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4.xml" ContentType="application/vnd.openxmlformats-officedocument.drawingml.chartshapes+xml"/>
  <Override PartName="/xl/charts/chart6.xml" ContentType="application/vnd.openxmlformats-officedocument.drawingml.chart+xml"/>
  <Override PartName="/xl/drawings/drawing5.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6.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7.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8.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9.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10.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11.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12.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drawings/drawing13.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drawings/drawing14.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drawings/drawing15.xml" ContentType="application/vnd.openxmlformats-officedocument.drawing+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drawings/drawing16.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drawings/drawing17.xml" ContentType="application/vnd.openxmlformats-officedocument.drawing+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drawings/drawing18.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drawings/drawing19.xml" ContentType="application/vnd.openxmlformats-officedocument.drawing+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drawings/drawing20.xml" ContentType="application/vnd.openxmlformats-officedocument.drawing+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drawings/drawing21.xml" ContentType="application/vnd.openxmlformats-officedocument.drawing+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drawings/drawing22.xml" ContentType="application/vnd.openxmlformats-officedocument.drawing+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drawings/drawing23.xml" ContentType="application/vnd.openxmlformats-officedocument.drawing+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drawings/drawing24.xml" ContentType="application/vnd.openxmlformats-officedocument.drawing+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drawings/drawing25.xml" ContentType="application/vnd.openxmlformats-officedocument.drawing+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drawings/drawing26.xml" ContentType="application/vnd.openxmlformats-officedocument.drawing+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drawings/drawing27.xml" ContentType="application/vnd.openxmlformats-officedocument.drawing+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drawings/drawing28.xml" ContentType="application/vnd.openxmlformats-officedocument.drawing+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drawings/drawing29.xml" ContentType="application/vnd.openxmlformats-officedocument.drawing+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drawings/drawing30.xml" ContentType="application/vnd.openxmlformats-officedocument.drawing+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drawings/drawing31.xml" ContentType="application/vnd.openxmlformats-officedocument.drawing+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drawings/drawing32.xml" ContentType="application/vnd.openxmlformats-officedocument.drawing+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drawings/drawing33.xml" ContentType="application/vnd.openxmlformats-officedocument.drawing+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updateLinks="never" codeName="ThisWorkbook" defaultThemeVersion="124226"/>
  <mc:AlternateContent xmlns:mc="http://schemas.openxmlformats.org/markup-compatibility/2006">
    <mc:Choice Requires="x15">
      <x15ac:absPath xmlns:x15ac="http://schemas.microsoft.com/office/spreadsheetml/2010/11/ac" url="T:\労働雇用係\55労働実態調査\R5\11-2.HP\"/>
    </mc:Choice>
  </mc:AlternateContent>
  <xr:revisionPtr revIDLastSave="0" documentId="13_ncr:1_{64818744-A10C-4BEC-93DE-0C7EA1CA8FD8}" xr6:coauthVersionLast="47" xr6:coauthVersionMax="47" xr10:uidLastSave="{00000000-0000-0000-0000-000000000000}"/>
  <bookViews>
    <workbookView xWindow="-120" yWindow="-120" windowWidth="20730" windowHeight="11160" tabRatio="669" firstSheet="25" activeTab="31" xr2:uid="{00000000-000D-0000-FFFF-FFFF00000000}"/>
  </bookViews>
  <sheets>
    <sheet name="25（問21）" sheetId="70" r:id="rId1"/>
    <sheet name="26（問21）" sheetId="69" r:id="rId2"/>
    <sheet name="27（問22）" sheetId="49" r:id="rId3"/>
    <sheet name="28（問15）" sheetId="50" r:id="rId4"/>
    <sheet name="29（問18）" sheetId="51" r:id="rId5"/>
    <sheet name="30（問23）" sheetId="52" r:id="rId6"/>
    <sheet name="31（問23）" sheetId="53" r:id="rId7"/>
    <sheet name="32（問17）" sheetId="54" r:id="rId8"/>
    <sheet name="33（問17）" sheetId="55" r:id="rId9"/>
    <sheet name="34（問19）" sheetId="56" r:id="rId10"/>
    <sheet name="35（問26）" sheetId="57" r:id="rId11"/>
    <sheet name="36（問24）" sheetId="58" r:id="rId12"/>
    <sheet name="37（問31）" sheetId="59" r:id="rId13"/>
    <sheet name="38（問31）" sheetId="60" r:id="rId14"/>
    <sheet name="39（問32）" sheetId="61" r:id="rId15"/>
    <sheet name="40（問33）" sheetId="92" r:id="rId16"/>
    <sheet name="41（問15）" sheetId="65" r:id="rId17"/>
    <sheet name="42（問13）" sheetId="76" r:id="rId18"/>
    <sheet name="43（問20）" sheetId="67" r:id="rId19"/>
    <sheet name="44（問22）" sheetId="68" r:id="rId20"/>
    <sheet name="45（問34）" sheetId="79" r:id="rId21"/>
    <sheet name="46（問25）" sheetId="81" r:id="rId22"/>
    <sheet name="47（問27）" sheetId="82" r:id="rId23"/>
    <sheet name="48（問28）" sheetId="83" r:id="rId24"/>
    <sheet name="49（問29）" sheetId="90" r:id="rId25"/>
    <sheet name="50（問30）" sheetId="80" r:id="rId26"/>
    <sheet name="51（問30）" sheetId="84" r:id="rId27"/>
    <sheet name="52(問30)" sheetId="85" r:id="rId28"/>
    <sheet name="53（問35）" sheetId="86" r:id="rId29"/>
    <sheet name="54（問36）" sheetId="88" r:id="rId30"/>
    <sheet name="55（問37）" sheetId="89" r:id="rId31"/>
    <sheet name="集計・資料①" sheetId="9" r:id="rId32"/>
    <sheet name="集計・資料②" sheetId="77" r:id="rId33"/>
    <sheet name="調査票" sheetId="78" r:id="rId34"/>
    <sheet name="業種リスト" sheetId="91" r:id="rId35"/>
  </sheets>
  <definedNames>
    <definedName name="_xlnm.Print_Area" localSheetId="0">'25（問21）'!$A$1:$AL$69</definedName>
    <definedName name="_xlnm.Print_Area" localSheetId="1">'26（問21）'!$A$1:$AL$62</definedName>
    <definedName name="_xlnm.Print_Area" localSheetId="2">'27（問22）'!$A$1:$AL$61</definedName>
    <definedName name="_xlnm.Print_Area" localSheetId="3">'28（問15）'!$A$1:$AP$65</definedName>
    <definedName name="_xlnm.Print_Area" localSheetId="4">'29（問18）'!$A$1:$AJ$64</definedName>
    <definedName name="_xlnm.Print_Area" localSheetId="5">'30（問23）'!$A$1:$AM$60</definedName>
    <definedName name="_xlnm.Print_Area" localSheetId="6">'31（問23）'!$A$1:$AO$75</definedName>
    <definedName name="_xlnm.Print_Area" localSheetId="7">'32（問17）'!$A$1:$AL$66</definedName>
    <definedName name="_xlnm.Print_Area" localSheetId="8">'33（問17）'!$A$1:$AK$70</definedName>
    <definedName name="_xlnm.Print_Area" localSheetId="9">'34（問19）'!$A$1:$AK$66</definedName>
    <definedName name="_xlnm.Print_Area" localSheetId="10">'35（問26）'!$A$1:$AL$60</definedName>
    <definedName name="_xlnm.Print_Area" localSheetId="11">'36（問24）'!$A$1:$AL$66</definedName>
    <definedName name="_xlnm.Print_Area" localSheetId="12">'37（問31）'!$A$1:$AJ$63</definedName>
    <definedName name="_xlnm.Print_Area" localSheetId="13">'38（問31）'!$A$1:$AL$59</definedName>
    <definedName name="_xlnm.Print_Area" localSheetId="14">'39（問32）'!$A$1:$AL$60</definedName>
    <definedName name="_xlnm.Print_Area" localSheetId="15">'40（問33）'!$A$1:$AL$60</definedName>
    <definedName name="_xlnm.Print_Area" localSheetId="16">'41（問15）'!$A$1:$AJ$67</definedName>
    <definedName name="_xlnm.Print_Area" localSheetId="17">'42（問13）'!$A$1:$AE$70</definedName>
    <definedName name="_xlnm.Print_Area" localSheetId="18">'43（問20）'!$A$1:$AL$54</definedName>
    <definedName name="_xlnm.Print_Area" localSheetId="19">'44（問22）'!$A$1:$AL$60</definedName>
    <definedName name="_xlnm.Print_Area" localSheetId="20">'45（問34）'!$A$1:$AP$60</definedName>
    <definedName name="_xlnm.Print_Area" localSheetId="21">'46（問25）'!$A$1:$AL$60</definedName>
    <definedName name="_xlnm.Print_Area" localSheetId="22">'47（問27）'!$A$1:$AL$60</definedName>
    <definedName name="_xlnm.Print_Area" localSheetId="23">'48（問28）'!$A$1:$AN$60</definedName>
    <definedName name="_xlnm.Print_Area" localSheetId="24">'49（問29）'!$A$1:$AP$60</definedName>
    <definedName name="_xlnm.Print_Area" localSheetId="25">'50（問30）'!$A$1:$AL$60</definedName>
    <definedName name="_xlnm.Print_Area" localSheetId="26">'51（問30）'!$A$1:$AL$60</definedName>
    <definedName name="_xlnm.Print_Area" localSheetId="27">'52(問30)'!$A$1:$AL$60</definedName>
    <definedName name="_xlnm.Print_Area" localSheetId="28">'53（問35）'!$A$1:$AL$64</definedName>
    <definedName name="_xlnm.Print_Area" localSheetId="29">'54（問36）'!$A$1:$AP$54</definedName>
    <definedName name="_xlnm.Print_Area" localSheetId="30">'55（問37）'!$A$1:$AN$53</definedName>
    <definedName name="_xlnm.Print_Area" localSheetId="31">集計・資料①!$A$1:$AL$53,集計・資料①!$BA$1:$BX$53,集計・資料①!$CM$1:$DK$53,集計・資料①!$DM$1:$EJ$53,集計・資料①!$GI$1:$GQ$53,集計・資料①!$GS$1:$HU$53,集計・資料①!$IX$1:$JD$53,集計・資料①!$KH$1:$KN$53</definedName>
    <definedName name="_xlnm.Print_Area" localSheetId="32">集計・資料②!$A$1:$I$53,集計・資料②!$BC$1:$DX$53</definedName>
    <definedName name="_xlnm.Print_Area" localSheetId="33">調査票!$A$1:$A$51</definedName>
    <definedName name="_xlnm.Print_Titles" localSheetId="31">集計・資料①!$A:$B</definedName>
    <definedName name="_xlnm.Print_Titles" localSheetId="32">集計・資料②!#REF!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K11" i="84" l="1"/>
  <c r="BJ11" i="84"/>
  <c r="BI11" i="84"/>
  <c r="BK11" i="80"/>
  <c r="BJ11" i="80"/>
  <c r="BI11" i="80"/>
  <c r="BJ20" i="84" l="1"/>
  <c r="BI18" i="84"/>
  <c r="BK21" i="84"/>
  <c r="BJ21" i="84"/>
  <c r="BK12" i="84"/>
  <c r="BK13" i="84"/>
  <c r="BK14" i="84"/>
  <c r="BI15" i="84" l="1"/>
  <c r="BI19" i="84"/>
  <c r="BK20" i="84"/>
  <c r="BI17" i="84"/>
  <c r="BJ14" i="84"/>
  <c r="BJ23" i="84"/>
  <c r="BJ13" i="84"/>
  <c r="BK22" i="84"/>
  <c r="BK23" i="84"/>
  <c r="BJ12" i="84"/>
  <c r="BI16" i="84"/>
  <c r="BJ15" i="84"/>
  <c r="BJ16" i="84"/>
  <c r="BJ17" i="84"/>
  <c r="BJ18" i="84"/>
  <c r="BJ19" i="84"/>
  <c r="BI14" i="84"/>
  <c r="BJ15" i="80"/>
  <c r="BK15" i="84"/>
  <c r="BI13" i="84"/>
  <c r="BK19" i="84"/>
  <c r="BI23" i="84"/>
  <c r="BI12" i="84"/>
  <c r="BI22" i="84"/>
  <c r="BI21" i="84"/>
  <c r="BJ18" i="80"/>
  <c r="BK18" i="84"/>
  <c r="BI20" i="84"/>
  <c r="BJ16" i="80"/>
  <c r="BK16" i="84"/>
  <c r="BJ17" i="80"/>
  <c r="BK17" i="84"/>
  <c r="BJ22" i="84"/>
  <c r="BJ19" i="80"/>
  <c r="BK14" i="80"/>
  <c r="BI15" i="80"/>
  <c r="BK13" i="80"/>
  <c r="BI19" i="80"/>
  <c r="BK23" i="80"/>
  <c r="BK12" i="80"/>
  <c r="BK22" i="80"/>
  <c r="BK21" i="80"/>
  <c r="BI18" i="80"/>
  <c r="BK20" i="80"/>
  <c r="BI16" i="80"/>
  <c r="BI17" i="80"/>
  <c r="BI14" i="80"/>
  <c r="BI13" i="80"/>
  <c r="BI23" i="80"/>
  <c r="BI21" i="80"/>
  <c r="BK18" i="80"/>
  <c r="BI20" i="80"/>
  <c r="BK16" i="80"/>
  <c r="BK17" i="80"/>
  <c r="BK15" i="80"/>
  <c r="BK19" i="80"/>
  <c r="BI12" i="80"/>
  <c r="BI22" i="80"/>
  <c r="BJ14" i="80"/>
  <c r="BJ13" i="80"/>
  <c r="BJ23" i="80"/>
  <c r="BJ12" i="80"/>
  <c r="BJ22" i="80"/>
  <c r="BJ21" i="80"/>
  <c r="BJ20" i="80"/>
  <c r="BL22" i="80" l="1"/>
  <c r="BL14" i="80"/>
  <c r="BL18" i="80"/>
  <c r="BL21" i="80"/>
  <c r="BL17" i="80"/>
  <c r="BL19" i="80"/>
  <c r="BL12" i="80"/>
  <c r="BL23" i="80"/>
  <c r="BL16" i="80"/>
  <c r="BL20" i="80"/>
  <c r="BL13" i="80"/>
  <c r="BL15" i="80"/>
  <c r="AE57" i="86"/>
  <c r="AE48" i="86"/>
  <c r="AE47" i="86"/>
  <c r="AE46" i="86"/>
  <c r="AE45" i="86"/>
  <c r="AE49" i="86"/>
  <c r="AE50" i="86"/>
  <c r="AE51" i="86"/>
  <c r="AE52" i="86"/>
  <c r="AE53" i="86"/>
  <c r="AE54" i="86"/>
  <c r="AE55" i="86"/>
  <c r="AE56" i="86"/>
  <c r="AD56" i="86"/>
  <c r="AE43" i="83"/>
  <c r="AF43" i="83"/>
  <c r="AG43" i="83"/>
  <c r="AD44" i="83"/>
  <c r="AE44" i="83"/>
  <c r="AF44" i="83"/>
  <c r="AG44" i="83"/>
  <c r="AD45" i="83"/>
  <c r="AE45" i="83"/>
  <c r="AF45" i="83"/>
  <c r="AG45" i="83"/>
  <c r="AD46" i="83"/>
  <c r="AE46" i="83"/>
  <c r="AF46" i="83"/>
  <c r="AG46" i="83"/>
  <c r="AD43" i="83"/>
  <c r="BI6" i="80" l="1"/>
  <c r="BI24" i="80"/>
  <c r="BK24" i="84"/>
  <c r="BK6" i="84"/>
  <c r="BK6" i="80"/>
  <c r="BK24" i="80"/>
  <c r="BI24" i="84"/>
  <c r="BI6" i="84"/>
  <c r="BJ24" i="80"/>
  <c r="BJ6" i="80"/>
  <c r="BJ6" i="84"/>
  <c r="BJ24" i="84"/>
  <c r="AE44" i="86"/>
  <c r="BL24" i="80" l="1"/>
  <c r="BJ31" i="84" l="1"/>
  <c r="BK32" i="84"/>
  <c r="BI34" i="84"/>
  <c r="BJ35" i="84"/>
  <c r="BI30" i="84"/>
  <c r="BI32" i="80"/>
  <c r="BJ33" i="80"/>
  <c r="BK34" i="80"/>
  <c r="BK30" i="80"/>
  <c r="BK31" i="84"/>
  <c r="BI33" i="84"/>
  <c r="BJ34" i="84"/>
  <c r="BK35" i="84"/>
  <c r="BI31" i="80"/>
  <c r="BJ32" i="80"/>
  <c r="BK33" i="80"/>
  <c r="BI35" i="80"/>
  <c r="BJ30" i="80"/>
  <c r="BI32" i="84"/>
  <c r="BJ33" i="84"/>
  <c r="BK34" i="84"/>
  <c r="BK30" i="84"/>
  <c r="BJ31" i="80"/>
  <c r="BK32" i="80"/>
  <c r="BI34" i="80"/>
  <c r="BJ35" i="80"/>
  <c r="BI30" i="80"/>
  <c r="BI31" i="84"/>
  <c r="BJ32" i="84"/>
  <c r="BK33" i="84"/>
  <c r="BI35" i="84"/>
  <c r="BJ30" i="84"/>
  <c r="BK31" i="80"/>
  <c r="BI33" i="80"/>
  <c r="BJ34" i="80"/>
  <c r="BK35" i="80"/>
  <c r="AJ45" i="86"/>
  <c r="AJ48" i="86"/>
  <c r="AJ44" i="86"/>
  <c r="AJ47" i="86"/>
  <c r="AJ49" i="86"/>
  <c r="AJ46" i="86"/>
  <c r="BJ36" i="80" l="1"/>
  <c r="BK36" i="80"/>
  <c r="BJ11" i="69" l="1"/>
  <c r="AN7" i="92" l="1"/>
  <c r="BH11" i="92"/>
  <c r="BJ11" i="92"/>
  <c r="AK23" i="92" s="1"/>
  <c r="BI11" i="92"/>
  <c r="AJ23" i="92" s="1"/>
  <c r="BK11" i="92" l="1"/>
  <c r="AL23" i="92" s="1"/>
  <c r="AI23" i="92"/>
  <c r="BJ15" i="92"/>
  <c r="AK19" i="92" s="1"/>
  <c r="BJ17" i="92"/>
  <c r="AK17" i="92" s="1"/>
  <c r="BJ18" i="92"/>
  <c r="AK16" i="92" s="1"/>
  <c r="BJ20" i="92"/>
  <c r="AK14" i="92" s="1"/>
  <c r="BJ21" i="92"/>
  <c r="AK13" i="92" s="1"/>
  <c r="BJ12" i="92"/>
  <c r="AK22" i="92" s="1"/>
  <c r="BJ14" i="92"/>
  <c r="AK20" i="92" s="1"/>
  <c r="BJ22" i="92"/>
  <c r="AK12" i="92" s="1"/>
  <c r="BJ23" i="92"/>
  <c r="AK11" i="92" s="1"/>
  <c r="BJ16" i="92"/>
  <c r="AK18" i="92" s="1"/>
  <c r="BJ13" i="92"/>
  <c r="AK21" i="92" s="1"/>
  <c r="BJ19" i="92"/>
  <c r="AK15" i="92" s="1"/>
  <c r="BE11" i="92" l="1"/>
  <c r="AF23" i="92" s="1"/>
  <c r="BD11" i="92"/>
  <c r="AE23" i="92" s="1"/>
  <c r="BC11" i="92"/>
  <c r="AD23" i="92" s="1"/>
  <c r="BJ24" i="92"/>
  <c r="BJ6" i="92" s="1"/>
  <c r="AK6" i="92" s="1"/>
  <c r="AK24" i="92"/>
  <c r="AD55" i="86" l="1"/>
  <c r="AD54" i="86"/>
  <c r="AD53" i="86"/>
  <c r="AD52" i="86"/>
  <c r="AD51" i="86"/>
  <c r="AD50" i="86"/>
  <c r="AD49" i="86"/>
  <c r="AD48" i="86"/>
  <c r="AD47" i="86"/>
  <c r="AD46" i="86"/>
  <c r="AD45" i="86"/>
  <c r="AD57" i="86"/>
  <c r="BJ34" i="92" l="1"/>
  <c r="BJ30" i="92"/>
  <c r="BJ32" i="92"/>
  <c r="BJ33" i="92"/>
  <c r="BJ29" i="92"/>
  <c r="BJ31" i="92"/>
  <c r="AK32" i="92" s="1"/>
  <c r="AI48" i="86"/>
  <c r="AI44" i="86"/>
  <c r="AI47" i="86"/>
  <c r="AI49" i="86"/>
  <c r="AI46" i="86"/>
  <c r="AI45" i="86"/>
  <c r="AK30" i="92" l="1"/>
  <c r="AK31" i="92"/>
  <c r="AK33" i="92"/>
  <c r="AK34" i="92"/>
  <c r="BJ35" i="92"/>
  <c r="AK29" i="92"/>
  <c r="AK35" i="92" l="1"/>
  <c r="BG35" i="51" l="1"/>
  <c r="AP7" i="89" l="1"/>
  <c r="AR7" i="88"/>
  <c r="BS20" i="89" l="1"/>
  <c r="BS16" i="89"/>
  <c r="BS22" i="89"/>
  <c r="BS13" i="89"/>
  <c r="BS21" i="89"/>
  <c r="BS12" i="89"/>
  <c r="BS23" i="89"/>
  <c r="BS11" i="89"/>
  <c r="BT11" i="89"/>
  <c r="BW11" i="88"/>
  <c r="AN23" i="88" s="1"/>
  <c r="AN8" i="86"/>
  <c r="AN8" i="85"/>
  <c r="AN8" i="84"/>
  <c r="AN8" i="80"/>
  <c r="AR11" i="90"/>
  <c r="AR7" i="90"/>
  <c r="AP12" i="83"/>
  <c r="AP8" i="83"/>
  <c r="BT31" i="89" l="1"/>
  <c r="AL12" i="89"/>
  <c r="AL13" i="89"/>
  <c r="AL11" i="89"/>
  <c r="AL21" i="89"/>
  <c r="AL14" i="89"/>
  <c r="AL18" i="89"/>
  <c r="AL23" i="89"/>
  <c r="AM23" i="89"/>
  <c r="AL22" i="89"/>
  <c r="BT33" i="89"/>
  <c r="BS19" i="89"/>
  <c r="BS15" i="89"/>
  <c r="BS18" i="89"/>
  <c r="BS17" i="89"/>
  <c r="BS14" i="89"/>
  <c r="BW21" i="88"/>
  <c r="AN13" i="88" s="1"/>
  <c r="BW20" i="88"/>
  <c r="AN14" i="88" s="1"/>
  <c r="BW17" i="88"/>
  <c r="AN17" i="88" s="1"/>
  <c r="BW16" i="88"/>
  <c r="AN18" i="88" s="1"/>
  <c r="BW15" i="88"/>
  <c r="AN19" i="88" s="1"/>
  <c r="BW23" i="88"/>
  <c r="AN11" i="88" s="1"/>
  <c r="BW30" i="88"/>
  <c r="AN33" i="88" s="1"/>
  <c r="BW12" i="88"/>
  <c r="AN22" i="88" s="1"/>
  <c r="BW18" i="88"/>
  <c r="AN16" i="88" s="1"/>
  <c r="BW13" i="88"/>
  <c r="AN21" i="88" s="1"/>
  <c r="BW32" i="88"/>
  <c r="AN31" i="88" s="1"/>
  <c r="BW19" i="88"/>
  <c r="AN15" i="88" s="1"/>
  <c r="BW31" i="88"/>
  <c r="AN32" i="88" s="1"/>
  <c r="BW22" i="88"/>
  <c r="AN12" i="88" s="1"/>
  <c r="BW14" i="88"/>
  <c r="AN20" i="88" s="1"/>
  <c r="BW34" i="88"/>
  <c r="AN29" i="88" s="1"/>
  <c r="BW29" i="88"/>
  <c r="AN34" i="88" s="1"/>
  <c r="BW33" i="88"/>
  <c r="AN30" i="88" s="1"/>
  <c r="BT19" i="89" l="1"/>
  <c r="BT30" i="89"/>
  <c r="AM33" i="89" s="1"/>
  <c r="BT29" i="89"/>
  <c r="AM34" i="89" s="1"/>
  <c r="BT15" i="89"/>
  <c r="BT13" i="89"/>
  <c r="BT34" i="89"/>
  <c r="AM29" i="89" s="1"/>
  <c r="BT32" i="89"/>
  <c r="AM31" i="89" s="1"/>
  <c r="BT23" i="89"/>
  <c r="AN35" i="88"/>
  <c r="AN24" i="88"/>
  <c r="AL17" i="89"/>
  <c r="AL16" i="89"/>
  <c r="AL15" i="89"/>
  <c r="AL20" i="89"/>
  <c r="AL19" i="89"/>
  <c r="AM32" i="89"/>
  <c r="AM30" i="89"/>
  <c r="BW35" i="88"/>
  <c r="BW24" i="88"/>
  <c r="BS24" i="89"/>
  <c r="BS6" i="89" s="1"/>
  <c r="BT17" i="89"/>
  <c r="BT18" i="89"/>
  <c r="BW6" i="88"/>
  <c r="BT14" i="89"/>
  <c r="BT20" i="89"/>
  <c r="BT21" i="89"/>
  <c r="BT22" i="89"/>
  <c r="BT16" i="89"/>
  <c r="BT12" i="89"/>
  <c r="BT24" i="89" l="1"/>
  <c r="BT6" i="89" s="1"/>
  <c r="BT35" i="89"/>
  <c r="AL24" i="89"/>
  <c r="AM21" i="89"/>
  <c r="AM20" i="89"/>
  <c r="AM16" i="89"/>
  <c r="AM13" i="89"/>
  <c r="AM15" i="89"/>
  <c r="AL6" i="89"/>
  <c r="AM22" i="89"/>
  <c r="AM12" i="89"/>
  <c r="AM17" i="89"/>
  <c r="AM11" i="89"/>
  <c r="AM18" i="89"/>
  <c r="AM14" i="89"/>
  <c r="AM19" i="89"/>
  <c r="AM35" i="89"/>
  <c r="AN6" i="88"/>
  <c r="AM24" i="89" l="1"/>
  <c r="AM6" i="89"/>
  <c r="AN11" i="82"/>
  <c r="AN7" i="82"/>
  <c r="AN11" i="81" l="1"/>
  <c r="AN7" i="81"/>
  <c r="AR11" i="79" l="1"/>
  <c r="AR7" i="79"/>
  <c r="AN11" i="68"/>
  <c r="AN7" i="68"/>
  <c r="AN8" i="67"/>
  <c r="AG12" i="76"/>
  <c r="AG8" i="76"/>
  <c r="AN7" i="61" l="1"/>
  <c r="AN7" i="60"/>
  <c r="AL8" i="59"/>
  <c r="AN7" i="58" l="1"/>
  <c r="BS33" i="79" l="1"/>
  <c r="AO30" i="79" s="1"/>
  <c r="BR33" i="79"/>
  <c r="BQ33" i="79"/>
  <c r="BP33" i="79"/>
  <c r="AL30" i="79" s="1"/>
  <c r="BO33" i="79"/>
  <c r="BS32" i="79"/>
  <c r="BR32" i="79"/>
  <c r="AN31" i="79" s="1"/>
  <c r="BQ32" i="79"/>
  <c r="AM31" i="79" s="1"/>
  <c r="BP32" i="79"/>
  <c r="AL31" i="79" s="1"/>
  <c r="BO32" i="79"/>
  <c r="BS30" i="79"/>
  <c r="BR30" i="79"/>
  <c r="AN33" i="79" s="1"/>
  <c r="BQ30" i="79"/>
  <c r="AM33" i="79" s="1"/>
  <c r="BP30" i="79"/>
  <c r="BO30" i="79"/>
  <c r="BS29" i="79"/>
  <c r="AO34" i="79" s="1"/>
  <c r="BR29" i="79"/>
  <c r="BQ29" i="79"/>
  <c r="BP29" i="79"/>
  <c r="AL34" i="79" s="1"/>
  <c r="BO29" i="79"/>
  <c r="AK34" i="79" s="1"/>
  <c r="BS23" i="79"/>
  <c r="AO11" i="79" s="1"/>
  <c r="BR23" i="79"/>
  <c r="AN11" i="79" s="1"/>
  <c r="BQ23" i="79"/>
  <c r="AM11" i="79" s="1"/>
  <c r="BP23" i="79"/>
  <c r="AL11" i="79" s="1"/>
  <c r="BO23" i="79"/>
  <c r="BS22" i="79"/>
  <c r="AO12" i="79" s="1"/>
  <c r="BR22" i="79"/>
  <c r="AN12" i="79" s="1"/>
  <c r="BQ22" i="79"/>
  <c r="AM12" i="79" s="1"/>
  <c r="BP22" i="79"/>
  <c r="AL12" i="79" s="1"/>
  <c r="BO22" i="79"/>
  <c r="AK12" i="79" s="1"/>
  <c r="BS21" i="79"/>
  <c r="AO13" i="79" s="1"/>
  <c r="BR21" i="79"/>
  <c r="AN13" i="79" s="1"/>
  <c r="BQ21" i="79"/>
  <c r="AM13" i="79" s="1"/>
  <c r="BP21" i="79"/>
  <c r="AL13" i="79" s="1"/>
  <c r="BO21" i="79"/>
  <c r="AK13" i="79" s="1"/>
  <c r="BS20" i="79"/>
  <c r="AO14" i="79" s="1"/>
  <c r="BR20" i="79"/>
  <c r="AN14" i="79" s="1"/>
  <c r="BQ20" i="79"/>
  <c r="AM14" i="79" s="1"/>
  <c r="BP20" i="79"/>
  <c r="AL14" i="79" s="1"/>
  <c r="BO20" i="79"/>
  <c r="AK14" i="79" s="1"/>
  <c r="BS19" i="79"/>
  <c r="AO15" i="79" s="1"/>
  <c r="BR19" i="79"/>
  <c r="AN15" i="79" s="1"/>
  <c r="BQ19" i="79"/>
  <c r="AM15" i="79" s="1"/>
  <c r="BP19" i="79"/>
  <c r="AL15" i="79" s="1"/>
  <c r="BO19" i="79"/>
  <c r="BS18" i="79"/>
  <c r="AO16" i="79" s="1"/>
  <c r="BR18" i="79"/>
  <c r="AN16" i="79" s="1"/>
  <c r="BQ18" i="79"/>
  <c r="AM16" i="79" s="1"/>
  <c r="BP18" i="79"/>
  <c r="AL16" i="79" s="1"/>
  <c r="BO18" i="79"/>
  <c r="AK16" i="79" s="1"/>
  <c r="BS17" i="79"/>
  <c r="AO17" i="79" s="1"/>
  <c r="BR17" i="79"/>
  <c r="AN17" i="79" s="1"/>
  <c r="BQ17" i="79"/>
  <c r="AM17" i="79" s="1"/>
  <c r="BP17" i="79"/>
  <c r="AL17" i="79" s="1"/>
  <c r="BO17" i="79"/>
  <c r="AK17" i="79" s="1"/>
  <c r="BS16" i="79"/>
  <c r="AO18" i="79" s="1"/>
  <c r="BR16" i="79"/>
  <c r="AN18" i="79" s="1"/>
  <c r="BQ16" i="79"/>
  <c r="AM18" i="79" s="1"/>
  <c r="BP16" i="79"/>
  <c r="AL18" i="79" s="1"/>
  <c r="BO16" i="79"/>
  <c r="AK18" i="79" s="1"/>
  <c r="BS15" i="79"/>
  <c r="BR15" i="79"/>
  <c r="AN19" i="79" s="1"/>
  <c r="BQ15" i="79"/>
  <c r="AM19" i="79" s="1"/>
  <c r="BP15" i="79"/>
  <c r="AL19" i="79" s="1"/>
  <c r="BO15" i="79"/>
  <c r="BS13" i="79"/>
  <c r="AO21" i="79" s="1"/>
  <c r="BR13" i="79"/>
  <c r="AN21" i="79" s="1"/>
  <c r="BQ13" i="79"/>
  <c r="AM21" i="79" s="1"/>
  <c r="BP13" i="79"/>
  <c r="AL21" i="79" s="1"/>
  <c r="BO13" i="79"/>
  <c r="AK21" i="79" s="1"/>
  <c r="BS12" i="79"/>
  <c r="AO22" i="79" s="1"/>
  <c r="BR12" i="79"/>
  <c r="AN22" i="79" s="1"/>
  <c r="BQ12" i="79"/>
  <c r="AM22" i="79" s="1"/>
  <c r="BP12" i="79"/>
  <c r="AL22" i="79" s="1"/>
  <c r="BO12" i="79"/>
  <c r="AK22" i="79" s="1"/>
  <c r="BR11" i="90"/>
  <c r="BQ11" i="90"/>
  <c r="AM23" i="90" s="1"/>
  <c r="BP11" i="90"/>
  <c r="BR11" i="89"/>
  <c r="BQ11" i="89"/>
  <c r="BX11" i="88"/>
  <c r="AO23" i="88" s="1"/>
  <c r="BV11" i="88"/>
  <c r="BU11" i="88"/>
  <c r="BI11" i="86"/>
  <c r="AI23" i="86" s="1"/>
  <c r="BP11" i="79"/>
  <c r="AL23" i="79" s="1"/>
  <c r="BK11" i="85"/>
  <c r="BJ11" i="85"/>
  <c r="BI11" i="85"/>
  <c r="AJ23" i="84"/>
  <c r="AJ23" i="80"/>
  <c r="BN11" i="83"/>
  <c r="AL23" i="83" s="1"/>
  <c r="BM11" i="83"/>
  <c r="AK23" i="83" s="1"/>
  <c r="BJ11" i="82"/>
  <c r="AJ23" i="82" s="1"/>
  <c r="BS34" i="79"/>
  <c r="BR34" i="79"/>
  <c r="AN29" i="79" s="1"/>
  <c r="BQ34" i="79"/>
  <c r="AM29" i="79" s="1"/>
  <c r="BP34" i="79"/>
  <c r="AL29" i="79" s="1"/>
  <c r="BO34" i="79"/>
  <c r="AU37" i="76"/>
  <c r="AE37" i="76" s="1"/>
  <c r="BH36" i="56"/>
  <c r="BI36" i="56"/>
  <c r="AJ31" i="56" s="1"/>
  <c r="AU36" i="76"/>
  <c r="AE31" i="76" s="1"/>
  <c r="AV36" i="76"/>
  <c r="AD31" i="76" s="1"/>
  <c r="BH35" i="56"/>
  <c r="BI35" i="56"/>
  <c r="AJ32" i="56" s="1"/>
  <c r="AU35" i="76"/>
  <c r="AE32" i="76" s="1"/>
  <c r="AV35" i="76"/>
  <c r="AD32" i="76" s="1"/>
  <c r="BH34" i="56"/>
  <c r="BI34" i="56"/>
  <c r="AJ33" i="56" s="1"/>
  <c r="AU34" i="76"/>
  <c r="AE33" i="76" s="1"/>
  <c r="AV34" i="76"/>
  <c r="AD33" i="76" s="1"/>
  <c r="BH54" i="51"/>
  <c r="AJ53" i="51" s="1"/>
  <c r="BH33" i="56"/>
  <c r="BI33" i="56"/>
  <c r="AJ34" i="56" s="1"/>
  <c r="AU33" i="76"/>
  <c r="AE34" i="76" s="1"/>
  <c r="AV33" i="76"/>
  <c r="AD34" i="76" s="1"/>
  <c r="BH53" i="51"/>
  <c r="AJ54" i="51" s="1"/>
  <c r="BH32" i="56"/>
  <c r="BI32" i="56"/>
  <c r="AJ35" i="56" s="1"/>
  <c r="AU32" i="76"/>
  <c r="AE35" i="76" s="1"/>
  <c r="AV32" i="76"/>
  <c r="AD35" i="76" s="1"/>
  <c r="BH52" i="51"/>
  <c r="AJ55" i="51" s="1"/>
  <c r="BH31" i="56"/>
  <c r="BI31" i="56"/>
  <c r="AJ36" i="56" s="1"/>
  <c r="AU31" i="76"/>
  <c r="AE36" i="76" s="1"/>
  <c r="AV31" i="76"/>
  <c r="AD36" i="76" s="1"/>
  <c r="BH51" i="51"/>
  <c r="AJ56" i="51" s="1"/>
  <c r="BH7" i="56"/>
  <c r="AK7" i="56" s="1"/>
  <c r="AV24" i="76"/>
  <c r="AD24" i="76" s="1"/>
  <c r="BH25" i="56"/>
  <c r="BI25" i="56"/>
  <c r="AJ13" i="56" s="1"/>
  <c r="AU23" i="76"/>
  <c r="AE11" i="76" s="1"/>
  <c r="AV23" i="76"/>
  <c r="AD11" i="76" s="1"/>
  <c r="BH47" i="51"/>
  <c r="AJ35" i="51" s="1"/>
  <c r="BH24" i="56"/>
  <c r="BI24" i="56"/>
  <c r="AJ14" i="56" s="1"/>
  <c r="AU22" i="76"/>
  <c r="AE12" i="76" s="1"/>
  <c r="AV22" i="76"/>
  <c r="AD12" i="76" s="1"/>
  <c r="BH46" i="51"/>
  <c r="AJ36" i="51" s="1"/>
  <c r="BI23" i="56"/>
  <c r="AJ15" i="56" s="1"/>
  <c r="AU21" i="76"/>
  <c r="AE13" i="76" s="1"/>
  <c r="AV21" i="76"/>
  <c r="AD13" i="76" s="1"/>
  <c r="BH45" i="51"/>
  <c r="AJ37" i="51" s="1"/>
  <c r="BH22" i="56"/>
  <c r="BI22" i="56"/>
  <c r="AJ16" i="56" s="1"/>
  <c r="AU20" i="76"/>
  <c r="AE14" i="76" s="1"/>
  <c r="BH44" i="51"/>
  <c r="AJ38" i="51" s="1"/>
  <c r="BH21" i="56"/>
  <c r="BI21" i="56"/>
  <c r="AJ17" i="56" s="1"/>
  <c r="AU19" i="76"/>
  <c r="AE15" i="76" s="1"/>
  <c r="AV19" i="76"/>
  <c r="AD15" i="76" s="1"/>
  <c r="BH43" i="51"/>
  <c r="AJ39" i="51" s="1"/>
  <c r="BH20" i="56"/>
  <c r="BI20" i="56"/>
  <c r="AJ18" i="56" s="1"/>
  <c r="AU18" i="76"/>
  <c r="AE16" i="76" s="1"/>
  <c r="AV18" i="76"/>
  <c r="AD16" i="76" s="1"/>
  <c r="BH42" i="51"/>
  <c r="AJ40" i="51" s="1"/>
  <c r="BH19" i="56"/>
  <c r="BI19" i="56"/>
  <c r="AJ19" i="56" s="1"/>
  <c r="AU17" i="76"/>
  <c r="AE17" i="76" s="1"/>
  <c r="AV17" i="76"/>
  <c r="AD17" i="76" s="1"/>
  <c r="BH41" i="51"/>
  <c r="AJ41" i="51" s="1"/>
  <c r="BH18" i="56"/>
  <c r="BI18" i="56"/>
  <c r="AJ20" i="56" s="1"/>
  <c r="AU16" i="76"/>
  <c r="AE18" i="76" s="1"/>
  <c r="AV16" i="76"/>
  <c r="AD18" i="76" s="1"/>
  <c r="BH40" i="51"/>
  <c r="AJ42" i="51" s="1"/>
  <c r="BH17" i="56"/>
  <c r="BI17" i="56"/>
  <c r="AJ21" i="56" s="1"/>
  <c r="AU15" i="76"/>
  <c r="AE19" i="76" s="1"/>
  <c r="AV15" i="76"/>
  <c r="AD19" i="76" s="1"/>
  <c r="BH39" i="51"/>
  <c r="AJ43" i="51" s="1"/>
  <c r="BH16" i="56"/>
  <c r="BI16" i="56"/>
  <c r="AJ22" i="56" s="1"/>
  <c r="AU14" i="76"/>
  <c r="AE20" i="76" s="1"/>
  <c r="AV14" i="76"/>
  <c r="AD20" i="76" s="1"/>
  <c r="BH38" i="51"/>
  <c r="AJ44" i="51" s="1"/>
  <c r="BH15" i="56"/>
  <c r="BI15" i="56"/>
  <c r="AJ23" i="56" s="1"/>
  <c r="AU13" i="76"/>
  <c r="AE21" i="76" s="1"/>
  <c r="AV13" i="76"/>
  <c r="AD21" i="76" s="1"/>
  <c r="BH37" i="51"/>
  <c r="AJ45" i="51" s="1"/>
  <c r="BH14" i="56"/>
  <c r="BI14" i="56"/>
  <c r="AJ24" i="56" s="1"/>
  <c r="AU12" i="76"/>
  <c r="AE22" i="76" s="1"/>
  <c r="AV12" i="76"/>
  <c r="AD22" i="76" s="1"/>
  <c r="BH36" i="51"/>
  <c r="AJ46" i="51" s="1"/>
  <c r="L16" i="70"/>
  <c r="BH13" i="56"/>
  <c r="BI13" i="56"/>
  <c r="AJ25" i="56" s="1"/>
  <c r="BG13" i="56"/>
  <c r="AU11" i="76"/>
  <c r="AE23" i="76" s="1"/>
  <c r="AV11" i="76"/>
  <c r="AD23" i="76" s="1"/>
  <c r="BH35" i="51"/>
  <c r="AJ47" i="51" s="1"/>
  <c r="AR42" i="53"/>
  <c r="BJ20" i="69"/>
  <c r="L20" i="70"/>
  <c r="BJ10" i="54"/>
  <c r="AJ22" i="54" s="1"/>
  <c r="BP13" i="50"/>
  <c r="BJ11" i="58"/>
  <c r="AY42" i="53"/>
  <c r="AU42" i="53"/>
  <c r="BK11" i="68"/>
  <c r="AK23" i="68" s="1"/>
  <c r="BJ10" i="49"/>
  <c r="AJ22" i="49" s="1"/>
  <c r="BI11" i="70"/>
  <c r="AI23" i="70" s="1"/>
  <c r="AI47" i="51"/>
  <c r="BH35" i="55"/>
  <c r="AI47" i="55" s="1"/>
  <c r="AP35" i="65"/>
  <c r="AG47" i="65" s="1"/>
  <c r="BS13" i="50"/>
  <c r="AO25" i="50" s="1"/>
  <c r="BO13" i="50"/>
  <c r="AK25" i="50" s="1"/>
  <c r="BO11" i="79"/>
  <c r="AV37" i="76"/>
  <c r="AD37" i="76" s="1"/>
  <c r="AU24" i="76"/>
  <c r="AU6" i="76" s="1"/>
  <c r="AE6" i="76" s="1"/>
  <c r="AV20" i="76"/>
  <c r="AD14" i="76" s="1"/>
  <c r="AN7" i="57"/>
  <c r="BH23" i="56"/>
  <c r="BI7" i="56"/>
  <c r="AJ7" i="56" s="1"/>
  <c r="BG7" i="56"/>
  <c r="AI7" i="56" s="1"/>
  <c r="AM7" i="56"/>
  <c r="AM8" i="55"/>
  <c r="AN7" i="54"/>
  <c r="AO7" i="52"/>
  <c r="BH56" i="51"/>
  <c r="AJ51" i="51" s="1"/>
  <c r="BH55" i="51"/>
  <c r="AJ52" i="51" s="1"/>
  <c r="AL8" i="51"/>
  <c r="AR7" i="50"/>
  <c r="AN7" i="49"/>
  <c r="AN7" i="69"/>
  <c r="F10" i="70"/>
  <c r="AN8" i="70"/>
  <c r="BN21" i="83" l="1"/>
  <c r="AL13" i="83" s="1"/>
  <c r="BJ21" i="86"/>
  <c r="BQ21" i="90"/>
  <c r="AM13" i="90" s="1"/>
  <c r="BN14" i="83"/>
  <c r="AL20" i="83" s="1"/>
  <c r="BN30" i="83"/>
  <c r="AL35" i="83" s="1"/>
  <c r="BJ30" i="86"/>
  <c r="AJ35" i="86" s="1"/>
  <c r="BJ34" i="82"/>
  <c r="AJ31" i="82" s="1"/>
  <c r="BJ31" i="82"/>
  <c r="AJ34" i="82" s="1"/>
  <c r="BJ21" i="69"/>
  <c r="BJ30" i="69"/>
  <c r="BJ29" i="69"/>
  <c r="BM20" i="83"/>
  <c r="AK14" i="83" s="1"/>
  <c r="BQ14" i="90"/>
  <c r="AM20" i="90" s="1"/>
  <c r="BM15" i="83"/>
  <c r="AK19" i="83" s="1"/>
  <c r="BV15" i="88"/>
  <c r="AM19" i="88" s="1"/>
  <c r="BP15" i="90"/>
  <c r="AL19" i="90" s="1"/>
  <c r="BT16" i="88"/>
  <c r="AK18" i="88" s="1"/>
  <c r="BR16" i="90"/>
  <c r="AN18" i="90" s="1"/>
  <c r="BO20" i="83"/>
  <c r="AM14" i="83" s="1"/>
  <c r="BT20" i="88"/>
  <c r="BR20" i="89"/>
  <c r="BR20" i="90"/>
  <c r="AN14" i="90" s="1"/>
  <c r="BT21" i="88"/>
  <c r="AK13" i="88" s="1"/>
  <c r="BR21" i="89"/>
  <c r="AK13" i="89" s="1"/>
  <c r="BR21" i="90"/>
  <c r="AN13" i="90" s="1"/>
  <c r="BO30" i="83"/>
  <c r="AM35" i="83" s="1"/>
  <c r="BJ31" i="69"/>
  <c r="BJ16" i="69"/>
  <c r="BJ18" i="69"/>
  <c r="BJ23" i="69"/>
  <c r="BJ14" i="69"/>
  <c r="BJ19" i="69"/>
  <c r="BJ22" i="69"/>
  <c r="BJ34" i="69"/>
  <c r="BJ13" i="69"/>
  <c r="BJ33" i="69"/>
  <c r="BJ15" i="69"/>
  <c r="BJ32" i="69"/>
  <c r="BJ12" i="69"/>
  <c r="BJ17" i="69"/>
  <c r="BQ17" i="89"/>
  <c r="BR17" i="89"/>
  <c r="AK17" i="89" s="1"/>
  <c r="BR15" i="89"/>
  <c r="AK19" i="89" s="1"/>
  <c r="BR12" i="89"/>
  <c r="AK22" i="89" s="1"/>
  <c r="BU12" i="88"/>
  <c r="AL22" i="88" s="1"/>
  <c r="BT17" i="88"/>
  <c r="AK17" i="88" s="1"/>
  <c r="BV12" i="88"/>
  <c r="AM22" i="88" s="1"/>
  <c r="BT15" i="88"/>
  <c r="AK19" i="88" s="1"/>
  <c r="BT12" i="88"/>
  <c r="AK22" i="88" s="1"/>
  <c r="BI12" i="86"/>
  <c r="BK17" i="86"/>
  <c r="AK17" i="86" s="1"/>
  <c r="BK15" i="86"/>
  <c r="AK19" i="86" s="1"/>
  <c r="BK12" i="86"/>
  <c r="AK22" i="86" s="1"/>
  <c r="BO12" i="90"/>
  <c r="AK22" i="90" s="1"/>
  <c r="BQ17" i="90"/>
  <c r="AM17" i="90" s="1"/>
  <c r="BP12" i="90"/>
  <c r="AL22" i="90" s="1"/>
  <c r="BR17" i="90"/>
  <c r="AN17" i="90" s="1"/>
  <c r="BR15" i="90"/>
  <c r="BR12" i="90"/>
  <c r="AN22" i="90" s="1"/>
  <c r="AK22" i="84"/>
  <c r="AI17" i="84"/>
  <c r="AI19" i="84"/>
  <c r="AI22" i="84"/>
  <c r="AK17" i="80"/>
  <c r="AJ22" i="80"/>
  <c r="BL12" i="83"/>
  <c r="AJ22" i="83" s="1"/>
  <c r="BN17" i="83"/>
  <c r="AL17" i="83" s="1"/>
  <c r="BO17" i="83"/>
  <c r="AM17" i="83" s="1"/>
  <c r="BM12" i="83"/>
  <c r="AK22" i="83" s="1"/>
  <c r="BO15" i="83"/>
  <c r="AM19" i="83" s="1"/>
  <c r="BO12" i="83"/>
  <c r="AM22" i="83" s="1"/>
  <c r="AK14" i="84"/>
  <c r="BN15" i="83"/>
  <c r="AL19" i="83" s="1"/>
  <c r="BQ15" i="89"/>
  <c r="BQ15" i="90"/>
  <c r="AM19" i="90" s="1"/>
  <c r="BL16" i="83"/>
  <c r="AJ18" i="83" s="1"/>
  <c r="AI18" i="84"/>
  <c r="BK16" i="85"/>
  <c r="BU16" i="88"/>
  <c r="AL18" i="88" s="1"/>
  <c r="BO16" i="90"/>
  <c r="AK18" i="90" s="1"/>
  <c r="BS16" i="90"/>
  <c r="AO18" i="90" s="1"/>
  <c r="BN12" i="83"/>
  <c r="AL22" i="83" s="1"/>
  <c r="AK22" i="80"/>
  <c r="BJ12" i="86"/>
  <c r="AJ22" i="86" s="1"/>
  <c r="BQ12" i="89"/>
  <c r="BQ12" i="90"/>
  <c r="BL20" i="83"/>
  <c r="AJ14" i="83" s="1"/>
  <c r="AI14" i="80"/>
  <c r="BK20" i="85"/>
  <c r="AK14" i="85" s="1"/>
  <c r="BU20" i="88"/>
  <c r="AL14" i="88" s="1"/>
  <c r="BO20" i="90"/>
  <c r="AK14" i="90" s="1"/>
  <c r="BS20" i="90"/>
  <c r="AO14" i="90" s="1"/>
  <c r="BL17" i="83"/>
  <c r="AJ17" i="84"/>
  <c r="BU17" i="88"/>
  <c r="AL17" i="88" s="1"/>
  <c r="BO17" i="90"/>
  <c r="BS17" i="90"/>
  <c r="AO17" i="90" s="1"/>
  <c r="BL21" i="83"/>
  <c r="AJ13" i="83" s="1"/>
  <c r="AI13" i="80"/>
  <c r="BU21" i="88"/>
  <c r="AL13" i="88" s="1"/>
  <c r="BO21" i="90"/>
  <c r="AK13" i="90" s="1"/>
  <c r="BS21" i="90"/>
  <c r="AO13" i="90" s="1"/>
  <c r="BI20" i="86"/>
  <c r="AI14" i="86" s="1"/>
  <c r="BV20" i="88"/>
  <c r="AM14" i="88" s="1"/>
  <c r="BP20" i="90"/>
  <c r="AL14" i="90" s="1"/>
  <c r="AK13" i="84"/>
  <c r="BI21" i="86"/>
  <c r="AI13" i="86" s="1"/>
  <c r="BV21" i="88"/>
  <c r="AM13" i="88" s="1"/>
  <c r="BP21" i="90"/>
  <c r="AL13" i="90" s="1"/>
  <c r="BT29" i="88"/>
  <c r="AK34" i="88" s="1"/>
  <c r="BR29" i="89"/>
  <c r="AK34" i="89" s="1"/>
  <c r="BO14" i="83"/>
  <c r="AM20" i="83" s="1"/>
  <c r="AI20" i="84"/>
  <c r="BK14" i="86"/>
  <c r="AK20" i="86" s="1"/>
  <c r="BT14" i="88"/>
  <c r="AK20" i="88" s="1"/>
  <c r="BR14" i="89"/>
  <c r="AK20" i="89" s="1"/>
  <c r="BR14" i="90"/>
  <c r="AN20" i="90" s="1"/>
  <c r="BM16" i="83"/>
  <c r="AK18" i="83" s="1"/>
  <c r="AJ18" i="84"/>
  <c r="BI16" i="86"/>
  <c r="BV16" i="88"/>
  <c r="AM18" i="88" s="1"/>
  <c r="BP16" i="90"/>
  <c r="AL18" i="90" s="1"/>
  <c r="BM17" i="83"/>
  <c r="AK17" i="83" s="1"/>
  <c r="AJ17" i="80"/>
  <c r="BI17" i="86"/>
  <c r="AI17" i="86" s="1"/>
  <c r="BV17" i="88"/>
  <c r="AM17" i="88" s="1"/>
  <c r="BP17" i="90"/>
  <c r="AL17" i="90" s="1"/>
  <c r="BM30" i="83"/>
  <c r="AK35" i="83" s="1"/>
  <c r="AJ35" i="80"/>
  <c r="AK35" i="84"/>
  <c r="BI30" i="86"/>
  <c r="BV29" i="88"/>
  <c r="AM34" i="88" s="1"/>
  <c r="BP29" i="90"/>
  <c r="AL34" i="90" s="1"/>
  <c r="BM14" i="83"/>
  <c r="AK20" i="83" s="1"/>
  <c r="AJ20" i="80"/>
  <c r="AK20" i="84"/>
  <c r="BV14" i="88"/>
  <c r="AM20" i="88" s="1"/>
  <c r="BP14" i="90"/>
  <c r="AL20" i="90" s="1"/>
  <c r="BL30" i="83"/>
  <c r="AJ35" i="83" s="1"/>
  <c r="AI35" i="80"/>
  <c r="BU29" i="88"/>
  <c r="AL34" i="88" s="1"/>
  <c r="BO29" i="90"/>
  <c r="AK34" i="90" s="1"/>
  <c r="BS29" i="90"/>
  <c r="AO34" i="90" s="1"/>
  <c r="BL14" i="83"/>
  <c r="AI20" i="80"/>
  <c r="AJ20" i="84"/>
  <c r="BU14" i="88"/>
  <c r="AL20" i="88" s="1"/>
  <c r="BO14" i="90"/>
  <c r="AK20" i="90" s="1"/>
  <c r="BS14" i="90"/>
  <c r="AO20" i="90" s="1"/>
  <c r="BJ13" i="82"/>
  <c r="AJ21" i="82" s="1"/>
  <c r="BJ35" i="82"/>
  <c r="AJ30" i="82" s="1"/>
  <c r="BL13" i="83"/>
  <c r="AJ21" i="83" s="1"/>
  <c r="BL35" i="83"/>
  <c r="AJ30" i="83" s="1"/>
  <c r="AI30" i="80"/>
  <c r="AJ21" i="84"/>
  <c r="AJ30" i="84"/>
  <c r="BK13" i="85"/>
  <c r="AK21" i="85" s="1"/>
  <c r="BU13" i="88"/>
  <c r="AL21" i="88" s="1"/>
  <c r="BU34" i="88"/>
  <c r="AL29" i="88" s="1"/>
  <c r="BO13" i="90"/>
  <c r="AK21" i="90" s="1"/>
  <c r="BO34" i="90"/>
  <c r="AK29" i="90" s="1"/>
  <c r="BS13" i="90"/>
  <c r="AO21" i="90" s="1"/>
  <c r="BS34" i="90"/>
  <c r="AO29" i="90" s="1"/>
  <c r="BN19" i="83"/>
  <c r="AL15" i="83" s="1"/>
  <c r="BN31" i="83"/>
  <c r="AL34" i="83" s="1"/>
  <c r="AK15" i="80"/>
  <c r="AK34" i="80"/>
  <c r="BJ19" i="86"/>
  <c r="BJ31" i="86"/>
  <c r="AJ34" i="86" s="1"/>
  <c r="BQ19" i="89"/>
  <c r="BQ30" i="89"/>
  <c r="BQ19" i="90"/>
  <c r="AM15" i="90" s="1"/>
  <c r="BQ30" i="90"/>
  <c r="AM33" i="90" s="1"/>
  <c r="BL23" i="83"/>
  <c r="AJ11" i="83" s="1"/>
  <c r="BL33" i="83"/>
  <c r="AJ32" i="83" s="1"/>
  <c r="AI11" i="80"/>
  <c r="AJ11" i="84"/>
  <c r="AJ32" i="84"/>
  <c r="BU23" i="88"/>
  <c r="AL11" i="88" s="1"/>
  <c r="BU32" i="88"/>
  <c r="AL31" i="88" s="1"/>
  <c r="BO23" i="90"/>
  <c r="AK11" i="90" s="1"/>
  <c r="BO32" i="90"/>
  <c r="AK31" i="90" s="1"/>
  <c r="BS23" i="90"/>
  <c r="AO11" i="90" s="1"/>
  <c r="BS32" i="90"/>
  <c r="AO31" i="90" s="1"/>
  <c r="BL18" i="83"/>
  <c r="BL32" i="83"/>
  <c r="AJ33" i="83" s="1"/>
  <c r="AI33" i="80"/>
  <c r="AJ16" i="84"/>
  <c r="BK32" i="85"/>
  <c r="BU18" i="88"/>
  <c r="AL16" i="88" s="1"/>
  <c r="BU31" i="88"/>
  <c r="AL32" i="88" s="1"/>
  <c r="BO18" i="90"/>
  <c r="AK16" i="90" s="1"/>
  <c r="BO31" i="90"/>
  <c r="AK32" i="90" s="1"/>
  <c r="BS18" i="90"/>
  <c r="AO16" i="90" s="1"/>
  <c r="BS31" i="90"/>
  <c r="AO32" i="90" s="1"/>
  <c r="BN22" i="83"/>
  <c r="AL12" i="83" s="1"/>
  <c r="BN34" i="83"/>
  <c r="AL31" i="83" s="1"/>
  <c r="AK12" i="80"/>
  <c r="AK31" i="80"/>
  <c r="BI22" i="85"/>
  <c r="AI12" i="85" s="1"/>
  <c r="BI34" i="85"/>
  <c r="BJ22" i="86"/>
  <c r="BJ34" i="86"/>
  <c r="AJ31" i="86" s="1"/>
  <c r="BQ22" i="89"/>
  <c r="BQ33" i="89"/>
  <c r="BQ22" i="90"/>
  <c r="AM12" i="90" s="1"/>
  <c r="BQ33" i="90"/>
  <c r="AM30" i="90" s="1"/>
  <c r="BK13" i="82"/>
  <c r="AK21" i="82" s="1"/>
  <c r="BK35" i="82"/>
  <c r="AK30" i="82" s="1"/>
  <c r="BM13" i="83"/>
  <c r="AK21" i="83" s="1"/>
  <c r="BM35" i="83"/>
  <c r="AK30" i="83" s="1"/>
  <c r="AJ21" i="80"/>
  <c r="AJ30" i="80"/>
  <c r="AK21" i="84"/>
  <c r="AK30" i="84"/>
  <c r="BI13" i="86"/>
  <c r="AI21" i="86" s="1"/>
  <c r="BI35" i="86"/>
  <c r="AI30" i="86" s="1"/>
  <c r="BV13" i="88"/>
  <c r="AM21" i="88" s="1"/>
  <c r="BV34" i="88"/>
  <c r="AM29" i="88" s="1"/>
  <c r="BP13" i="90"/>
  <c r="AL21" i="90" s="1"/>
  <c r="BP34" i="90"/>
  <c r="AL29" i="90" s="1"/>
  <c r="BO19" i="83"/>
  <c r="AM15" i="83" s="1"/>
  <c r="BO31" i="83"/>
  <c r="AM34" i="83" s="1"/>
  <c r="AI15" i="84"/>
  <c r="AI34" i="84"/>
  <c r="BK19" i="86"/>
  <c r="AK15" i="86" s="1"/>
  <c r="BK31" i="86"/>
  <c r="AK34" i="86" s="1"/>
  <c r="BT19" i="88"/>
  <c r="AK15" i="88" s="1"/>
  <c r="BT30" i="88"/>
  <c r="AK33" i="88" s="1"/>
  <c r="BR19" i="89"/>
  <c r="AK15" i="89" s="1"/>
  <c r="BR30" i="89"/>
  <c r="AK33" i="89" s="1"/>
  <c r="BR19" i="90"/>
  <c r="BR30" i="90"/>
  <c r="AN33" i="90" s="1"/>
  <c r="BK23" i="82"/>
  <c r="AK11" i="82" s="1"/>
  <c r="BK33" i="82"/>
  <c r="AK32" i="82" s="1"/>
  <c r="BM23" i="83"/>
  <c r="AK11" i="83" s="1"/>
  <c r="BM33" i="83"/>
  <c r="AK32" i="83" s="1"/>
  <c r="AJ11" i="80"/>
  <c r="AJ32" i="80"/>
  <c r="AK11" i="84"/>
  <c r="AK32" i="84"/>
  <c r="BI23" i="86"/>
  <c r="AI11" i="86" s="1"/>
  <c r="BI33" i="86"/>
  <c r="AI32" i="86" s="1"/>
  <c r="BV23" i="88"/>
  <c r="AM11" i="88" s="1"/>
  <c r="BV32" i="88"/>
  <c r="AM31" i="88" s="1"/>
  <c r="BP23" i="90"/>
  <c r="AL11" i="90" s="1"/>
  <c r="BP32" i="90"/>
  <c r="AL31" i="90" s="1"/>
  <c r="BK18" i="82"/>
  <c r="AK16" i="82" s="1"/>
  <c r="BK32" i="82"/>
  <c r="AK33" i="82" s="1"/>
  <c r="BM18" i="83"/>
  <c r="AK16" i="83" s="1"/>
  <c r="BM32" i="83"/>
  <c r="AK33" i="83" s="1"/>
  <c r="AJ16" i="80"/>
  <c r="AJ33" i="80"/>
  <c r="AK16" i="84"/>
  <c r="BI18" i="86"/>
  <c r="AI16" i="86" s="1"/>
  <c r="BI32" i="86"/>
  <c r="AI33" i="86" s="1"/>
  <c r="BV18" i="88"/>
  <c r="AM16" i="88" s="1"/>
  <c r="BV31" i="88"/>
  <c r="AM32" i="88" s="1"/>
  <c r="BP18" i="90"/>
  <c r="AL16" i="90" s="1"/>
  <c r="BP31" i="90"/>
  <c r="AL32" i="90" s="1"/>
  <c r="BO22" i="83"/>
  <c r="AM12" i="83" s="1"/>
  <c r="BO34" i="83"/>
  <c r="AM31" i="83" s="1"/>
  <c r="AI12" i="84"/>
  <c r="AI31" i="84"/>
  <c r="BK22" i="86"/>
  <c r="AK12" i="86" s="1"/>
  <c r="BK34" i="86"/>
  <c r="AK31" i="86" s="1"/>
  <c r="BT22" i="88"/>
  <c r="AK12" i="88" s="1"/>
  <c r="BT33" i="88"/>
  <c r="AK30" i="88" s="1"/>
  <c r="BR22" i="89"/>
  <c r="AK12" i="89" s="1"/>
  <c r="BR33" i="89"/>
  <c r="AK30" i="89" s="1"/>
  <c r="BR22" i="90"/>
  <c r="AN12" i="90" s="1"/>
  <c r="BR33" i="90"/>
  <c r="AN30" i="90" s="1"/>
  <c r="BK15" i="82"/>
  <c r="AK19" i="82" s="1"/>
  <c r="BK12" i="82"/>
  <c r="AK22" i="82" s="1"/>
  <c r="BN13" i="83"/>
  <c r="AL21" i="83" s="1"/>
  <c r="BN35" i="83"/>
  <c r="AL30" i="83" s="1"/>
  <c r="AK21" i="80"/>
  <c r="AK30" i="80"/>
  <c r="BJ13" i="86"/>
  <c r="BJ35" i="86"/>
  <c r="AJ30" i="86" s="1"/>
  <c r="BQ13" i="89"/>
  <c r="BQ34" i="89"/>
  <c r="BQ13" i="90"/>
  <c r="AM21" i="90" s="1"/>
  <c r="BQ34" i="90"/>
  <c r="AM29" i="90" s="1"/>
  <c r="BL19" i="83"/>
  <c r="AJ15" i="83" s="1"/>
  <c r="BL31" i="83"/>
  <c r="AJ34" i="83" s="1"/>
  <c r="AI15" i="80"/>
  <c r="AI34" i="80"/>
  <c r="AJ15" i="84"/>
  <c r="BU19" i="88"/>
  <c r="AL15" i="88" s="1"/>
  <c r="BU30" i="88"/>
  <c r="AL33" i="88" s="1"/>
  <c r="BO19" i="90"/>
  <c r="AK15" i="90" s="1"/>
  <c r="BO30" i="90"/>
  <c r="AK33" i="90" s="1"/>
  <c r="BS19" i="90"/>
  <c r="AO15" i="90" s="1"/>
  <c r="BS30" i="90"/>
  <c r="AO33" i="90" s="1"/>
  <c r="BN23" i="83"/>
  <c r="AL11" i="83" s="1"/>
  <c r="BN33" i="83"/>
  <c r="AL32" i="83" s="1"/>
  <c r="AK11" i="80"/>
  <c r="AK32" i="80"/>
  <c r="BJ23" i="86"/>
  <c r="BQ23" i="89"/>
  <c r="BQ32" i="89"/>
  <c r="BQ23" i="90"/>
  <c r="AM11" i="90" s="1"/>
  <c r="BQ32" i="90"/>
  <c r="BN18" i="83"/>
  <c r="AL16" i="83" s="1"/>
  <c r="BN32" i="83"/>
  <c r="AL33" i="83" s="1"/>
  <c r="AK16" i="80"/>
  <c r="AK33" i="80"/>
  <c r="BJ32" i="86"/>
  <c r="AJ33" i="86" s="1"/>
  <c r="BQ18" i="89"/>
  <c r="BQ31" i="89"/>
  <c r="BQ18" i="90"/>
  <c r="AM16" i="90" s="1"/>
  <c r="BQ31" i="90"/>
  <c r="AM32" i="90" s="1"/>
  <c r="BL22" i="83"/>
  <c r="AJ12" i="83" s="1"/>
  <c r="BL34" i="83"/>
  <c r="AJ31" i="83" s="1"/>
  <c r="AI12" i="80"/>
  <c r="AI31" i="80"/>
  <c r="AJ12" i="84"/>
  <c r="BU22" i="88"/>
  <c r="AL12" i="88" s="1"/>
  <c r="BU33" i="88"/>
  <c r="AL30" i="88" s="1"/>
  <c r="BO22" i="90"/>
  <c r="AK12" i="90" s="1"/>
  <c r="BO33" i="90"/>
  <c r="AK30" i="90" s="1"/>
  <c r="BS22" i="90"/>
  <c r="AO12" i="90" s="1"/>
  <c r="BS33" i="90"/>
  <c r="AO30" i="90" s="1"/>
  <c r="BO13" i="83"/>
  <c r="BO35" i="83"/>
  <c r="AM30" i="83" s="1"/>
  <c r="AI30" i="84"/>
  <c r="BJ35" i="85"/>
  <c r="AJ30" i="85" s="1"/>
  <c r="BK13" i="86"/>
  <c r="AK21" i="86" s="1"/>
  <c r="BK35" i="86"/>
  <c r="AK30" i="86" s="1"/>
  <c r="BT13" i="88"/>
  <c r="AK21" i="88" s="1"/>
  <c r="BT34" i="88"/>
  <c r="AK29" i="88" s="1"/>
  <c r="BR13" i="89"/>
  <c r="AK21" i="89" s="1"/>
  <c r="BR34" i="89"/>
  <c r="AK29" i="89" s="1"/>
  <c r="BR13" i="90"/>
  <c r="AN21" i="90" s="1"/>
  <c r="BR34" i="90"/>
  <c r="AN29" i="90" s="1"/>
  <c r="BK19" i="82"/>
  <c r="AK15" i="82" s="1"/>
  <c r="BK31" i="82"/>
  <c r="AK34" i="82" s="1"/>
  <c r="BM19" i="83"/>
  <c r="AK15" i="83" s="1"/>
  <c r="BM31" i="83"/>
  <c r="AK34" i="83" s="1"/>
  <c r="AJ15" i="80"/>
  <c r="AJ34" i="80"/>
  <c r="AK15" i="84"/>
  <c r="AK34" i="84"/>
  <c r="BI19" i="86"/>
  <c r="AI15" i="86" s="1"/>
  <c r="BI31" i="86"/>
  <c r="AI34" i="86" s="1"/>
  <c r="BV19" i="88"/>
  <c r="AM15" i="88" s="1"/>
  <c r="BV30" i="88"/>
  <c r="AM33" i="88" s="1"/>
  <c r="BP19" i="90"/>
  <c r="AL15" i="90" s="1"/>
  <c r="BP30" i="90"/>
  <c r="AL33" i="90" s="1"/>
  <c r="BO23" i="83"/>
  <c r="AM11" i="83" s="1"/>
  <c r="BO33" i="83"/>
  <c r="AM32" i="83" s="1"/>
  <c r="AI11" i="84"/>
  <c r="AI32" i="84"/>
  <c r="BK23" i="86"/>
  <c r="AK11" i="86" s="1"/>
  <c r="BK33" i="86"/>
  <c r="AK32" i="86" s="1"/>
  <c r="BT23" i="88"/>
  <c r="BT32" i="88"/>
  <c r="AK31" i="88" s="1"/>
  <c r="BR23" i="89"/>
  <c r="AK11" i="89" s="1"/>
  <c r="BR32" i="89"/>
  <c r="AK31" i="89" s="1"/>
  <c r="BR23" i="90"/>
  <c r="AN11" i="90" s="1"/>
  <c r="BR32" i="90"/>
  <c r="AN31" i="90" s="1"/>
  <c r="BO18" i="83"/>
  <c r="AM16" i="83" s="1"/>
  <c r="BO32" i="83"/>
  <c r="AM33" i="83" s="1"/>
  <c r="AI16" i="84"/>
  <c r="AI33" i="84"/>
  <c r="BK18" i="86"/>
  <c r="AK16" i="86" s="1"/>
  <c r="BK32" i="86"/>
  <c r="BT18" i="88"/>
  <c r="AK16" i="88" s="1"/>
  <c r="BT31" i="88"/>
  <c r="AK32" i="88" s="1"/>
  <c r="BR18" i="89"/>
  <c r="AK16" i="89" s="1"/>
  <c r="BR31" i="89"/>
  <c r="AK32" i="89" s="1"/>
  <c r="BR18" i="90"/>
  <c r="AN16" i="90" s="1"/>
  <c r="BR31" i="90"/>
  <c r="AN32" i="90" s="1"/>
  <c r="BK22" i="82"/>
  <c r="AK12" i="82" s="1"/>
  <c r="BK34" i="82"/>
  <c r="AK31" i="82" s="1"/>
  <c r="BM22" i="83"/>
  <c r="AK12" i="83" s="1"/>
  <c r="BM34" i="83"/>
  <c r="AK31" i="83" s="1"/>
  <c r="AJ12" i="80"/>
  <c r="AJ31" i="80"/>
  <c r="AK31" i="84"/>
  <c r="BI22" i="86"/>
  <c r="AI12" i="86" s="1"/>
  <c r="BI34" i="86"/>
  <c r="AI31" i="86" s="1"/>
  <c r="BV22" i="88"/>
  <c r="AM12" i="88" s="1"/>
  <c r="BV33" i="88"/>
  <c r="AM30" i="88" s="1"/>
  <c r="BP22" i="90"/>
  <c r="AL12" i="90" s="1"/>
  <c r="BP33" i="90"/>
  <c r="AL30" i="90" s="1"/>
  <c r="BK16" i="82"/>
  <c r="AK18" i="82" s="1"/>
  <c r="BK20" i="82"/>
  <c r="AK14" i="82" s="1"/>
  <c r="BK17" i="82"/>
  <c r="AK17" i="82" s="1"/>
  <c r="BK21" i="82"/>
  <c r="AK13" i="82" s="1"/>
  <c r="BK30" i="82"/>
  <c r="AK35" i="82" s="1"/>
  <c r="BK14" i="82"/>
  <c r="AK20" i="82" s="1"/>
  <c r="BJ14" i="81"/>
  <c r="BK14" i="68"/>
  <c r="BO37" i="50"/>
  <c r="BH56" i="55"/>
  <c r="AV44" i="53"/>
  <c r="AN52" i="65"/>
  <c r="AE55" i="65" s="1"/>
  <c r="BF43" i="55"/>
  <c r="AT50" i="53"/>
  <c r="AT61" i="53"/>
  <c r="BF29" i="59"/>
  <c r="BJ19" i="61"/>
  <c r="AP54" i="65"/>
  <c r="AG53" i="65" s="1"/>
  <c r="BH47" i="55"/>
  <c r="AV54" i="53"/>
  <c r="AV63" i="53"/>
  <c r="AP42" i="65"/>
  <c r="AG40" i="65" s="1"/>
  <c r="BH42" i="55"/>
  <c r="BH53" i="55"/>
  <c r="BI18" i="67"/>
  <c r="AZ49" i="53"/>
  <c r="BK18" i="58"/>
  <c r="AJ16" i="58" s="1"/>
  <c r="BQ36" i="50"/>
  <c r="AX53" i="53"/>
  <c r="AX64" i="53"/>
  <c r="BJ22" i="81"/>
  <c r="BJ34" i="81"/>
  <c r="BF32" i="59"/>
  <c r="AH29" i="59" s="1"/>
  <c r="BP15" i="50"/>
  <c r="BP37" i="50"/>
  <c r="AQ56" i="65"/>
  <c r="AH51" i="65" s="1"/>
  <c r="AS65" i="53"/>
  <c r="AW44" i="53"/>
  <c r="AW65" i="53"/>
  <c r="BL34" i="58"/>
  <c r="AK29" i="58" s="1"/>
  <c r="BG43" i="55"/>
  <c r="BG52" i="55"/>
  <c r="BI30" i="70"/>
  <c r="BJ18" i="49"/>
  <c r="AU50" i="53"/>
  <c r="AU61" i="53"/>
  <c r="BP35" i="50"/>
  <c r="AQ47" i="65"/>
  <c r="AH35" i="65" s="1"/>
  <c r="AQ54" i="65"/>
  <c r="AH53" i="65" s="1"/>
  <c r="BJ23" i="67"/>
  <c r="BJ32" i="67"/>
  <c r="AS54" i="53"/>
  <c r="AS63" i="53"/>
  <c r="BP20" i="50"/>
  <c r="BP34" i="50"/>
  <c r="AQ42" i="65"/>
  <c r="AH40" i="65" s="1"/>
  <c r="AQ53" i="65"/>
  <c r="AH54" i="65" s="1"/>
  <c r="BJ18" i="67"/>
  <c r="BJ31" i="67"/>
  <c r="BK18" i="70"/>
  <c r="BI18" i="68"/>
  <c r="AI16" i="68" s="1"/>
  <c r="BI31" i="68"/>
  <c r="AW49" i="53"/>
  <c r="AI47" i="53" s="1"/>
  <c r="AW62" i="53"/>
  <c r="AO46" i="65"/>
  <c r="AF36" i="65" s="1"/>
  <c r="AO55" i="65"/>
  <c r="AF52" i="65" s="1"/>
  <c r="BG46" i="55"/>
  <c r="BG55" i="55"/>
  <c r="BF46" i="51"/>
  <c r="BF55" i="51"/>
  <c r="BK22" i="68"/>
  <c r="BK33" i="68"/>
  <c r="AY53" i="53"/>
  <c r="AY64" i="53"/>
  <c r="AN37" i="65"/>
  <c r="AE45" i="65" s="1"/>
  <c r="AN56" i="65"/>
  <c r="BF37" i="55"/>
  <c r="BF56" i="55"/>
  <c r="BK13" i="67"/>
  <c r="BK34" i="67"/>
  <c r="BI12" i="49"/>
  <c r="AT44" i="53"/>
  <c r="AT65" i="53"/>
  <c r="BJ13" i="81"/>
  <c r="BJ35" i="81"/>
  <c r="BF12" i="59"/>
  <c r="AH21" i="59" s="1"/>
  <c r="BF33" i="59"/>
  <c r="BJ13" i="61"/>
  <c r="BJ34" i="61"/>
  <c r="AP43" i="65"/>
  <c r="AG39" i="65" s="1"/>
  <c r="AP52" i="65"/>
  <c r="AG55" i="65" s="1"/>
  <c r="BH52" i="55"/>
  <c r="BI19" i="67"/>
  <c r="BI30" i="67"/>
  <c r="AZ50" i="53"/>
  <c r="AZ61" i="53"/>
  <c r="AN47" i="65"/>
  <c r="AE35" i="65" s="1"/>
  <c r="AN54" i="65"/>
  <c r="AE53" i="65" s="1"/>
  <c r="BF47" i="55"/>
  <c r="BF54" i="55"/>
  <c r="BK23" i="67"/>
  <c r="BK32" i="67"/>
  <c r="BI31" i="49"/>
  <c r="AT54" i="53"/>
  <c r="AT63" i="53"/>
  <c r="BJ23" i="81"/>
  <c r="BJ33" i="81"/>
  <c r="BJ23" i="61"/>
  <c r="BJ32" i="61"/>
  <c r="AN42" i="65"/>
  <c r="AE40" i="65" s="1"/>
  <c r="AN53" i="65"/>
  <c r="AE54" i="65" s="1"/>
  <c r="AR42" i="65"/>
  <c r="AI40" i="65" s="1"/>
  <c r="AR53" i="65"/>
  <c r="AI54" i="65" s="1"/>
  <c r="BK18" i="67"/>
  <c r="BK31" i="67"/>
  <c r="BJ18" i="68"/>
  <c r="BJ31" i="68"/>
  <c r="AX49" i="53"/>
  <c r="AX62" i="53"/>
  <c r="BF17" i="59"/>
  <c r="BF30" i="59"/>
  <c r="AH31" i="59" s="1"/>
  <c r="BE39" i="51"/>
  <c r="BJ15" i="81"/>
  <c r="BD40" i="55"/>
  <c r="BC40" i="51"/>
  <c r="AR36" i="65"/>
  <c r="AI46" i="65" s="1"/>
  <c r="BE36" i="51"/>
  <c r="BD44" i="55"/>
  <c r="BC44" i="51"/>
  <c r="BD41" i="55"/>
  <c r="BC41" i="51"/>
  <c r="BD45" i="55"/>
  <c r="BC45" i="51"/>
  <c r="BD38" i="55"/>
  <c r="BC38" i="51"/>
  <c r="BS15" i="50"/>
  <c r="BS37" i="50"/>
  <c r="BD37" i="55"/>
  <c r="BD56" i="55"/>
  <c r="BC37" i="51"/>
  <c r="BC56" i="51"/>
  <c r="L18" i="70"/>
  <c r="BJ13" i="70"/>
  <c r="BJ34" i="70"/>
  <c r="BK12" i="49"/>
  <c r="BK33" i="49"/>
  <c r="AZ44" i="53"/>
  <c r="AZ65" i="53"/>
  <c r="BQ21" i="50"/>
  <c r="BQ33" i="50"/>
  <c r="AR43" i="65"/>
  <c r="AI39" i="65" s="1"/>
  <c r="AR52" i="65"/>
  <c r="AI55" i="65" s="1"/>
  <c r="BJ19" i="68"/>
  <c r="BJ30" i="68"/>
  <c r="AX50" i="53"/>
  <c r="AX61" i="53"/>
  <c r="BO25" i="50"/>
  <c r="BO35" i="50"/>
  <c r="BS25" i="50"/>
  <c r="BS35" i="50"/>
  <c r="BD47" i="55"/>
  <c r="BD54" i="55"/>
  <c r="BC47" i="51"/>
  <c r="BC54" i="51"/>
  <c r="BJ23" i="70"/>
  <c r="BJ32" i="70"/>
  <c r="AZ54" i="53"/>
  <c r="AZ63" i="53"/>
  <c r="BO20" i="50"/>
  <c r="BO34" i="50"/>
  <c r="BS20" i="50"/>
  <c r="BS34" i="50"/>
  <c r="BD42" i="55"/>
  <c r="BD53" i="55"/>
  <c r="BC42" i="51"/>
  <c r="BC53" i="51"/>
  <c r="BJ18" i="70"/>
  <c r="BJ31" i="70"/>
  <c r="BK17" i="49"/>
  <c r="BK30" i="49"/>
  <c r="AV49" i="53"/>
  <c r="AV62" i="53"/>
  <c r="AN46" i="65"/>
  <c r="AE36" i="65" s="1"/>
  <c r="AN55" i="65"/>
  <c r="AE52" i="65" s="1"/>
  <c r="BF46" i="55"/>
  <c r="BF55" i="55"/>
  <c r="BE46" i="51"/>
  <c r="BE55" i="51"/>
  <c r="BI21" i="49"/>
  <c r="AT53" i="53"/>
  <c r="AT64" i="53"/>
  <c r="BJ22" i="61"/>
  <c r="AK12" i="61" s="1"/>
  <c r="BJ33" i="61"/>
  <c r="AK30" i="61" s="1"/>
  <c r="BD39" i="55"/>
  <c r="BC39" i="51"/>
  <c r="AM37" i="65"/>
  <c r="AD45" i="65" s="1"/>
  <c r="AM56" i="65"/>
  <c r="AD51" i="65" s="1"/>
  <c r="BE37" i="55"/>
  <c r="BE56" i="55"/>
  <c r="BD37" i="51"/>
  <c r="BD56" i="51"/>
  <c r="BK13" i="70"/>
  <c r="BK34" i="70"/>
  <c r="BI13" i="68"/>
  <c r="BI34" i="68"/>
  <c r="AO43" i="65"/>
  <c r="AF39" i="65" s="1"/>
  <c r="AO52" i="65"/>
  <c r="AF55" i="65" s="1"/>
  <c r="BF43" i="51"/>
  <c r="BF52" i="51"/>
  <c r="BK19" i="68"/>
  <c r="BK30" i="68"/>
  <c r="AY50" i="53"/>
  <c r="AY61" i="53"/>
  <c r="BK19" i="81"/>
  <c r="BK31" i="81"/>
  <c r="BG18" i="59"/>
  <c r="BG29" i="59"/>
  <c r="AI32" i="59" s="1"/>
  <c r="AM47" i="65"/>
  <c r="AD35" i="65" s="1"/>
  <c r="AM54" i="65"/>
  <c r="AD53" i="65" s="1"/>
  <c r="BE47" i="55"/>
  <c r="BE54" i="55"/>
  <c r="BD47" i="51"/>
  <c r="BD54" i="51"/>
  <c r="BK23" i="70"/>
  <c r="BK32" i="70"/>
  <c r="BI23" i="68"/>
  <c r="BI32" i="68"/>
  <c r="AW54" i="53"/>
  <c r="AW63" i="53"/>
  <c r="BL23" i="58"/>
  <c r="AK11" i="58" s="1"/>
  <c r="BL32" i="58"/>
  <c r="AK31" i="58" s="1"/>
  <c r="AM42" i="65"/>
  <c r="AD40" i="65" s="1"/>
  <c r="AM53" i="65"/>
  <c r="AD54" i="65" s="1"/>
  <c r="BE42" i="55"/>
  <c r="BE53" i="55"/>
  <c r="BD42" i="51"/>
  <c r="BD53" i="51"/>
  <c r="AS49" i="53"/>
  <c r="AE47" i="53" s="1"/>
  <c r="AS62" i="53"/>
  <c r="BL18" i="58"/>
  <c r="AK16" i="58" s="1"/>
  <c r="BL31" i="58"/>
  <c r="AK32" i="58" s="1"/>
  <c r="BR24" i="50"/>
  <c r="BR36" i="50"/>
  <c r="BI22" i="70"/>
  <c r="BI33" i="70"/>
  <c r="BK22" i="69"/>
  <c r="BK33" i="69"/>
  <c r="BJ21" i="49"/>
  <c r="BJ32" i="49"/>
  <c r="AU53" i="53"/>
  <c r="AU64" i="53"/>
  <c r="BK22" i="81"/>
  <c r="BK34" i="81"/>
  <c r="BG21" i="59"/>
  <c r="AI12" i="59" s="1"/>
  <c r="BG32" i="59"/>
  <c r="AI29" i="59" s="1"/>
  <c r="BQ37" i="50"/>
  <c r="AR37" i="65"/>
  <c r="AI45" i="65" s="1"/>
  <c r="AR56" i="65"/>
  <c r="AI51" i="65" s="1"/>
  <c r="BE37" i="51"/>
  <c r="BE56" i="51"/>
  <c r="BJ13" i="68"/>
  <c r="BJ34" i="68"/>
  <c r="AX44" i="53"/>
  <c r="AX65" i="53"/>
  <c r="BO33" i="50"/>
  <c r="BS21" i="50"/>
  <c r="BS33" i="50"/>
  <c r="BD43" i="55"/>
  <c r="BD52" i="55"/>
  <c r="BC43" i="51"/>
  <c r="BC52" i="51"/>
  <c r="BJ19" i="70"/>
  <c r="BJ30" i="70"/>
  <c r="BK18" i="49"/>
  <c r="BK29" i="49"/>
  <c r="AV50" i="53"/>
  <c r="AV61" i="53"/>
  <c r="BK19" i="58"/>
  <c r="AJ15" i="58" s="1"/>
  <c r="BK30" i="58"/>
  <c r="AJ33" i="58" s="1"/>
  <c r="BQ25" i="50"/>
  <c r="BQ35" i="50"/>
  <c r="AR47" i="65"/>
  <c r="AI35" i="65" s="1"/>
  <c r="AR54" i="65"/>
  <c r="AI53" i="65" s="1"/>
  <c r="BE47" i="51"/>
  <c r="BE54" i="51"/>
  <c r="BJ23" i="68"/>
  <c r="BJ32" i="68"/>
  <c r="AX54" i="53"/>
  <c r="AX63" i="53"/>
  <c r="BF22" i="59"/>
  <c r="AH11" i="59" s="1"/>
  <c r="BF31" i="59"/>
  <c r="BQ20" i="50"/>
  <c r="BQ34" i="50"/>
  <c r="BF42" i="55"/>
  <c r="BF53" i="55"/>
  <c r="BE42" i="51"/>
  <c r="BE53" i="51"/>
  <c r="BI17" i="49"/>
  <c r="BI30" i="49"/>
  <c r="AT49" i="53"/>
  <c r="AT62" i="53"/>
  <c r="BJ18" i="81"/>
  <c r="BJ32" i="81"/>
  <c r="BJ18" i="61"/>
  <c r="AK16" i="61" s="1"/>
  <c r="BJ31" i="61"/>
  <c r="AK32" i="61" s="1"/>
  <c r="BO24" i="50"/>
  <c r="BO36" i="50"/>
  <c r="BS24" i="50"/>
  <c r="BS36" i="50"/>
  <c r="AP46" i="65"/>
  <c r="AG36" i="65" s="1"/>
  <c r="AP55" i="65"/>
  <c r="AG52" i="65" s="1"/>
  <c r="BD46" i="55"/>
  <c r="BD55" i="55"/>
  <c r="BH46" i="55"/>
  <c r="BH55" i="55"/>
  <c r="BC46" i="51"/>
  <c r="BC55" i="51"/>
  <c r="BI22" i="67"/>
  <c r="BI33" i="67"/>
  <c r="BJ22" i="70"/>
  <c r="BJ33" i="70"/>
  <c r="BK21" i="49"/>
  <c r="BK32" i="49"/>
  <c r="AV53" i="53"/>
  <c r="AV64" i="53"/>
  <c r="AZ53" i="53"/>
  <c r="AZ64" i="53"/>
  <c r="BK22" i="58"/>
  <c r="AJ12" i="58" s="1"/>
  <c r="BK33" i="58"/>
  <c r="AJ30" i="58" s="1"/>
  <c r="AR39" i="65"/>
  <c r="AI43" i="65" s="1"/>
  <c r="BR15" i="50"/>
  <c r="BR37" i="50"/>
  <c r="AO37" i="65"/>
  <c r="AF45" i="65" s="1"/>
  <c r="AO56" i="65"/>
  <c r="AF51" i="65" s="1"/>
  <c r="BG37" i="55"/>
  <c r="BG56" i="55"/>
  <c r="BF37" i="51"/>
  <c r="BF56" i="51"/>
  <c r="BI13" i="70"/>
  <c r="BI34" i="70"/>
  <c r="BK13" i="69"/>
  <c r="BK34" i="69"/>
  <c r="BJ12" i="49"/>
  <c r="BJ33" i="49"/>
  <c r="BK13" i="68"/>
  <c r="BK34" i="68"/>
  <c r="AU65" i="53"/>
  <c r="AY44" i="53"/>
  <c r="AY65" i="53"/>
  <c r="BK13" i="81"/>
  <c r="BK35" i="81"/>
  <c r="BG12" i="59"/>
  <c r="AI21" i="59" s="1"/>
  <c r="BG33" i="59"/>
  <c r="AI28" i="59" s="1"/>
  <c r="BP21" i="50"/>
  <c r="BP33" i="50"/>
  <c r="AM43" i="65"/>
  <c r="AD39" i="65" s="1"/>
  <c r="AM52" i="65"/>
  <c r="AD55" i="65" s="1"/>
  <c r="AQ43" i="65"/>
  <c r="AH39" i="65" s="1"/>
  <c r="AQ52" i="65"/>
  <c r="BE43" i="55"/>
  <c r="BE52" i="55"/>
  <c r="BD43" i="51"/>
  <c r="BD52" i="51"/>
  <c r="BJ19" i="67"/>
  <c r="BJ30" i="67"/>
  <c r="BK19" i="70"/>
  <c r="BK30" i="70"/>
  <c r="BI19" i="68"/>
  <c r="BI30" i="68"/>
  <c r="AS50" i="53"/>
  <c r="AS61" i="53"/>
  <c r="AW50" i="53"/>
  <c r="AW61" i="53"/>
  <c r="BL19" i="58"/>
  <c r="AK15" i="58" s="1"/>
  <c r="BL30" i="58"/>
  <c r="AK33" i="58" s="1"/>
  <c r="BR25" i="50"/>
  <c r="BR35" i="50"/>
  <c r="AO47" i="65"/>
  <c r="AF35" i="65" s="1"/>
  <c r="AO54" i="65"/>
  <c r="AF53" i="65" s="1"/>
  <c r="BG47" i="55"/>
  <c r="BG54" i="55"/>
  <c r="BF47" i="51"/>
  <c r="BF54" i="51"/>
  <c r="BI23" i="70"/>
  <c r="BI32" i="70"/>
  <c r="BK23" i="69"/>
  <c r="BK32" i="69"/>
  <c r="BJ22" i="49"/>
  <c r="BJ31" i="49"/>
  <c r="BK23" i="68"/>
  <c r="BK32" i="68"/>
  <c r="AU54" i="53"/>
  <c r="AU63" i="53"/>
  <c r="AY54" i="53"/>
  <c r="AY63" i="53"/>
  <c r="BK23" i="81"/>
  <c r="BK33" i="81"/>
  <c r="BG22" i="59"/>
  <c r="AI11" i="59" s="1"/>
  <c r="BG31" i="59"/>
  <c r="AI30" i="59" s="1"/>
  <c r="BR20" i="50"/>
  <c r="BR34" i="50"/>
  <c r="AO42" i="65"/>
  <c r="AF40" i="65" s="1"/>
  <c r="AO53" i="65"/>
  <c r="AF54" i="65" s="1"/>
  <c r="BG42" i="55"/>
  <c r="BG53" i="55"/>
  <c r="BF42" i="51"/>
  <c r="BF53" i="51"/>
  <c r="BI18" i="70"/>
  <c r="BI31" i="70"/>
  <c r="BK18" i="69"/>
  <c r="BK31" i="69"/>
  <c r="BJ17" i="49"/>
  <c r="BJ30" i="49"/>
  <c r="BK18" i="68"/>
  <c r="BK31" i="68"/>
  <c r="AU49" i="53"/>
  <c r="AU62" i="53"/>
  <c r="AY49" i="53"/>
  <c r="AY62" i="53"/>
  <c r="BK18" i="81"/>
  <c r="BK32" i="81"/>
  <c r="BG17" i="59"/>
  <c r="AI16" i="59" s="1"/>
  <c r="BG30" i="59"/>
  <c r="AI31" i="59" s="1"/>
  <c r="BP24" i="50"/>
  <c r="BP36" i="50"/>
  <c r="AM46" i="65"/>
  <c r="AD36" i="65" s="1"/>
  <c r="AM55" i="65"/>
  <c r="AD52" i="65" s="1"/>
  <c r="AQ46" i="65"/>
  <c r="AH36" i="65" s="1"/>
  <c r="AQ55" i="65"/>
  <c r="AH52" i="65" s="1"/>
  <c r="BE46" i="55"/>
  <c r="BE55" i="55"/>
  <c r="BD46" i="51"/>
  <c r="BD55" i="51"/>
  <c r="BJ22" i="67"/>
  <c r="BJ33" i="67"/>
  <c r="BK22" i="70"/>
  <c r="BK33" i="70"/>
  <c r="BI22" i="68"/>
  <c r="BI33" i="68"/>
  <c r="AS53" i="53"/>
  <c r="AS64" i="53"/>
  <c r="AW53" i="53"/>
  <c r="AW64" i="53"/>
  <c r="BL22" i="58"/>
  <c r="AK12" i="58" s="1"/>
  <c r="BL33" i="58"/>
  <c r="AK30" i="58" s="1"/>
  <c r="BF39" i="51"/>
  <c r="BK15" i="69"/>
  <c r="BD40" i="51"/>
  <c r="BF36" i="51"/>
  <c r="BK12" i="69"/>
  <c r="BK12" i="81"/>
  <c r="BD44" i="51"/>
  <c r="BD41" i="51"/>
  <c r="BD45" i="51"/>
  <c r="BD38" i="51"/>
  <c r="BK14" i="70"/>
  <c r="BI14" i="68"/>
  <c r="AS45" i="53"/>
  <c r="AW45" i="53"/>
  <c r="BL14" i="58"/>
  <c r="AK20" i="58" s="1"/>
  <c r="AR40" i="65"/>
  <c r="AI42" i="65" s="1"/>
  <c r="BE40" i="51"/>
  <c r="BJ16" i="81"/>
  <c r="BD36" i="55"/>
  <c r="BC36" i="51"/>
  <c r="AR44" i="65"/>
  <c r="AI38" i="65" s="1"/>
  <c r="BE44" i="51"/>
  <c r="AR41" i="65"/>
  <c r="AI41" i="65" s="1"/>
  <c r="BE41" i="51"/>
  <c r="BJ17" i="81"/>
  <c r="AR45" i="65"/>
  <c r="AI37" i="65" s="1"/>
  <c r="BE45" i="51"/>
  <c r="AR38" i="65"/>
  <c r="AI44" i="65" s="1"/>
  <c r="BE38" i="51"/>
  <c r="BD39" i="51"/>
  <c r="BF40" i="51"/>
  <c r="BK16" i="69"/>
  <c r="BK16" i="81"/>
  <c r="BD36" i="51"/>
  <c r="BF44" i="51"/>
  <c r="BK20" i="69"/>
  <c r="BF41" i="51"/>
  <c r="BK17" i="69"/>
  <c r="BK17" i="81"/>
  <c r="BF45" i="51"/>
  <c r="BK21" i="69"/>
  <c r="BK21" i="81"/>
  <c r="BF38" i="51"/>
  <c r="BK14" i="69"/>
  <c r="BK14" i="81"/>
  <c r="L13" i="70"/>
  <c r="L14" i="70"/>
  <c r="F20" i="70"/>
  <c r="F15" i="70"/>
  <c r="L19" i="70"/>
  <c r="L10" i="70"/>
  <c r="F13" i="70"/>
  <c r="F18" i="70"/>
  <c r="L12" i="70"/>
  <c r="F19" i="70"/>
  <c r="L11" i="70"/>
  <c r="L15" i="70"/>
  <c r="F11" i="70"/>
  <c r="F12" i="70"/>
  <c r="F14" i="70"/>
  <c r="F16" i="70"/>
  <c r="BC35" i="51"/>
  <c r="AE47" i="51" s="1"/>
  <c r="BG40" i="51"/>
  <c r="BG45" i="51"/>
  <c r="BD35" i="55"/>
  <c r="AE47" i="55" s="1"/>
  <c r="BG43" i="51"/>
  <c r="BG52" i="51"/>
  <c r="BG36" i="51"/>
  <c r="BG42" i="51"/>
  <c r="BG51" i="51"/>
  <c r="BG53" i="51"/>
  <c r="BG46" i="51"/>
  <c r="BG54" i="51"/>
  <c r="BG44" i="51"/>
  <c r="BG41" i="51"/>
  <c r="BG38" i="51"/>
  <c r="BG47" i="51"/>
  <c r="BG56" i="51"/>
  <c r="BG39" i="51"/>
  <c r="BG55" i="51"/>
  <c r="BG37" i="51"/>
  <c r="AM35" i="65"/>
  <c r="AD47" i="65" s="1"/>
  <c r="AQ35" i="65"/>
  <c r="AH47" i="65" s="1"/>
  <c r="BE35" i="55"/>
  <c r="AF47" i="55" s="1"/>
  <c r="BD35" i="51"/>
  <c r="BD8" i="51" s="1"/>
  <c r="AF20" i="51" s="1"/>
  <c r="BK10" i="49"/>
  <c r="AK22" i="49" s="1"/>
  <c r="AV42" i="53"/>
  <c r="AH54" i="53" s="1"/>
  <c r="AZ42" i="53"/>
  <c r="AL54" i="53" s="1"/>
  <c r="BK11" i="58"/>
  <c r="AJ23" i="58" s="1"/>
  <c r="BH11" i="57"/>
  <c r="AI23" i="57" s="1"/>
  <c r="BQ13" i="50"/>
  <c r="AM25" i="50" s="1"/>
  <c r="AN35" i="65"/>
  <c r="AE47" i="65" s="1"/>
  <c r="AR35" i="65"/>
  <c r="AI47" i="65" s="1"/>
  <c r="BF35" i="55"/>
  <c r="AG47" i="55" s="1"/>
  <c r="BJ35" i="55"/>
  <c r="AK47" i="55" s="1"/>
  <c r="BJ11" i="67"/>
  <c r="AJ23" i="67" s="1"/>
  <c r="BK11" i="70"/>
  <c r="AK23" i="70" s="1"/>
  <c r="BK11" i="69"/>
  <c r="AK23" i="69" s="1"/>
  <c r="BK11" i="81"/>
  <c r="AK23" i="81" s="1"/>
  <c r="BR13" i="50"/>
  <c r="AN25" i="50" s="1"/>
  <c r="AO35" i="65"/>
  <c r="AF47" i="65" s="1"/>
  <c r="BG35" i="55"/>
  <c r="AH47" i="55" s="1"/>
  <c r="BF35" i="51"/>
  <c r="AH47" i="51" s="1"/>
  <c r="BK11" i="67"/>
  <c r="AK23" i="67" s="1"/>
  <c r="AJ23" i="69"/>
  <c r="BI10" i="49"/>
  <c r="AI22" i="49" s="1"/>
  <c r="BJ11" i="68"/>
  <c r="AJ23" i="68" s="1"/>
  <c r="AT42" i="53"/>
  <c r="AF54" i="53" s="1"/>
  <c r="AX42" i="53"/>
  <c r="AJ54" i="53" s="1"/>
  <c r="BJ11" i="81"/>
  <c r="AJ23" i="81" s="1"/>
  <c r="BJ11" i="57"/>
  <c r="AK23" i="57" s="1"/>
  <c r="BJ11" i="61"/>
  <c r="AK23" i="61" s="1"/>
  <c r="BI11" i="67"/>
  <c r="AI23" i="67" s="1"/>
  <c r="BJ11" i="70"/>
  <c r="AJ23" i="70" s="1"/>
  <c r="BE35" i="51"/>
  <c r="AG47" i="51" s="1"/>
  <c r="BI11" i="68"/>
  <c r="AI23" i="68" s="1"/>
  <c r="AS42" i="53"/>
  <c r="AE54" i="53" s="1"/>
  <c r="AW42" i="53"/>
  <c r="AI54" i="53" s="1"/>
  <c r="BA42" i="53"/>
  <c r="AM54" i="53" s="1"/>
  <c r="BL11" i="58"/>
  <c r="AK23" i="58" s="1"/>
  <c r="BI11" i="57"/>
  <c r="AJ23" i="57" s="1"/>
  <c r="AJ23" i="89"/>
  <c r="BU11" i="89"/>
  <c r="BL11" i="85"/>
  <c r="BD11" i="85" s="1"/>
  <c r="BM21" i="83"/>
  <c r="AK13" i="83" s="1"/>
  <c r="AJ13" i="80"/>
  <c r="AJ13" i="84"/>
  <c r="BJ20" i="82"/>
  <c r="AJ14" i="82" s="1"/>
  <c r="BQ20" i="90"/>
  <c r="AM14" i="90" s="1"/>
  <c r="AJ22" i="84"/>
  <c r="BX17" i="88"/>
  <c r="AO17" i="88" s="1"/>
  <c r="BJ21" i="82"/>
  <c r="AJ13" i="82" s="1"/>
  <c r="BS31" i="79"/>
  <c r="AO32" i="79" s="1"/>
  <c r="BS14" i="79"/>
  <c r="AO20" i="79" s="1"/>
  <c r="AK35" i="80"/>
  <c r="AK19" i="80"/>
  <c r="BO15" i="90"/>
  <c r="AK19" i="90" s="1"/>
  <c r="BI14" i="85"/>
  <c r="BJ33" i="82"/>
  <c r="AJ32" i="82" s="1"/>
  <c r="BJ19" i="82"/>
  <c r="AJ15" i="82" s="1"/>
  <c r="AI35" i="84"/>
  <c r="BK30" i="86"/>
  <c r="AK35" i="86" s="1"/>
  <c r="AJ14" i="80"/>
  <c r="BQ31" i="79"/>
  <c r="BQ35" i="79" s="1"/>
  <c r="BQ14" i="79"/>
  <c r="AM20" i="79" s="1"/>
  <c r="BJ14" i="86"/>
  <c r="AJ20" i="86" s="1"/>
  <c r="BX14" i="88"/>
  <c r="AO20" i="88" s="1"/>
  <c r="BS32" i="89"/>
  <c r="AL31" i="89" s="1"/>
  <c r="BJ22" i="82"/>
  <c r="AJ12" i="82" s="1"/>
  <c r="BX13" i="88"/>
  <c r="AO21" i="88" s="1"/>
  <c r="BS34" i="89"/>
  <c r="AL29" i="89" s="1"/>
  <c r="BJ30" i="82"/>
  <c r="AJ35" i="82" s="1"/>
  <c r="BJ15" i="82"/>
  <c r="AJ19" i="82" s="1"/>
  <c r="BL15" i="83"/>
  <c r="AJ19" i="83" s="1"/>
  <c r="AI19" i="80"/>
  <c r="AJ19" i="84"/>
  <c r="BU15" i="88"/>
  <c r="AL19" i="88" s="1"/>
  <c r="BQ29" i="90"/>
  <c r="AM34" i="90" s="1"/>
  <c r="BN20" i="83"/>
  <c r="AL14" i="83" s="1"/>
  <c r="AK14" i="80"/>
  <c r="BX20" i="88"/>
  <c r="AO14" i="88" s="1"/>
  <c r="BO16" i="83"/>
  <c r="AM18" i="83" s="1"/>
  <c r="BK16" i="86"/>
  <c r="AK18" i="86" s="1"/>
  <c r="BQ16" i="89"/>
  <c r="BJ12" i="82"/>
  <c r="AJ22" i="82" s="1"/>
  <c r="BX12" i="88"/>
  <c r="AO22" i="88" s="1"/>
  <c r="BJ17" i="82"/>
  <c r="AJ17" i="82" s="1"/>
  <c r="BO31" i="79"/>
  <c r="AK32" i="79" s="1"/>
  <c r="BO14" i="79"/>
  <c r="AK20" i="79" s="1"/>
  <c r="BX33" i="88"/>
  <c r="AO30" i="88" s="1"/>
  <c r="BX22" i="88"/>
  <c r="AO12" i="88" s="1"/>
  <c r="BS30" i="89"/>
  <c r="AL33" i="89" s="1"/>
  <c r="BX15" i="88"/>
  <c r="AO19" i="88" s="1"/>
  <c r="BS15" i="90"/>
  <c r="AO19" i="90" s="1"/>
  <c r="AK20" i="80"/>
  <c r="BP31" i="79"/>
  <c r="BP14" i="79"/>
  <c r="AL20" i="79" s="1"/>
  <c r="AL24" i="79" s="1"/>
  <c r="BS31" i="89"/>
  <c r="AL32" i="89" s="1"/>
  <c r="BQ29" i="89"/>
  <c r="BJ32" i="82"/>
  <c r="AJ33" i="82" s="1"/>
  <c r="BJ14" i="82"/>
  <c r="AJ20" i="82" s="1"/>
  <c r="BX19" i="88"/>
  <c r="AO15" i="88" s="1"/>
  <c r="BR16" i="89"/>
  <c r="AK18" i="89" s="1"/>
  <c r="BQ16" i="90"/>
  <c r="AM18" i="90" s="1"/>
  <c r="BX21" i="88"/>
  <c r="AO13" i="88" s="1"/>
  <c r="BR14" i="79"/>
  <c r="AN20" i="79" s="1"/>
  <c r="BR31" i="79"/>
  <c r="AN32" i="79" s="1"/>
  <c r="BQ14" i="89"/>
  <c r="BS33" i="89"/>
  <c r="AL30" i="89" s="1"/>
  <c r="BJ23" i="82"/>
  <c r="AJ11" i="82" s="1"/>
  <c r="BX23" i="88"/>
  <c r="AO11" i="88" s="1"/>
  <c r="AJ19" i="80"/>
  <c r="AK19" i="84"/>
  <c r="BI15" i="86"/>
  <c r="BS29" i="89"/>
  <c r="AI14" i="84"/>
  <c r="BK20" i="86"/>
  <c r="AK14" i="86" s="1"/>
  <c r="BQ20" i="89"/>
  <c r="BJ16" i="82"/>
  <c r="AJ18" i="82" s="1"/>
  <c r="BN16" i="83"/>
  <c r="AL18" i="83" s="1"/>
  <c r="AK18" i="80"/>
  <c r="BJ16" i="86"/>
  <c r="AJ18" i="86" s="1"/>
  <c r="BX16" i="88"/>
  <c r="AO18" i="88" s="1"/>
  <c r="BJ18" i="82"/>
  <c r="AJ16" i="82" s="1"/>
  <c r="BX18" i="88"/>
  <c r="AO16" i="88" s="1"/>
  <c r="BO21" i="83"/>
  <c r="AM13" i="83" s="1"/>
  <c r="BK21" i="86"/>
  <c r="AK13" i="86" s="1"/>
  <c r="BQ21" i="89"/>
  <c r="BK11" i="86"/>
  <c r="AK23" i="86" s="1"/>
  <c r="BL11" i="83"/>
  <c r="AJ23" i="83" s="1"/>
  <c r="AI23" i="80"/>
  <c r="BI11" i="82"/>
  <c r="BT11" i="88"/>
  <c r="AK23" i="88" s="1"/>
  <c r="AK30" i="79"/>
  <c r="BK11" i="82"/>
  <c r="AK23" i="84"/>
  <c r="BT33" i="79"/>
  <c r="BO11" i="83"/>
  <c r="AI23" i="85"/>
  <c r="BR11" i="79"/>
  <c r="AK23" i="80"/>
  <c r="AK23" i="85"/>
  <c r="AD44" i="86"/>
  <c r="BQ11" i="79"/>
  <c r="AM23" i="79" s="1"/>
  <c r="BS11" i="90"/>
  <c r="BJ11" i="86"/>
  <c r="AM23" i="88"/>
  <c r="BS11" i="79"/>
  <c r="AO23" i="79" s="1"/>
  <c r="BO11" i="90"/>
  <c r="AN23" i="90"/>
  <c r="AL23" i="88"/>
  <c r="AK23" i="89"/>
  <c r="AL23" i="90"/>
  <c r="BT13" i="79"/>
  <c r="BH13" i="79" s="1"/>
  <c r="AD21" i="79" s="1"/>
  <c r="BT17" i="79"/>
  <c r="BL17" i="79" s="1"/>
  <c r="AH17" i="79" s="1"/>
  <c r="BT20" i="79"/>
  <c r="BJ20" i="79" s="1"/>
  <c r="AF14" i="79" s="1"/>
  <c r="BT30" i="79"/>
  <c r="BL30" i="79" s="1"/>
  <c r="AH33" i="79" s="1"/>
  <c r="BT32" i="79"/>
  <c r="BI32" i="79" s="1"/>
  <c r="AE31" i="79" s="1"/>
  <c r="BT18" i="79"/>
  <c r="AK19" i="79"/>
  <c r="BT23" i="79"/>
  <c r="BT29" i="79"/>
  <c r="BK29" i="79" s="1"/>
  <c r="AG34" i="79" s="1"/>
  <c r="BT15" i="79"/>
  <c r="BT21" i="79"/>
  <c r="AN34" i="79"/>
  <c r="AK29" i="79"/>
  <c r="AO29" i="79"/>
  <c r="AK11" i="79"/>
  <c r="AK15" i="79"/>
  <c r="AO19" i="79"/>
  <c r="BT19" i="79"/>
  <c r="BT22" i="79"/>
  <c r="BJ22" i="79" s="1"/>
  <c r="AF12" i="79" s="1"/>
  <c r="AK23" i="79"/>
  <c r="AM34" i="79"/>
  <c r="AN30" i="79"/>
  <c r="AK33" i="79"/>
  <c r="AO33" i="79"/>
  <c r="AK31" i="79"/>
  <c r="AO31" i="79"/>
  <c r="AL33" i="79"/>
  <c r="AM30" i="79"/>
  <c r="BT34" i="79"/>
  <c r="BH34" i="79" s="1"/>
  <c r="AD29" i="79" s="1"/>
  <c r="BT12" i="79"/>
  <c r="BJ12" i="79" s="1"/>
  <c r="AF22" i="79" s="1"/>
  <c r="BT16" i="79"/>
  <c r="AJ57" i="51"/>
  <c r="AV6" i="76"/>
  <c r="AD6" i="76" s="1"/>
  <c r="AG4" i="76" s="1"/>
  <c r="AG15" i="76" s="1"/>
  <c r="AJ48" i="51"/>
  <c r="BC7" i="56"/>
  <c r="AD7" i="56" s="1"/>
  <c r="BI35" i="55"/>
  <c r="AJ47" i="55" s="1"/>
  <c r="BB13" i="56"/>
  <c r="AE25" i="56" s="1"/>
  <c r="BH14" i="57"/>
  <c r="AI20" i="57" s="1"/>
  <c r="BH32" i="51"/>
  <c r="AJ32" i="51" s="1"/>
  <c r="AD54" i="53"/>
  <c r="AI25" i="56"/>
  <c r="BC13" i="56"/>
  <c r="AD25" i="56" s="1"/>
  <c r="AP47" i="65"/>
  <c r="AG35" i="65" s="1"/>
  <c r="BI32" i="57"/>
  <c r="BI15" i="57"/>
  <c r="BB7" i="56"/>
  <c r="AK13" i="56"/>
  <c r="AK14" i="56"/>
  <c r="AK15" i="56"/>
  <c r="AK16" i="56"/>
  <c r="AK17" i="56"/>
  <c r="AK18" i="56"/>
  <c r="AK19" i="56"/>
  <c r="AK20" i="56"/>
  <c r="AK21" i="56"/>
  <c r="AK22" i="56"/>
  <c r="AK23" i="56"/>
  <c r="AK24" i="56"/>
  <c r="AK25" i="56"/>
  <c r="AK31" i="56"/>
  <c r="AK32" i="56"/>
  <c r="AK33" i="56"/>
  <c r="AK34" i="56"/>
  <c r="AK35" i="56"/>
  <c r="AK36" i="56"/>
  <c r="BJ37" i="60"/>
  <c r="AK49" i="60" s="1"/>
  <c r="BF18" i="59"/>
  <c r="AH15" i="59" s="1"/>
  <c r="AL25" i="50"/>
  <c r="BH48" i="51"/>
  <c r="BG8" i="51"/>
  <c r="AI20" i="51" s="1"/>
  <c r="BI23" i="57"/>
  <c r="BQ19" i="50"/>
  <c r="AN41" i="65"/>
  <c r="AE41" i="65" s="1"/>
  <c r="BF41" i="55"/>
  <c r="BJ17" i="67"/>
  <c r="BK17" i="70"/>
  <c r="AZ62" i="53"/>
  <c r="BK31" i="58"/>
  <c r="AJ32" i="58" s="1"/>
  <c r="AG54" i="53"/>
  <c r="AK54" i="53"/>
  <c r="BJ33" i="57"/>
  <c r="BJ16" i="49"/>
  <c r="BK17" i="68"/>
  <c r="AU48" i="53"/>
  <c r="AY48" i="53"/>
  <c r="BR16" i="50"/>
  <c r="AO38" i="65"/>
  <c r="AF44" i="65" s="1"/>
  <c r="BG38" i="55"/>
  <c r="BK14" i="67"/>
  <c r="BK22" i="49"/>
  <c r="BK23" i="58"/>
  <c r="AJ11" i="58" s="1"/>
  <c r="BK33" i="67"/>
  <c r="BJ33" i="68"/>
  <c r="BI33" i="57"/>
  <c r="BK13" i="49"/>
  <c r="AV45" i="53"/>
  <c r="AZ45" i="53"/>
  <c r="BK14" i="58"/>
  <c r="AJ20" i="58" s="1"/>
  <c r="BI18" i="57"/>
  <c r="BP19" i="50"/>
  <c r="AM41" i="65"/>
  <c r="AD41" i="65" s="1"/>
  <c r="AQ41" i="65"/>
  <c r="AH41" i="65" s="1"/>
  <c r="BE41" i="55"/>
  <c r="BI17" i="67"/>
  <c r="BJ17" i="70"/>
  <c r="BI16" i="49"/>
  <c r="BJ17" i="68"/>
  <c r="AT48" i="53"/>
  <c r="AX48" i="53"/>
  <c r="AQ37" i="65"/>
  <c r="AH45" i="65" s="1"/>
  <c r="BI13" i="67"/>
  <c r="AS44" i="53"/>
  <c r="BL13" i="58"/>
  <c r="AK21" i="58" s="1"/>
  <c r="BR21" i="50"/>
  <c r="BK19" i="67"/>
  <c r="BJ12" i="61"/>
  <c r="AK22" i="61" s="1"/>
  <c r="BR19" i="50"/>
  <c r="AO41" i="65"/>
  <c r="AF41" i="65" s="1"/>
  <c r="BG41" i="55"/>
  <c r="BK17" i="67"/>
  <c r="BK16" i="49"/>
  <c r="AV48" i="53"/>
  <c r="AZ48" i="53"/>
  <c r="BJ17" i="57"/>
  <c r="BF16" i="59"/>
  <c r="AH17" i="59" s="1"/>
  <c r="BJ17" i="61"/>
  <c r="BI13" i="57"/>
  <c r="BJ14" i="61"/>
  <c r="AK20" i="61" s="1"/>
  <c r="AR55" i="65"/>
  <c r="AI52" i="65" s="1"/>
  <c r="BP25" i="50"/>
  <c r="BI23" i="67"/>
  <c r="BJ23" i="57"/>
  <c r="BO19" i="50"/>
  <c r="BS19" i="50"/>
  <c r="AP41" i="65"/>
  <c r="AG41" i="65" s="1"/>
  <c r="BH41" i="55"/>
  <c r="BI17" i="70"/>
  <c r="BI17" i="68"/>
  <c r="AS48" i="53"/>
  <c r="AW48" i="53"/>
  <c r="BL17" i="58"/>
  <c r="AK17" i="58" s="1"/>
  <c r="BO15" i="50"/>
  <c r="AP37" i="65"/>
  <c r="AG45" i="65" s="1"/>
  <c r="BH37" i="55"/>
  <c r="BJ13" i="57"/>
  <c r="AN43" i="65"/>
  <c r="AE39" i="65" s="1"/>
  <c r="BE43" i="51"/>
  <c r="BK31" i="70"/>
  <c r="BR14" i="50"/>
  <c r="AO36" i="65"/>
  <c r="AF46" i="65" s="1"/>
  <c r="BG36" i="55"/>
  <c r="BK12" i="67"/>
  <c r="BK11" i="49"/>
  <c r="AV43" i="53"/>
  <c r="AZ43" i="53"/>
  <c r="BK12" i="58"/>
  <c r="AJ22" i="58" s="1"/>
  <c r="BI17" i="57"/>
  <c r="BG16" i="59"/>
  <c r="AI17" i="59" s="1"/>
  <c r="BK13" i="58"/>
  <c r="AJ21" i="58" s="1"/>
  <c r="BI31" i="67"/>
  <c r="BJ19" i="81"/>
  <c r="BJ31" i="57"/>
  <c r="BJ19" i="57"/>
  <c r="BQ16" i="50"/>
  <c r="AN38" i="65"/>
  <c r="AE44" i="65" s="1"/>
  <c r="BF38" i="55"/>
  <c r="BJ14" i="67"/>
  <c r="BJ13" i="49"/>
  <c r="AU45" i="53"/>
  <c r="AY45" i="53"/>
  <c r="BF13" i="59"/>
  <c r="BQ14" i="50"/>
  <c r="AN36" i="65"/>
  <c r="AE46" i="65" s="1"/>
  <c r="BF36" i="55"/>
  <c r="BJ12" i="67"/>
  <c r="BK12" i="70"/>
  <c r="BJ11" i="49"/>
  <c r="BK12" i="68"/>
  <c r="AU43" i="53"/>
  <c r="AY43" i="53"/>
  <c r="BF11" i="59"/>
  <c r="BI22" i="57"/>
  <c r="BI34" i="67"/>
  <c r="BO16" i="50"/>
  <c r="BS16" i="50"/>
  <c r="AP38" i="65"/>
  <c r="AG44" i="65" s="1"/>
  <c r="BH38" i="55"/>
  <c r="BI14" i="70"/>
  <c r="BI14" i="57"/>
  <c r="BG13" i="59"/>
  <c r="AI20" i="59" s="1"/>
  <c r="BJ18" i="57"/>
  <c r="BO14" i="50"/>
  <c r="BS14" i="50"/>
  <c r="AP36" i="65"/>
  <c r="AG46" i="65" s="1"/>
  <c r="BH36" i="55"/>
  <c r="BI12" i="70"/>
  <c r="BI12" i="68"/>
  <c r="AS43" i="53"/>
  <c r="AW43" i="53"/>
  <c r="BL12" i="58"/>
  <c r="AK22" i="58" s="1"/>
  <c r="BI12" i="57"/>
  <c r="BG11" i="59"/>
  <c r="BK17" i="58"/>
  <c r="AJ17" i="58" s="1"/>
  <c r="BJ13" i="67"/>
  <c r="AP53" i="65"/>
  <c r="AG54" i="65" s="1"/>
  <c r="BI19" i="70"/>
  <c r="BK19" i="69"/>
  <c r="BI31" i="57"/>
  <c r="BI19" i="57"/>
  <c r="AM38" i="65"/>
  <c r="AD44" i="65" s="1"/>
  <c r="AQ38" i="65"/>
  <c r="AH44" i="65" s="1"/>
  <c r="BE38" i="55"/>
  <c r="BI14" i="67"/>
  <c r="BJ14" i="70"/>
  <c r="BI13" i="49"/>
  <c r="BJ14" i="68"/>
  <c r="AT45" i="53"/>
  <c r="AX45" i="53"/>
  <c r="BJ14" i="57"/>
  <c r="BP14" i="50"/>
  <c r="AM36" i="65"/>
  <c r="AD46" i="65" s="1"/>
  <c r="AQ36" i="65"/>
  <c r="AH46" i="65" s="1"/>
  <c r="BE36" i="55"/>
  <c r="BI12" i="67"/>
  <c r="BI11" i="49"/>
  <c r="AT43" i="53"/>
  <c r="AX43" i="53"/>
  <c r="BJ12" i="81"/>
  <c r="BJ12" i="57"/>
  <c r="BK22" i="67"/>
  <c r="AP56" i="65"/>
  <c r="AG51" i="65" s="1"/>
  <c r="BJ34" i="57"/>
  <c r="BG14" i="59"/>
  <c r="AI19" i="59" s="1"/>
  <c r="BJ15" i="61"/>
  <c r="BJ22" i="68"/>
  <c r="BJ22" i="57"/>
  <c r="BO17" i="50"/>
  <c r="BS17" i="50"/>
  <c r="AP39" i="65"/>
  <c r="AG43" i="65" s="1"/>
  <c r="BH54" i="55"/>
  <c r="BH39" i="55"/>
  <c r="BI15" i="70"/>
  <c r="BJ15" i="68"/>
  <c r="AT46" i="53"/>
  <c r="AX46" i="53"/>
  <c r="BQ24" i="50"/>
  <c r="AR46" i="65"/>
  <c r="AI36" i="65" s="1"/>
  <c r="BF21" i="59"/>
  <c r="BI34" i="57"/>
  <c r="AV65" i="53"/>
  <c r="BK34" i="58"/>
  <c r="AJ29" i="58" s="1"/>
  <c r="BR17" i="50"/>
  <c r="AO39" i="65"/>
  <c r="AF43" i="65" s="1"/>
  <c r="BG39" i="55"/>
  <c r="BK15" i="67"/>
  <c r="BI15" i="68"/>
  <c r="AS46" i="53"/>
  <c r="AW46" i="53"/>
  <c r="BL15" i="58"/>
  <c r="AK19" i="58" s="1"/>
  <c r="BJ31" i="81"/>
  <c r="BF20" i="59"/>
  <c r="AH13" i="59" s="1"/>
  <c r="BP17" i="50"/>
  <c r="AM39" i="65"/>
  <c r="AD43" i="65" s="1"/>
  <c r="AQ39" i="65"/>
  <c r="AH43" i="65" s="1"/>
  <c r="BE39" i="55"/>
  <c r="BI32" i="67"/>
  <c r="BI15" i="67"/>
  <c r="BJ15" i="70"/>
  <c r="BJ32" i="57"/>
  <c r="BJ15" i="57"/>
  <c r="BJ20" i="49"/>
  <c r="BK21" i="68"/>
  <c r="AU52" i="53"/>
  <c r="AY52" i="53"/>
  <c r="BJ34" i="67"/>
  <c r="BK31" i="49"/>
  <c r="BK14" i="49"/>
  <c r="AV46" i="53"/>
  <c r="AZ46" i="53"/>
  <c r="BK32" i="58"/>
  <c r="AJ31" i="58" s="1"/>
  <c r="BK15" i="58"/>
  <c r="AJ19" i="58" s="1"/>
  <c r="BJ30" i="57"/>
  <c r="BJ30" i="61"/>
  <c r="BQ23" i="50"/>
  <c r="AN45" i="65"/>
  <c r="AE37" i="65" s="1"/>
  <c r="BF45" i="55"/>
  <c r="BJ21" i="67"/>
  <c r="BK21" i="70"/>
  <c r="BK30" i="69"/>
  <c r="BI29" i="49"/>
  <c r="BI30" i="57"/>
  <c r="BP23" i="50"/>
  <c r="AM45" i="65"/>
  <c r="AD37" i="65" s="1"/>
  <c r="AQ45" i="65"/>
  <c r="AH37" i="65" s="1"/>
  <c r="BE45" i="55"/>
  <c r="BI21" i="67"/>
  <c r="BJ21" i="70"/>
  <c r="BI20" i="49"/>
  <c r="BJ21" i="68"/>
  <c r="AT52" i="53"/>
  <c r="AX52" i="53"/>
  <c r="BJ21" i="81"/>
  <c r="BJ21" i="57"/>
  <c r="BJ21" i="61"/>
  <c r="BF52" i="55"/>
  <c r="BE52" i="51"/>
  <c r="BJ29" i="49"/>
  <c r="BR23" i="50"/>
  <c r="AO45" i="65"/>
  <c r="AF37" i="65" s="1"/>
  <c r="BK21" i="67"/>
  <c r="AV52" i="53"/>
  <c r="AZ52" i="53"/>
  <c r="BK21" i="58"/>
  <c r="AJ13" i="58" s="1"/>
  <c r="BG20" i="59"/>
  <c r="AI13" i="59" s="1"/>
  <c r="BQ17" i="50"/>
  <c r="AN39" i="65"/>
  <c r="AE43" i="65" s="1"/>
  <c r="BF39" i="55"/>
  <c r="BK15" i="70"/>
  <c r="BJ14" i="49"/>
  <c r="BK15" i="68"/>
  <c r="AU46" i="53"/>
  <c r="AY46" i="53"/>
  <c r="BK15" i="81"/>
  <c r="BF14" i="59"/>
  <c r="AH19" i="59" s="1"/>
  <c r="BR33" i="50"/>
  <c r="BK30" i="67"/>
  <c r="BO23" i="50"/>
  <c r="BS23" i="50"/>
  <c r="AP45" i="65"/>
  <c r="AG37" i="65" s="1"/>
  <c r="BH45" i="55"/>
  <c r="BI21" i="70"/>
  <c r="BI21" i="68"/>
  <c r="AS52" i="53"/>
  <c r="AW52" i="53"/>
  <c r="BL21" i="58"/>
  <c r="AK13" i="58" s="1"/>
  <c r="BI21" i="57"/>
  <c r="BO18" i="50"/>
  <c r="BS18" i="50"/>
  <c r="BH40" i="55"/>
  <c r="BI16" i="70"/>
  <c r="BJ15" i="49"/>
  <c r="BK16" i="68"/>
  <c r="AU47" i="53"/>
  <c r="BI16" i="57"/>
  <c r="BK19" i="49"/>
  <c r="AZ51" i="53"/>
  <c r="BK20" i="58"/>
  <c r="AJ14" i="58" s="1"/>
  <c r="BP18" i="50"/>
  <c r="AM40" i="65"/>
  <c r="AD42" i="65" s="1"/>
  <c r="AQ40" i="65"/>
  <c r="AH42" i="65" s="1"/>
  <c r="BE40" i="55"/>
  <c r="BI16" i="67"/>
  <c r="BI16" i="68"/>
  <c r="AS47" i="53"/>
  <c r="AW47" i="53"/>
  <c r="BL16" i="58"/>
  <c r="AK18" i="58" s="1"/>
  <c r="BF15" i="59"/>
  <c r="BQ18" i="50"/>
  <c r="BF40" i="55"/>
  <c r="BJ16" i="67"/>
  <c r="BK16" i="70"/>
  <c r="BG15" i="59"/>
  <c r="AI18" i="59" s="1"/>
  <c r="AO40" i="65"/>
  <c r="AF42" i="65" s="1"/>
  <c r="BG40" i="55"/>
  <c r="BK16" i="67"/>
  <c r="BK15" i="49"/>
  <c r="AV47" i="53"/>
  <c r="AZ47" i="53"/>
  <c r="BK16" i="58"/>
  <c r="AJ18" i="58" s="1"/>
  <c r="BR22" i="50"/>
  <c r="AO44" i="65"/>
  <c r="AF38" i="65" s="1"/>
  <c r="BG44" i="55"/>
  <c r="BK20" i="67"/>
  <c r="BJ19" i="49"/>
  <c r="BK20" i="68"/>
  <c r="AU51" i="53"/>
  <c r="AY51" i="53"/>
  <c r="BK20" i="81"/>
  <c r="BF19" i="59"/>
  <c r="BJ16" i="70"/>
  <c r="BI15" i="49"/>
  <c r="BJ16" i="68"/>
  <c r="AT47" i="53"/>
  <c r="AX47" i="53"/>
  <c r="BJ16" i="57"/>
  <c r="BJ16" i="61"/>
  <c r="AK18" i="61" s="1"/>
  <c r="BJ20" i="61"/>
  <c r="AK14" i="61" s="1"/>
  <c r="BQ22" i="50"/>
  <c r="AN44" i="65"/>
  <c r="AE38" i="65" s="1"/>
  <c r="BF44" i="55"/>
  <c r="BJ20" i="67"/>
  <c r="BK20" i="70"/>
  <c r="BO22" i="50"/>
  <c r="BS22" i="50"/>
  <c r="AP44" i="65"/>
  <c r="AG38" i="65" s="1"/>
  <c r="BH44" i="55"/>
  <c r="BI20" i="70"/>
  <c r="BI20" i="57"/>
  <c r="BG19" i="59"/>
  <c r="AI14" i="59" s="1"/>
  <c r="BI20" i="68"/>
  <c r="AS51" i="53"/>
  <c r="AW51" i="53"/>
  <c r="BL20" i="58"/>
  <c r="AK14" i="58" s="1"/>
  <c r="BP22" i="50"/>
  <c r="AM44" i="65"/>
  <c r="AQ44" i="65"/>
  <c r="AH38" i="65" s="1"/>
  <c r="BE44" i="55"/>
  <c r="BI20" i="67"/>
  <c r="BJ20" i="70"/>
  <c r="BI19" i="49"/>
  <c r="BJ20" i="68"/>
  <c r="AT51" i="53"/>
  <c r="BJ20" i="57"/>
  <c r="BL41" i="58"/>
  <c r="AK41" i="58" s="1"/>
  <c r="BM41" i="58"/>
  <c r="BH57" i="51"/>
  <c r="AE24" i="76"/>
  <c r="AI23" i="58"/>
  <c r="BJ15" i="86" l="1"/>
  <c r="AJ19" i="86" s="1"/>
  <c r="AI22" i="86"/>
  <c r="BL12" i="86"/>
  <c r="BJ35" i="69"/>
  <c r="BI34" i="69"/>
  <c r="BI32" i="69"/>
  <c r="BI12" i="69"/>
  <c r="BI19" i="69"/>
  <c r="BI33" i="49"/>
  <c r="BL33" i="49" s="1"/>
  <c r="AL28" i="49" s="1"/>
  <c r="BI22" i="49"/>
  <c r="BL22" i="49" s="1"/>
  <c r="AL10" i="49" s="1"/>
  <c r="BI49" i="60"/>
  <c r="AJ37" i="60" s="1"/>
  <c r="BI58" i="60"/>
  <c r="AJ53" i="60" s="1"/>
  <c r="BI41" i="60"/>
  <c r="AJ45" i="60" s="1"/>
  <c r="BJ42" i="60"/>
  <c r="AK44" i="60" s="1"/>
  <c r="BJ54" i="60"/>
  <c r="AK57" i="60" s="1"/>
  <c r="BC57" i="60"/>
  <c r="BC48" i="60"/>
  <c r="BI53" i="60"/>
  <c r="AJ58" i="60" s="1"/>
  <c r="BG43" i="60"/>
  <c r="AH43" i="60" s="1"/>
  <c r="BJ47" i="60"/>
  <c r="AK39" i="60" s="1"/>
  <c r="BI39" i="60"/>
  <c r="AJ47" i="60" s="1"/>
  <c r="BJ45" i="60"/>
  <c r="AK41" i="60" s="1"/>
  <c r="BI46" i="60"/>
  <c r="AJ40" i="60" s="1"/>
  <c r="BF40" i="60"/>
  <c r="AS35" i="65"/>
  <c r="AO8" i="65" s="1"/>
  <c r="AF20" i="65" s="1"/>
  <c r="BF45" i="60"/>
  <c r="AG41" i="60" s="1"/>
  <c r="BF54" i="60"/>
  <c r="AG57" i="60" s="1"/>
  <c r="BC38" i="60"/>
  <c r="BJ40" i="60"/>
  <c r="AK46" i="60" s="1"/>
  <c r="BD47" i="60"/>
  <c r="BF49" i="60"/>
  <c r="AG37" i="60" s="1"/>
  <c r="BF56" i="60"/>
  <c r="AG55" i="60" s="1"/>
  <c r="BE45" i="60"/>
  <c r="AF41" i="60" s="1"/>
  <c r="BE54" i="60"/>
  <c r="AF57" i="60" s="1"/>
  <c r="BH48" i="60"/>
  <c r="AI38" i="60" s="1"/>
  <c r="BH57" i="60"/>
  <c r="BI42" i="60"/>
  <c r="AJ44" i="60" s="1"/>
  <c r="BF47" i="60"/>
  <c r="AG39" i="60" s="1"/>
  <c r="BH40" i="60"/>
  <c r="AI46" i="60" s="1"/>
  <c r="BE39" i="60"/>
  <c r="AF47" i="60" s="1"/>
  <c r="BE58" i="60"/>
  <c r="AF53" i="60" s="1"/>
  <c r="BF39" i="60"/>
  <c r="AG47" i="60" s="1"/>
  <c r="BF58" i="60"/>
  <c r="AG53" i="60" s="1"/>
  <c r="BH49" i="60"/>
  <c r="AI37" i="60" s="1"/>
  <c r="BH56" i="60"/>
  <c r="AI55" i="60" s="1"/>
  <c r="BF46" i="60"/>
  <c r="AG40" i="60" s="1"/>
  <c r="BH46" i="60"/>
  <c r="AI40" i="60" s="1"/>
  <c r="BH38" i="60"/>
  <c r="AI48" i="60" s="1"/>
  <c r="BH41" i="60"/>
  <c r="AI45" i="60" s="1"/>
  <c r="BI43" i="60"/>
  <c r="AJ43" i="60" s="1"/>
  <c r="BE49" i="60"/>
  <c r="AF37" i="60" s="1"/>
  <c r="BE56" i="60"/>
  <c r="AF55" i="60" s="1"/>
  <c r="BE47" i="60"/>
  <c r="AF39" i="60" s="1"/>
  <c r="BG48" i="60"/>
  <c r="AH38" i="60" s="1"/>
  <c r="BG57" i="60"/>
  <c r="BC44" i="60"/>
  <c r="BC55" i="60"/>
  <c r="AD56" i="60" s="1"/>
  <c r="BD45" i="60"/>
  <c r="AE41" i="60" s="1"/>
  <c r="BD54" i="60"/>
  <c r="AE57" i="60" s="1"/>
  <c r="BC40" i="60"/>
  <c r="AD46" i="60" s="1"/>
  <c r="BH47" i="60"/>
  <c r="AI39" i="60" s="1"/>
  <c r="BG47" i="60"/>
  <c r="AH39" i="60" s="1"/>
  <c r="BE40" i="60"/>
  <c r="AF46" i="60" s="1"/>
  <c r="BH45" i="60"/>
  <c r="AI41" i="60" s="1"/>
  <c r="BH54" i="60"/>
  <c r="AI57" i="60" s="1"/>
  <c r="BC42" i="60"/>
  <c r="AD44" i="60" s="1"/>
  <c r="BC39" i="60"/>
  <c r="BC58" i="60"/>
  <c r="BI48" i="60"/>
  <c r="AJ38" i="60" s="1"/>
  <c r="BI57" i="60"/>
  <c r="AJ54" i="60" s="1"/>
  <c r="BI44" i="60"/>
  <c r="AJ42" i="60" s="1"/>
  <c r="BI55" i="60"/>
  <c r="AJ56" i="60" s="1"/>
  <c r="BI16" i="61"/>
  <c r="AJ18" i="61" s="1"/>
  <c r="BI19" i="61"/>
  <c r="BI30" i="61"/>
  <c r="AJ33" i="61" s="1"/>
  <c r="BI14" i="61"/>
  <c r="AJ20" i="61" s="1"/>
  <c r="BF42" i="60"/>
  <c r="AG44" i="60" s="1"/>
  <c r="BF48" i="60"/>
  <c r="AG38" i="60" s="1"/>
  <c r="BF57" i="60"/>
  <c r="BD46" i="60"/>
  <c r="AE40" i="60" s="1"/>
  <c r="BD41" i="60"/>
  <c r="AE45" i="60" s="1"/>
  <c r="BI40" i="60"/>
  <c r="AJ46" i="60" s="1"/>
  <c r="BD44" i="60"/>
  <c r="AE42" i="60" s="1"/>
  <c r="BD55" i="60"/>
  <c r="AE56" i="60" s="1"/>
  <c r="BG39" i="60"/>
  <c r="AH47" i="60" s="1"/>
  <c r="BG58" i="60"/>
  <c r="BG53" i="60"/>
  <c r="AH58" i="60" s="1"/>
  <c r="BG42" i="60"/>
  <c r="AH44" i="60" s="1"/>
  <c r="BJ44" i="60"/>
  <c r="AK42" i="60" s="1"/>
  <c r="BJ55" i="60"/>
  <c r="AK56" i="60" s="1"/>
  <c r="BC49" i="60"/>
  <c r="AD37" i="60" s="1"/>
  <c r="BC56" i="60"/>
  <c r="BJ41" i="60"/>
  <c r="AK45" i="60" s="1"/>
  <c r="BE41" i="60"/>
  <c r="AF45" i="60" s="1"/>
  <c r="BE46" i="60"/>
  <c r="AF40" i="60" s="1"/>
  <c r="BD38" i="60"/>
  <c r="BE38" i="60"/>
  <c r="BC41" i="60"/>
  <c r="BE43" i="60"/>
  <c r="AF43" i="60" s="1"/>
  <c r="BD43" i="60"/>
  <c r="AE43" i="60" s="1"/>
  <c r="BG46" i="60"/>
  <c r="AH40" i="60" s="1"/>
  <c r="BF41" i="60"/>
  <c r="AG45" i="60" s="1"/>
  <c r="BH58" i="60"/>
  <c r="BC47" i="60"/>
  <c r="AD39" i="60" s="1"/>
  <c r="BE53" i="60"/>
  <c r="AF58" i="60" s="1"/>
  <c r="BE42" i="60"/>
  <c r="AF44" i="60" s="1"/>
  <c r="BH44" i="60"/>
  <c r="AI42" i="60" s="1"/>
  <c r="BH55" i="60"/>
  <c r="AI56" i="60" s="1"/>
  <c r="BC45" i="60"/>
  <c r="BC54" i="60"/>
  <c r="BD48" i="60"/>
  <c r="AE38" i="60" s="1"/>
  <c r="BD57" i="60"/>
  <c r="AE54" i="60" s="1"/>
  <c r="BJ48" i="60"/>
  <c r="AK38" i="60" s="1"/>
  <c r="BJ57" i="60"/>
  <c r="AK54" i="60" s="1"/>
  <c r="BI12" i="61"/>
  <c r="AJ22" i="61" s="1"/>
  <c r="BI18" i="61"/>
  <c r="AJ16" i="61" s="1"/>
  <c r="BI31" i="61"/>
  <c r="AJ32" i="61" s="1"/>
  <c r="BI29" i="61"/>
  <c r="BI56" i="60"/>
  <c r="AJ55" i="60" s="1"/>
  <c r="BD49" i="60"/>
  <c r="AE37" i="60" s="1"/>
  <c r="BD56" i="60"/>
  <c r="AE55" i="60" s="1"/>
  <c r="BG40" i="60"/>
  <c r="AH46" i="60" s="1"/>
  <c r="BE44" i="60"/>
  <c r="AF42" i="60" s="1"/>
  <c r="BE55" i="60"/>
  <c r="BD42" i="60"/>
  <c r="AE44" i="60" s="1"/>
  <c r="BF44" i="60"/>
  <c r="AG42" i="60" s="1"/>
  <c r="BF55" i="60"/>
  <c r="AG56" i="60" s="1"/>
  <c r="BG38" i="60"/>
  <c r="BJ49" i="60"/>
  <c r="AK37" i="60" s="1"/>
  <c r="BJ56" i="60"/>
  <c r="AK55" i="60" s="1"/>
  <c r="BG49" i="60"/>
  <c r="AH37" i="60" s="1"/>
  <c r="BG56" i="60"/>
  <c r="AH55" i="60" s="1"/>
  <c r="BC46" i="60"/>
  <c r="AD40" i="60" s="1"/>
  <c r="BJ46" i="60"/>
  <c r="AK40" i="60" s="1"/>
  <c r="BI38" i="60"/>
  <c r="BG41" i="60"/>
  <c r="AH45" i="60" s="1"/>
  <c r="BJ43" i="60"/>
  <c r="AK43" i="60" s="1"/>
  <c r="BH43" i="60"/>
  <c r="AI43" i="60" s="1"/>
  <c r="BG45" i="60"/>
  <c r="AH41" i="60" s="1"/>
  <c r="BG54" i="60"/>
  <c r="AH57" i="60" s="1"/>
  <c r="BI47" i="60"/>
  <c r="AJ39" i="60" s="1"/>
  <c r="BF43" i="60"/>
  <c r="AG43" i="60" s="1"/>
  <c r="BG44" i="60"/>
  <c r="AH42" i="60" s="1"/>
  <c r="BG55" i="60"/>
  <c r="AH56" i="60" s="1"/>
  <c r="BD39" i="60"/>
  <c r="AE47" i="60" s="1"/>
  <c r="BD58" i="60"/>
  <c r="BI13" i="61"/>
  <c r="AJ21" i="61" s="1"/>
  <c r="BI34" i="61"/>
  <c r="AJ29" i="61" s="1"/>
  <c r="BI17" i="61"/>
  <c r="AJ17" i="61" s="1"/>
  <c r="BI22" i="61"/>
  <c r="AJ12" i="61" s="1"/>
  <c r="BI33" i="61"/>
  <c r="AJ30" i="61" s="1"/>
  <c r="BD40" i="60"/>
  <c r="AE46" i="60" s="1"/>
  <c r="BH42" i="60"/>
  <c r="AI44" i="60" s="1"/>
  <c r="BJ39" i="60"/>
  <c r="AK47" i="60" s="1"/>
  <c r="BJ58" i="60"/>
  <c r="BC43" i="60"/>
  <c r="AD43" i="60" s="1"/>
  <c r="BI45" i="60"/>
  <c r="AJ41" i="60" s="1"/>
  <c r="BI54" i="60"/>
  <c r="AJ57" i="60" s="1"/>
  <c r="BE48" i="60"/>
  <c r="AF38" i="60" s="1"/>
  <c r="BE57" i="60"/>
  <c r="AF54" i="60" s="1"/>
  <c r="BI21" i="61"/>
  <c r="AJ13" i="61" s="1"/>
  <c r="BI23" i="61"/>
  <c r="AJ11" i="61" s="1"/>
  <c r="BI32" i="61"/>
  <c r="AJ31" i="61" s="1"/>
  <c r="BI20" i="61"/>
  <c r="AJ14" i="61" s="1"/>
  <c r="BI11" i="81"/>
  <c r="BM11" i="58"/>
  <c r="BE11" i="58" s="1"/>
  <c r="AD23" i="58" s="1"/>
  <c r="BC35" i="55"/>
  <c r="AD47" i="55" s="1"/>
  <c r="BI10" i="54"/>
  <c r="AI22" i="54" s="1"/>
  <c r="AF47" i="51"/>
  <c r="BK41" i="58"/>
  <c r="AJ41" i="58" s="1"/>
  <c r="BC8" i="51"/>
  <c r="AE20" i="51" s="1"/>
  <c r="BJ41" i="58"/>
  <c r="AI41" i="58" s="1"/>
  <c r="BG57" i="51"/>
  <c r="BG48" i="51"/>
  <c r="BE8" i="51"/>
  <c r="AG20" i="51" s="1"/>
  <c r="BI11" i="69"/>
  <c r="BB52" i="51"/>
  <c r="BB24" i="51" s="1"/>
  <c r="AD27" i="51" s="1"/>
  <c r="BB56" i="51"/>
  <c r="BB28" i="51" s="1"/>
  <c r="AD23" i="51" s="1"/>
  <c r="BB53" i="51"/>
  <c r="AD54" i="51" s="1"/>
  <c r="BB54" i="51"/>
  <c r="AD53" i="51" s="1"/>
  <c r="BB55" i="51"/>
  <c r="BB27" i="51" s="1"/>
  <c r="AD24" i="51" s="1"/>
  <c r="BB44" i="51"/>
  <c r="AD38" i="51" s="1"/>
  <c r="BB39" i="51"/>
  <c r="BB12" i="51" s="1"/>
  <c r="AD16" i="51" s="1"/>
  <c r="BB46" i="51"/>
  <c r="BB19" i="51" s="1"/>
  <c r="AD9" i="51" s="1"/>
  <c r="BB37" i="51"/>
  <c r="BB10" i="51" s="1"/>
  <c r="AD18" i="51" s="1"/>
  <c r="BB40" i="51"/>
  <c r="AD42" i="51" s="1"/>
  <c r="BB45" i="51"/>
  <c r="AD37" i="51" s="1"/>
  <c r="BB47" i="51"/>
  <c r="BB20" i="51" s="1"/>
  <c r="AD8" i="51" s="1"/>
  <c r="BB36" i="51"/>
  <c r="BB9" i="51" s="1"/>
  <c r="AD19" i="51" s="1"/>
  <c r="BB38" i="51"/>
  <c r="BB11" i="51" s="1"/>
  <c r="AD17" i="51" s="1"/>
  <c r="BB42" i="51"/>
  <c r="AD40" i="51" s="1"/>
  <c r="BB41" i="51"/>
  <c r="BB14" i="51" s="1"/>
  <c r="AD14" i="51" s="1"/>
  <c r="BB43" i="51"/>
  <c r="AD39" i="51" s="1"/>
  <c r="BB35" i="51"/>
  <c r="AD47" i="51" s="1"/>
  <c r="BG36" i="56"/>
  <c r="BI18" i="49"/>
  <c r="AI14" i="49" s="1"/>
  <c r="BG33" i="56"/>
  <c r="BG35" i="56"/>
  <c r="BG32" i="56"/>
  <c r="BG34" i="56"/>
  <c r="BG31" i="56"/>
  <c r="BI32" i="49"/>
  <c r="AI29" i="49" s="1"/>
  <c r="BG25" i="56"/>
  <c r="BG19" i="56"/>
  <c r="BG14" i="56"/>
  <c r="BG24" i="56"/>
  <c r="BG20" i="56"/>
  <c r="BI14" i="49"/>
  <c r="BL14" i="49" s="1"/>
  <c r="AL18" i="49" s="1"/>
  <c r="BG23" i="56"/>
  <c r="BG18" i="56"/>
  <c r="BG17" i="56"/>
  <c r="BG16" i="56"/>
  <c r="BG21" i="56"/>
  <c r="BG15" i="56"/>
  <c r="BG22" i="56"/>
  <c r="BL11" i="67"/>
  <c r="BF11" i="67" s="1"/>
  <c r="AF23" i="67" s="1"/>
  <c r="BK10" i="54"/>
  <c r="AK22" i="54" s="1"/>
  <c r="BF8" i="51"/>
  <c r="AH20" i="51" s="1"/>
  <c r="BL10" i="49"/>
  <c r="BF10" i="49" s="1"/>
  <c r="AF22" i="49" s="1"/>
  <c r="BT13" i="50"/>
  <c r="BH13" i="50" s="1"/>
  <c r="AD25" i="50" s="1"/>
  <c r="BG32" i="51"/>
  <c r="AI32" i="51" s="1"/>
  <c r="BL11" i="70"/>
  <c r="AL23" i="70" s="1"/>
  <c r="BK11" i="57"/>
  <c r="BD11" i="57" s="1"/>
  <c r="AE23" i="57" s="1"/>
  <c r="BJ11" i="52"/>
  <c r="AJ23" i="52" s="1"/>
  <c r="BL11" i="68"/>
  <c r="BE11" i="68" s="1"/>
  <c r="AE23" i="68" s="1"/>
  <c r="BK11" i="52"/>
  <c r="AK23" i="52" s="1"/>
  <c r="BH37" i="60"/>
  <c r="AI49" i="60" s="1"/>
  <c r="BC37" i="60"/>
  <c r="BI37" i="60"/>
  <c r="AJ49" i="60" s="1"/>
  <c r="BI11" i="61"/>
  <c r="AJ23" i="61" s="1"/>
  <c r="BB42" i="53"/>
  <c r="BL11" i="52"/>
  <c r="AL23" i="52" s="1"/>
  <c r="BF37" i="60"/>
  <c r="AG49" i="60" s="1"/>
  <c r="BG37" i="60"/>
  <c r="AH49" i="60" s="1"/>
  <c r="BD37" i="60"/>
  <c r="AE49" i="60" s="1"/>
  <c r="BE37" i="60"/>
  <c r="AF49" i="60" s="1"/>
  <c r="AO24" i="88"/>
  <c r="BH22" i="59"/>
  <c r="AJ11" i="59" s="1"/>
  <c r="BH12" i="59"/>
  <c r="AJ21" i="59" s="1"/>
  <c r="BH32" i="59"/>
  <c r="AJ29" i="59" s="1"/>
  <c r="BH30" i="59"/>
  <c r="BB30" i="59" s="1"/>
  <c r="AD31" i="59" s="1"/>
  <c r="AS47" i="65"/>
  <c r="AR20" i="65" s="1"/>
  <c r="AI8" i="65" s="1"/>
  <c r="BM11" i="89"/>
  <c r="AF23" i="89" s="1"/>
  <c r="BN11" i="89"/>
  <c r="AG23" i="89" s="1"/>
  <c r="AO48" i="65"/>
  <c r="AO32" i="65" s="1"/>
  <c r="AF32" i="65" s="1"/>
  <c r="BI30" i="69"/>
  <c r="AI33" i="69" s="1"/>
  <c r="BL15" i="86"/>
  <c r="BE15" i="86" s="1"/>
  <c r="AE19" i="86" s="1"/>
  <c r="BL30" i="86"/>
  <c r="BF30" i="86" s="1"/>
  <c r="AF35" i="86" s="1"/>
  <c r="BU14" i="89"/>
  <c r="BU32" i="89"/>
  <c r="BN32" i="89" s="1"/>
  <c r="AG31" i="89" s="1"/>
  <c r="AJ19" i="89"/>
  <c r="BU15" i="89"/>
  <c r="AJ33" i="89"/>
  <c r="BU30" i="89"/>
  <c r="BN30" i="89" s="1"/>
  <c r="AG33" i="89" s="1"/>
  <c r="AJ17" i="89"/>
  <c r="BU17" i="89"/>
  <c r="AJ22" i="89"/>
  <c r="BU12" i="89"/>
  <c r="AJ34" i="89"/>
  <c r="BU29" i="89"/>
  <c r="BN29" i="89" s="1"/>
  <c r="AG34" i="89" s="1"/>
  <c r="AJ15" i="89"/>
  <c r="BU19" i="89"/>
  <c r="AJ29" i="89"/>
  <c r="BU34" i="89"/>
  <c r="BN34" i="89" s="1"/>
  <c r="AG29" i="89" s="1"/>
  <c r="AJ16" i="89"/>
  <c r="BU18" i="89"/>
  <c r="AJ13" i="89"/>
  <c r="BU21" i="89"/>
  <c r="AJ12" i="89"/>
  <c r="BU22" i="89"/>
  <c r="AJ18" i="89"/>
  <c r="BU16" i="89"/>
  <c r="AJ14" i="89"/>
  <c r="BU20" i="89"/>
  <c r="AL34" i="89"/>
  <c r="AL35" i="89" s="1"/>
  <c r="AJ21" i="89"/>
  <c r="BU13" i="89"/>
  <c r="AJ32" i="89"/>
  <c r="BU31" i="89"/>
  <c r="BN31" i="89" s="1"/>
  <c r="AG32" i="89" s="1"/>
  <c r="AJ30" i="89"/>
  <c r="BU33" i="89"/>
  <c r="BN33" i="89" s="1"/>
  <c r="AG30" i="89" s="1"/>
  <c r="BU23" i="89"/>
  <c r="BL11" i="89"/>
  <c r="AE23" i="89" s="1"/>
  <c r="BX30" i="88"/>
  <c r="AO33" i="88" s="1"/>
  <c r="BX29" i="88"/>
  <c r="AO34" i="88" s="1"/>
  <c r="BX32" i="88"/>
  <c r="AO31" i="88" s="1"/>
  <c r="BX34" i="88"/>
  <c r="AO29" i="88" s="1"/>
  <c r="BX31" i="88"/>
  <c r="AO32" i="88" s="1"/>
  <c r="AS46" i="65"/>
  <c r="AQ19" i="65" s="1"/>
  <c r="AH9" i="65" s="1"/>
  <c r="AS42" i="65"/>
  <c r="AQ15" i="65" s="1"/>
  <c r="AH13" i="65" s="1"/>
  <c r="AS43" i="65"/>
  <c r="AQ16" i="65" s="1"/>
  <c r="AH12" i="65" s="1"/>
  <c r="BE32" i="55"/>
  <c r="AJ24" i="58"/>
  <c r="BH16" i="59"/>
  <c r="AJ17" i="59" s="1"/>
  <c r="AT37" i="53"/>
  <c r="AF37" i="53" s="1"/>
  <c r="BJ6" i="58"/>
  <c r="BI5" i="49"/>
  <c r="AH48" i="65"/>
  <c r="BE32" i="51"/>
  <c r="BE5" i="51" s="1"/>
  <c r="AG5" i="51" s="1"/>
  <c r="BH24" i="57"/>
  <c r="BF23" i="59"/>
  <c r="BE41" i="58"/>
  <c r="AE41" i="58" s="1"/>
  <c r="AI48" i="65"/>
  <c r="AS54" i="65"/>
  <c r="AM26" i="65" s="1"/>
  <c r="AD25" i="65" s="1"/>
  <c r="BJ5" i="49"/>
  <c r="AJ5" i="49" s="1"/>
  <c r="BC32" i="51"/>
  <c r="AE32" i="51" s="1"/>
  <c r="BK6" i="58"/>
  <c r="AQ48" i="65"/>
  <c r="AQ32" i="65" s="1"/>
  <c r="AH32" i="65" s="1"/>
  <c r="AZ37" i="53"/>
  <c r="AL37" i="53" s="1"/>
  <c r="BL24" i="58"/>
  <c r="BH20" i="59"/>
  <c r="AJ13" i="59" s="1"/>
  <c r="AS55" i="65"/>
  <c r="AR27" i="65" s="1"/>
  <c r="AI24" i="65" s="1"/>
  <c r="AS38" i="65"/>
  <c r="AN11" i="65" s="1"/>
  <c r="AE17" i="65" s="1"/>
  <c r="BK6" i="70"/>
  <c r="BF6" i="59"/>
  <c r="AH6" i="59" s="1"/>
  <c r="AW37" i="53"/>
  <c r="AI37" i="53" s="1"/>
  <c r="AM48" i="65"/>
  <c r="AM32" i="65" s="1"/>
  <c r="BG6" i="59"/>
  <c r="AI6" i="59" s="1"/>
  <c r="AS37" i="53"/>
  <c r="AE37" i="53" s="1"/>
  <c r="BF32" i="51"/>
  <c r="BF5" i="51" s="1"/>
  <c r="AH5" i="51" s="1"/>
  <c r="BK6" i="67"/>
  <c r="AK6" i="67" s="1"/>
  <c r="AR37" i="53"/>
  <c r="AD37" i="53" s="1"/>
  <c r="BC32" i="55"/>
  <c r="BI18" i="81"/>
  <c r="AI16" i="81" s="1"/>
  <c r="BI22" i="82"/>
  <c r="AI12" i="82" s="1"/>
  <c r="BF11" i="85"/>
  <c r="AF23" i="85" s="1"/>
  <c r="BO24" i="79"/>
  <c r="BO6" i="79" s="1"/>
  <c r="AK6" i="79" s="1"/>
  <c r="BE11" i="85"/>
  <c r="AE23" i="85" s="1"/>
  <c r="BJ20" i="85"/>
  <c r="AJ14" i="85" s="1"/>
  <c r="BI31" i="85"/>
  <c r="AI34" i="85" s="1"/>
  <c r="BK23" i="85"/>
  <c r="BI33" i="85"/>
  <c r="AI32" i="85" s="1"/>
  <c r="BJ30" i="85"/>
  <c r="BK17" i="85"/>
  <c r="BJ16" i="85"/>
  <c r="AJ18" i="85" s="1"/>
  <c r="BI20" i="85"/>
  <c r="BK30" i="85"/>
  <c r="AK35" i="85" s="1"/>
  <c r="BI13" i="85"/>
  <c r="BJ23" i="85"/>
  <c r="AJ11" i="85" s="1"/>
  <c r="BK34" i="85"/>
  <c r="BJ14" i="85"/>
  <c r="AJ20" i="85" s="1"/>
  <c r="BI17" i="85"/>
  <c r="BI16" i="85"/>
  <c r="AI18" i="85" s="1"/>
  <c r="BI35" i="85"/>
  <c r="BK31" i="85"/>
  <c r="AK34" i="85" s="1"/>
  <c r="BJ32" i="85"/>
  <c r="AJ33" i="85" s="1"/>
  <c r="BJ22" i="85"/>
  <c r="AJ12" i="85" s="1"/>
  <c r="BK21" i="85"/>
  <c r="AK13" i="85" s="1"/>
  <c r="BJ18" i="85"/>
  <c r="AJ16" i="85" s="1"/>
  <c r="BI23" i="85"/>
  <c r="AI11" i="85" s="1"/>
  <c r="BI19" i="85"/>
  <c r="BJ17" i="85"/>
  <c r="AJ17" i="85" s="1"/>
  <c r="BJ31" i="85"/>
  <c r="AJ34" i="85" s="1"/>
  <c r="BJ21" i="85"/>
  <c r="BK19" i="85"/>
  <c r="AK15" i="85" s="1"/>
  <c r="BI15" i="85"/>
  <c r="BJ34" i="85"/>
  <c r="AJ31" i="85" s="1"/>
  <c r="BI32" i="85"/>
  <c r="BJ19" i="85"/>
  <c r="AJ15" i="85" s="1"/>
  <c r="BI18" i="85"/>
  <c r="AI16" i="85" s="1"/>
  <c r="BK35" i="85"/>
  <c r="BJ13" i="85"/>
  <c r="AJ21" i="85" s="1"/>
  <c r="BI21" i="85"/>
  <c r="BJ15" i="85"/>
  <c r="AJ19" i="85" s="1"/>
  <c r="BJ12" i="85"/>
  <c r="AJ22" i="85" s="1"/>
  <c r="BK14" i="85"/>
  <c r="AK20" i="85" s="1"/>
  <c r="BK33" i="85"/>
  <c r="BI30" i="85"/>
  <c r="BI12" i="85"/>
  <c r="AI22" i="85" s="1"/>
  <c r="BK15" i="85"/>
  <c r="BK22" i="85"/>
  <c r="AK12" i="85" s="1"/>
  <c r="BK18" i="85"/>
  <c r="BJ33" i="85"/>
  <c r="AJ32" i="85" s="1"/>
  <c r="BK12" i="85"/>
  <c r="AL13" i="80"/>
  <c r="BD22" i="80"/>
  <c r="AD12" i="80" s="1"/>
  <c r="BP14" i="83"/>
  <c r="BF14" i="83" s="1"/>
  <c r="AK14" i="89"/>
  <c r="AK24" i="89" s="1"/>
  <c r="BY20" i="88"/>
  <c r="BL13" i="84"/>
  <c r="AL21" i="84" s="1"/>
  <c r="BL19" i="86"/>
  <c r="BE19" i="86" s="1"/>
  <c r="AE15" i="86" s="1"/>
  <c r="AM32" i="79"/>
  <c r="AM35" i="79" s="1"/>
  <c r="AL22" i="80"/>
  <c r="AL21" i="80"/>
  <c r="BR24" i="79"/>
  <c r="BR6" i="79" s="1"/>
  <c r="AN6" i="79" s="1"/>
  <c r="BP31" i="83"/>
  <c r="AN34" i="83" s="1"/>
  <c r="AJ20" i="83"/>
  <c r="BI21" i="82"/>
  <c r="BL21" i="82" s="1"/>
  <c r="BS35" i="90"/>
  <c r="BI32" i="82"/>
  <c r="AI33" i="82" s="1"/>
  <c r="BL30" i="84"/>
  <c r="BF30" i="84" s="1"/>
  <c r="AF35" i="84" s="1"/>
  <c r="BL14" i="84"/>
  <c r="BF14" i="84" s="1"/>
  <c r="AF20" i="84" s="1"/>
  <c r="BI33" i="82"/>
  <c r="BL33" i="82" s="1"/>
  <c r="AM36" i="83"/>
  <c r="BF19" i="80"/>
  <c r="AF15" i="80" s="1"/>
  <c r="BH32" i="79"/>
  <c r="AD31" i="79" s="1"/>
  <c r="AI22" i="80"/>
  <c r="AK14" i="88"/>
  <c r="AK35" i="88"/>
  <c r="AK35" i="89"/>
  <c r="BT17" i="90"/>
  <c r="AP17" i="90" s="1"/>
  <c r="BU24" i="88"/>
  <c r="BY17" i="88"/>
  <c r="AI21" i="80"/>
  <c r="AI21" i="84"/>
  <c r="BO35" i="79"/>
  <c r="AI20" i="85"/>
  <c r="AK17" i="90"/>
  <c r="AK13" i="80"/>
  <c r="AK24" i="80" s="1"/>
  <c r="BY12" i="88"/>
  <c r="BP19" i="83"/>
  <c r="BF19" i="83" s="1"/>
  <c r="AD15" i="83" s="1"/>
  <c r="AJ15" i="86"/>
  <c r="AJ20" i="89"/>
  <c r="BT18" i="90"/>
  <c r="BJ18" i="90" s="1"/>
  <c r="AF16" i="90" s="1"/>
  <c r="AJ18" i="80"/>
  <c r="AJ24" i="80" s="1"/>
  <c r="BT14" i="79"/>
  <c r="BL14" i="79" s="1"/>
  <c r="AH20" i="79" s="1"/>
  <c r="BI12" i="82"/>
  <c r="BL12" i="82" s="1"/>
  <c r="BD12" i="82" s="1"/>
  <c r="AD22" i="82" s="1"/>
  <c r="AK36" i="82"/>
  <c r="BT31" i="90"/>
  <c r="BL31" i="90" s="1"/>
  <c r="AH32" i="90" s="1"/>
  <c r="AL35" i="90"/>
  <c r="BT21" i="90"/>
  <c r="BL21" i="90" s="1"/>
  <c r="AH13" i="90" s="1"/>
  <c r="BL23" i="84"/>
  <c r="BD23" i="84" s="1"/>
  <c r="AD11" i="84" s="1"/>
  <c r="BL18" i="84"/>
  <c r="BF18" i="84" s="1"/>
  <c r="AF16" i="84" s="1"/>
  <c r="BD20" i="80"/>
  <c r="AD14" i="80" s="1"/>
  <c r="BL17" i="84"/>
  <c r="AL17" i="84" s="1"/>
  <c r="BI30" i="82"/>
  <c r="BL30" i="82" s="1"/>
  <c r="BP13" i="83"/>
  <c r="BH13" i="83" s="1"/>
  <c r="AF21" i="83" s="1"/>
  <c r="BI14" i="82"/>
  <c r="BL14" i="82" s="1"/>
  <c r="BF18" i="80"/>
  <c r="AF16" i="80" s="1"/>
  <c r="BP24" i="79"/>
  <c r="BP6" i="79" s="1"/>
  <c r="AL6" i="79" s="1"/>
  <c r="BP35" i="90"/>
  <c r="BL15" i="84"/>
  <c r="BF15" i="84" s="1"/>
  <c r="AF19" i="84" s="1"/>
  <c r="BM36" i="83"/>
  <c r="BT35" i="88"/>
  <c r="BL35" i="84"/>
  <c r="BD35" i="84" s="1"/>
  <c r="AD30" i="84" s="1"/>
  <c r="BS35" i="79"/>
  <c r="BP23" i="83"/>
  <c r="BI23" i="83" s="1"/>
  <c r="AG11" i="83" s="1"/>
  <c r="BP16" i="83"/>
  <c r="AN18" i="83" s="1"/>
  <c r="BU35" i="88"/>
  <c r="BI17" i="82"/>
  <c r="AI17" i="82" s="1"/>
  <c r="BL21" i="86"/>
  <c r="AL13" i="86" s="1"/>
  <c r="BD14" i="80"/>
  <c r="AD20" i="80" s="1"/>
  <c r="BL12" i="84"/>
  <c r="BE12" i="84" s="1"/>
  <c r="AE22" i="84" s="1"/>
  <c r="AM35" i="88"/>
  <c r="BI20" i="82"/>
  <c r="BL20" i="82" s="1"/>
  <c r="BD20" i="82" s="1"/>
  <c r="AD14" i="82" s="1"/>
  <c r="BL31" i="80"/>
  <c r="BE31" i="80" s="1"/>
  <c r="AE34" i="80" s="1"/>
  <c r="BL30" i="80"/>
  <c r="BF30" i="80" s="1"/>
  <c r="AF35" i="80" s="1"/>
  <c r="BO36" i="83"/>
  <c r="BV35" i="88"/>
  <c r="BP24" i="90"/>
  <c r="BP6" i="90" s="1"/>
  <c r="AL6" i="90" s="1"/>
  <c r="BT34" i="90"/>
  <c r="BJ34" i="90" s="1"/>
  <c r="AF29" i="90" s="1"/>
  <c r="AL22" i="86"/>
  <c r="BK36" i="82"/>
  <c r="BJ17" i="86"/>
  <c r="AI13" i="84"/>
  <c r="BL21" i="84"/>
  <c r="AL13" i="84" s="1"/>
  <c r="BJ6" i="86"/>
  <c r="AJ6" i="86" s="1"/>
  <c r="AK17" i="84"/>
  <c r="BL11" i="80"/>
  <c r="AL23" i="80" s="1"/>
  <c r="AP30" i="79"/>
  <c r="BJ33" i="79"/>
  <c r="AF30" i="79" s="1"/>
  <c r="BJ18" i="86"/>
  <c r="BR29" i="90"/>
  <c r="AN34" i="90" s="1"/>
  <c r="AN35" i="90" s="1"/>
  <c r="BI35" i="82"/>
  <c r="BL35" i="82" s="1"/>
  <c r="AL32" i="79"/>
  <c r="AL35" i="79" s="1"/>
  <c r="BP35" i="79"/>
  <c r="BT31" i="79"/>
  <c r="AP32" i="79" s="1"/>
  <c r="AI31" i="85"/>
  <c r="AN15" i="90"/>
  <c r="BT19" i="90"/>
  <c r="BJ19" i="90" s="1"/>
  <c r="AF15" i="90" s="1"/>
  <c r="BP18" i="83"/>
  <c r="BG18" i="83" s="1"/>
  <c r="AE16" i="83" s="1"/>
  <c r="AJ16" i="83"/>
  <c r="BI14" i="86"/>
  <c r="BI6" i="86"/>
  <c r="AI6" i="86" s="1"/>
  <c r="AK33" i="84"/>
  <c r="AK36" i="84" s="1"/>
  <c r="BK36" i="84"/>
  <c r="AM22" i="90"/>
  <c r="AM24" i="90" s="1"/>
  <c r="BQ24" i="90"/>
  <c r="BQ6" i="90" s="1"/>
  <c r="AM6" i="90" s="1"/>
  <c r="AI18" i="86"/>
  <c r="BL16" i="86"/>
  <c r="BF16" i="86" s="1"/>
  <c r="AF18" i="86" s="1"/>
  <c r="AJ14" i="84"/>
  <c r="AJ24" i="84" s="1"/>
  <c r="BL20" i="84"/>
  <c r="BD20" i="84" s="1"/>
  <c r="AD14" i="84" s="1"/>
  <c r="BO35" i="90"/>
  <c r="BI31" i="82"/>
  <c r="AI34" i="82" s="1"/>
  <c r="AJ17" i="83"/>
  <c r="BP17" i="83"/>
  <c r="BG17" i="83" s="1"/>
  <c r="AE17" i="83" s="1"/>
  <c r="BS12" i="90"/>
  <c r="BS24" i="90" s="1"/>
  <c r="BS6" i="90" s="1"/>
  <c r="AO6" i="90" s="1"/>
  <c r="BJ20" i="86"/>
  <c r="AJ11" i="89"/>
  <c r="AJ31" i="84"/>
  <c r="BL34" i="84"/>
  <c r="BF34" i="84" s="1"/>
  <c r="AF31" i="84" s="1"/>
  <c r="BI13" i="82"/>
  <c r="AI21" i="82" s="1"/>
  <c r="BT15" i="90"/>
  <c r="BK15" i="90" s="1"/>
  <c r="AG19" i="90" s="1"/>
  <c r="BL23" i="86"/>
  <c r="BE23" i="86" s="1"/>
  <c r="AE11" i="86" s="1"/>
  <c r="AJ11" i="86"/>
  <c r="AK12" i="84"/>
  <c r="BL22" i="84"/>
  <c r="BF22" i="84" s="1"/>
  <c r="AF12" i="84" s="1"/>
  <c r="BQ35" i="90"/>
  <c r="AM31" i="90"/>
  <c r="AM35" i="90" s="1"/>
  <c r="BL33" i="80"/>
  <c r="AL32" i="80" s="1"/>
  <c r="AI32" i="80"/>
  <c r="AI36" i="80" s="1"/>
  <c r="BK36" i="86"/>
  <c r="BI36" i="80"/>
  <c r="AL36" i="83"/>
  <c r="AJ34" i="84"/>
  <c r="AJ36" i="83"/>
  <c r="BJ33" i="86"/>
  <c r="AJ32" i="86" s="1"/>
  <c r="AJ36" i="86" s="1"/>
  <c r="AJ36" i="80"/>
  <c r="BR24" i="89"/>
  <c r="BL33" i="84"/>
  <c r="BF33" i="84" s="1"/>
  <c r="AF32" i="84" s="1"/>
  <c r="BT22" i="90"/>
  <c r="AP12" i="90" s="1"/>
  <c r="BP32" i="83"/>
  <c r="AN33" i="83" s="1"/>
  <c r="BP33" i="83"/>
  <c r="BF33" i="83" s="1"/>
  <c r="AD32" i="83" s="1"/>
  <c r="BR35" i="79"/>
  <c r="BT33" i="90"/>
  <c r="BI33" i="90" s="1"/>
  <c r="AE30" i="90" s="1"/>
  <c r="AI18" i="80"/>
  <c r="BJ36" i="82"/>
  <c r="BI23" i="82"/>
  <c r="BL23" i="82" s="1"/>
  <c r="AK24" i="83"/>
  <c r="AL17" i="80"/>
  <c r="BI16" i="82"/>
  <c r="AI18" i="82" s="1"/>
  <c r="BT14" i="90"/>
  <c r="BL14" i="90" s="1"/>
  <c r="AH20" i="90" s="1"/>
  <c r="BL32" i="84"/>
  <c r="BD32" i="84" s="1"/>
  <c r="AD33" i="84" s="1"/>
  <c r="BI18" i="82"/>
  <c r="BL18" i="82" s="1"/>
  <c r="BI19" i="82"/>
  <c r="BL19" i="82" s="1"/>
  <c r="BD19" i="82" s="1"/>
  <c r="AD15" i="82" s="1"/>
  <c r="BI15" i="82"/>
  <c r="BL15" i="82" s="1"/>
  <c r="BD15" i="82" s="1"/>
  <c r="AD19" i="82" s="1"/>
  <c r="AK36" i="83"/>
  <c r="BY23" i="88"/>
  <c r="BO23" i="88" s="1"/>
  <c r="AF11" i="88" s="1"/>
  <c r="AM24" i="79"/>
  <c r="AL23" i="85"/>
  <c r="BN6" i="83"/>
  <c r="AK18" i="85"/>
  <c r="BR24" i="90"/>
  <c r="BR6" i="90" s="1"/>
  <c r="AN6" i="90" s="1"/>
  <c r="BT30" i="90"/>
  <c r="BI30" i="90" s="1"/>
  <c r="AE33" i="90" s="1"/>
  <c r="BI34" i="82"/>
  <c r="BL34" i="82" s="1"/>
  <c r="AL31" i="82" s="1"/>
  <c r="BQ35" i="89"/>
  <c r="BY21" i="88"/>
  <c r="BN36" i="83"/>
  <c r="BK6" i="86"/>
  <c r="AK6" i="86" s="1"/>
  <c r="BI33" i="79"/>
  <c r="AE30" i="79" s="1"/>
  <c r="AM24" i="88"/>
  <c r="BX24" i="88"/>
  <c r="BL36" i="83"/>
  <c r="AJ31" i="89"/>
  <c r="BY13" i="88"/>
  <c r="AJ13" i="86"/>
  <c r="BI36" i="84"/>
  <c r="BL19" i="84"/>
  <c r="AL15" i="84" s="1"/>
  <c r="BL35" i="80"/>
  <c r="AL30" i="80" s="1"/>
  <c r="BF15" i="80"/>
  <c r="AF19" i="80" s="1"/>
  <c r="BL32" i="86"/>
  <c r="BD32" i="86" s="1"/>
  <c r="AD33" i="86" s="1"/>
  <c r="BL34" i="80"/>
  <c r="BF34" i="80" s="1"/>
  <c r="AF31" i="80" s="1"/>
  <c r="AI19" i="86"/>
  <c r="BL32" i="80"/>
  <c r="BF32" i="80" s="1"/>
  <c r="AF33" i="80" s="1"/>
  <c r="BT23" i="90"/>
  <c r="BK23" i="90" s="1"/>
  <c r="AG11" i="90" s="1"/>
  <c r="BP22" i="83"/>
  <c r="AN12" i="83" s="1"/>
  <c r="AJ33" i="84"/>
  <c r="BY14" i="88"/>
  <c r="AI17" i="80"/>
  <c r="AN19" i="90"/>
  <c r="BT20" i="90"/>
  <c r="BH20" i="90" s="1"/>
  <c r="AD14" i="90" s="1"/>
  <c r="AM21" i="83"/>
  <c r="BS35" i="89"/>
  <c r="BM24" i="83"/>
  <c r="AK11" i="88"/>
  <c r="BP35" i="83"/>
  <c r="BG35" i="83" s="1"/>
  <c r="AE30" i="83" s="1"/>
  <c r="BL6" i="83"/>
  <c r="AJ6" i="83" s="1"/>
  <c r="BY22" i="88"/>
  <c r="AJ35" i="84"/>
  <c r="BP21" i="83"/>
  <c r="BH21" i="83" s="1"/>
  <c r="AF13" i="83" s="1"/>
  <c r="BK24" i="86"/>
  <c r="BP34" i="83"/>
  <c r="AJ12" i="86"/>
  <c r="BR35" i="89"/>
  <c r="BL31" i="86"/>
  <c r="BD31" i="86" s="1"/>
  <c r="AD34" i="86" s="1"/>
  <c r="AK18" i="84"/>
  <c r="BO24" i="83"/>
  <c r="BT32" i="90"/>
  <c r="BL32" i="90" s="1"/>
  <c r="AH31" i="90" s="1"/>
  <c r="AK33" i="85"/>
  <c r="AK33" i="86"/>
  <c r="AK36" i="86" s="1"/>
  <c r="BH30" i="79"/>
  <c r="AD33" i="79" s="1"/>
  <c r="BK32" i="79"/>
  <c r="AG31" i="79" s="1"/>
  <c r="BU6" i="88"/>
  <c r="BQ24" i="89"/>
  <c r="BO24" i="90"/>
  <c r="BO6" i="90" s="1"/>
  <c r="BJ6" i="82"/>
  <c r="BV6" i="88"/>
  <c r="BY15" i="88"/>
  <c r="BY19" i="88"/>
  <c r="BY16" i="88"/>
  <c r="BL35" i="86"/>
  <c r="BF35" i="86" s="1"/>
  <c r="AF30" i="86" s="1"/>
  <c r="AI16" i="80"/>
  <c r="BD23" i="80"/>
  <c r="AD11" i="80" s="1"/>
  <c r="BT13" i="90"/>
  <c r="BL13" i="90" s="1"/>
  <c r="AH21" i="90" s="1"/>
  <c r="BP12" i="83"/>
  <c r="BH12" i="83" s="1"/>
  <c r="AF22" i="83" s="1"/>
  <c r="BV24" i="88"/>
  <c r="BP15" i="83"/>
  <c r="BF15" i="83" s="1"/>
  <c r="BT16" i="90"/>
  <c r="BL16" i="90" s="1"/>
  <c r="AH18" i="90" s="1"/>
  <c r="BP30" i="83"/>
  <c r="BI30" i="83" s="1"/>
  <c r="AG35" i="83" s="1"/>
  <c r="BT6" i="88"/>
  <c r="AK6" i="88" s="1"/>
  <c r="BX6" i="88"/>
  <c r="BY18" i="88"/>
  <c r="BL34" i="86"/>
  <c r="AL31" i="86" s="1"/>
  <c r="BP20" i="83"/>
  <c r="BI20" i="83" s="1"/>
  <c r="AG14" i="83" s="1"/>
  <c r="BL22" i="86"/>
  <c r="BE22" i="86" s="1"/>
  <c r="AE12" i="86" s="1"/>
  <c r="BI30" i="79"/>
  <c r="AE33" i="79" s="1"/>
  <c r="BJ29" i="79"/>
  <c r="AF34" i="79" s="1"/>
  <c r="BI17" i="79"/>
  <c r="AE17" i="79" s="1"/>
  <c r="BL32" i="79"/>
  <c r="AH31" i="79" s="1"/>
  <c r="AL24" i="90"/>
  <c r="AO23" i="90"/>
  <c r="AK36" i="80"/>
  <c r="BH17" i="79"/>
  <c r="AD17" i="79" s="1"/>
  <c r="BL33" i="79"/>
  <c r="AH30" i="79" s="1"/>
  <c r="BT24" i="88"/>
  <c r="AN23" i="79"/>
  <c r="AN24" i="79" s="1"/>
  <c r="BY11" i="88"/>
  <c r="AP23" i="88" s="1"/>
  <c r="BK33" i="79"/>
  <c r="AG30" i="79" s="1"/>
  <c r="BL13" i="79"/>
  <c r="AH21" i="79" s="1"/>
  <c r="AI35" i="86"/>
  <c r="AI36" i="86" s="1"/>
  <c r="AO35" i="90"/>
  <c r="BI36" i="86"/>
  <c r="AL35" i="88"/>
  <c r="AK35" i="90"/>
  <c r="AL24" i="88"/>
  <c r="BT11" i="90"/>
  <c r="BH11" i="90" s="1"/>
  <c r="AD23" i="90" s="1"/>
  <c r="AJ24" i="82"/>
  <c r="AK23" i="90"/>
  <c r="AK24" i="86"/>
  <c r="BL11" i="86"/>
  <c r="BE11" i="86" s="1"/>
  <c r="AE23" i="86" s="1"/>
  <c r="AD23" i="85"/>
  <c r="AL24" i="83"/>
  <c r="AJ36" i="82"/>
  <c r="BK12" i="79"/>
  <c r="AG22" i="79" s="1"/>
  <c r="AI36" i="84"/>
  <c r="AJ21" i="86"/>
  <c r="BL13" i="86"/>
  <c r="BE13" i="86" s="1"/>
  <c r="AE21" i="86" s="1"/>
  <c r="BH33" i="79"/>
  <c r="AD30" i="79" s="1"/>
  <c r="BL11" i="82"/>
  <c r="BD11" i="82" s="1"/>
  <c r="AD23" i="82" s="1"/>
  <c r="AI23" i="82"/>
  <c r="AM23" i="83"/>
  <c r="AK23" i="82"/>
  <c r="AK24" i="82" s="1"/>
  <c r="AJ23" i="85"/>
  <c r="BP11" i="83"/>
  <c r="BI11" i="83" s="1"/>
  <c r="AG23" i="83" s="1"/>
  <c r="AO35" i="79"/>
  <c r="BL11" i="84"/>
  <c r="BD11" i="84" s="1"/>
  <c r="AD23" i="84" s="1"/>
  <c r="AI23" i="84"/>
  <c r="BQ24" i="79"/>
  <c r="BQ6" i="79" s="1"/>
  <c r="AM6" i="79" s="1"/>
  <c r="AJ23" i="86"/>
  <c r="AO24" i="79"/>
  <c r="BS24" i="79"/>
  <c r="BS6" i="79" s="1"/>
  <c r="AO6" i="79" s="1"/>
  <c r="BT11" i="79"/>
  <c r="BK11" i="79" s="1"/>
  <c r="AG23" i="79" s="1"/>
  <c r="AN23" i="89"/>
  <c r="BK11" i="89"/>
  <c r="AD23" i="89" s="1"/>
  <c r="AP19" i="79"/>
  <c r="BK15" i="79"/>
  <c r="AG19" i="79" s="1"/>
  <c r="BJ15" i="79"/>
  <c r="AF19" i="79" s="1"/>
  <c r="BK23" i="79"/>
  <c r="AG11" i="79" s="1"/>
  <c r="AP11" i="79"/>
  <c r="BJ23" i="79"/>
  <c r="AF11" i="79" s="1"/>
  <c r="BI23" i="79"/>
  <c r="AE11" i="79" s="1"/>
  <c r="BI16" i="79"/>
  <c r="AE18" i="79" s="1"/>
  <c r="BH16" i="79"/>
  <c r="AD18" i="79" s="1"/>
  <c r="AP18" i="79"/>
  <c r="BL16" i="79"/>
  <c r="AH18" i="79" s="1"/>
  <c r="BK19" i="79"/>
  <c r="AG15" i="79" s="1"/>
  <c r="AP15" i="79"/>
  <c r="BJ19" i="79"/>
  <c r="AF15" i="79" s="1"/>
  <c r="BI19" i="79"/>
  <c r="AE15" i="79" s="1"/>
  <c r="BI15" i="79"/>
  <c r="AE19" i="79" s="1"/>
  <c r="BH19" i="79"/>
  <c r="AD15" i="79" s="1"/>
  <c r="BH15" i="79"/>
  <c r="AD19" i="79" s="1"/>
  <c r="BL23" i="79"/>
  <c r="AH11" i="79" s="1"/>
  <c r="AP21" i="79"/>
  <c r="BK13" i="79"/>
  <c r="AG21" i="79" s="1"/>
  <c r="BJ13" i="79"/>
  <c r="AF21" i="79" s="1"/>
  <c r="BK21" i="79"/>
  <c r="AG13" i="79" s="1"/>
  <c r="AP13" i="79"/>
  <c r="BJ21" i="79"/>
  <c r="AF13" i="79" s="1"/>
  <c r="BI18" i="79"/>
  <c r="AE16" i="79" s="1"/>
  <c r="BH18" i="79"/>
  <c r="AD16" i="79" s="1"/>
  <c r="AP16" i="79"/>
  <c r="BL18" i="79"/>
  <c r="AH16" i="79" s="1"/>
  <c r="BH23" i="79"/>
  <c r="AD11" i="79" s="1"/>
  <c r="BI12" i="79"/>
  <c r="AE22" i="79" s="1"/>
  <c r="AP22" i="79"/>
  <c r="BH12" i="79"/>
  <c r="AD22" i="79" s="1"/>
  <c r="BL12" i="79"/>
  <c r="AH22" i="79" s="1"/>
  <c r="BK34" i="79"/>
  <c r="AG29" i="79" s="1"/>
  <c r="BJ34" i="79"/>
  <c r="AF29" i="79" s="1"/>
  <c r="AP29" i="79"/>
  <c r="BI34" i="79"/>
  <c r="AE29" i="79" s="1"/>
  <c r="BI21" i="79"/>
  <c r="AE13" i="79" s="1"/>
  <c r="BJ18" i="79"/>
  <c r="AF16" i="79" s="1"/>
  <c r="BJ16" i="79"/>
  <c r="AF18" i="79" s="1"/>
  <c r="BL34" i="79"/>
  <c r="AH29" i="79" s="1"/>
  <c r="BL21" i="79"/>
  <c r="AH13" i="79" s="1"/>
  <c r="BI20" i="79"/>
  <c r="AE14" i="79" s="1"/>
  <c r="BL20" i="79"/>
  <c r="AH14" i="79" s="1"/>
  <c r="AP14" i="79"/>
  <c r="BK20" i="79"/>
  <c r="AG14" i="79" s="1"/>
  <c r="BH20" i="79"/>
  <c r="AD14" i="79" s="1"/>
  <c r="BI22" i="79"/>
  <c r="AE12" i="79" s="1"/>
  <c r="BL22" i="79"/>
  <c r="AH12" i="79" s="1"/>
  <c r="AP12" i="79"/>
  <c r="BH22" i="79"/>
  <c r="AD12" i="79" s="1"/>
  <c r="BK22" i="79"/>
  <c r="AG12" i="79" s="1"/>
  <c r="AN35" i="79"/>
  <c r="BK18" i="79"/>
  <c r="AG16" i="79" s="1"/>
  <c r="BK16" i="79"/>
  <c r="AG18" i="79" s="1"/>
  <c r="AK24" i="79"/>
  <c r="AK35" i="79"/>
  <c r="BL19" i="79"/>
  <c r="AH15" i="79" s="1"/>
  <c r="AP34" i="79"/>
  <c r="BI29" i="79"/>
  <c r="AE34" i="79" s="1"/>
  <c r="BH29" i="79"/>
  <c r="AD34" i="79" s="1"/>
  <c r="BL29" i="79"/>
  <c r="AH34" i="79" s="1"/>
  <c r="BH21" i="79"/>
  <c r="AD13" i="79" s="1"/>
  <c r="BL15" i="79"/>
  <c r="AH19" i="79" s="1"/>
  <c r="BI13" i="79"/>
  <c r="AE21" i="79" s="1"/>
  <c r="BJ32" i="79"/>
  <c r="AF31" i="79" s="1"/>
  <c r="AP31" i="79"/>
  <c r="BK30" i="79"/>
  <c r="AG33" i="79" s="1"/>
  <c r="BJ30" i="79"/>
  <c r="AF33" i="79" s="1"/>
  <c r="AP33" i="79"/>
  <c r="BK17" i="79"/>
  <c r="AG17" i="79" s="1"/>
  <c r="AP17" i="79"/>
  <c r="BJ17" i="79"/>
  <c r="AF17" i="79" s="1"/>
  <c r="AJ18" i="69"/>
  <c r="AP40" i="65"/>
  <c r="AP48" i="65"/>
  <c r="AP32" i="65" s="1"/>
  <c r="AG32" i="65" s="1"/>
  <c r="AV51" i="53"/>
  <c r="AV55" i="53" s="1"/>
  <c r="AV37" i="53"/>
  <c r="AH37" i="53" s="1"/>
  <c r="AE51" i="65"/>
  <c r="AS56" i="65"/>
  <c r="AM28" i="65" s="1"/>
  <c r="AD23" i="65" s="1"/>
  <c r="BR18" i="50"/>
  <c r="BR7" i="50"/>
  <c r="AN7" i="50" s="1"/>
  <c r="AS45" i="65"/>
  <c r="AQ18" i="65" s="1"/>
  <c r="AH10" i="65" s="1"/>
  <c r="AD38" i="65"/>
  <c r="AD48" i="65" s="1"/>
  <c r="AS44" i="65"/>
  <c r="AQ17" i="65" s="1"/>
  <c r="AH11" i="65" s="1"/>
  <c r="AN40" i="65"/>
  <c r="AN48" i="65"/>
  <c r="AN32" i="65" s="1"/>
  <c r="AE32" i="65" s="1"/>
  <c r="BK20" i="49"/>
  <c r="BL20" i="49" s="1"/>
  <c r="BK5" i="49"/>
  <c r="AK5" i="49" s="1"/>
  <c r="BG45" i="55"/>
  <c r="AH37" i="55" s="1"/>
  <c r="BG48" i="55"/>
  <c r="AY47" i="53"/>
  <c r="AK49" i="53" s="1"/>
  <c r="AY37" i="53"/>
  <c r="AK37" i="53" s="1"/>
  <c r="BJ12" i="70"/>
  <c r="BL12" i="70" s="1"/>
  <c r="AL22" i="70" s="1"/>
  <c r="BJ6" i="70"/>
  <c r="BP16" i="50"/>
  <c r="BP26" i="50" s="1"/>
  <c r="BP7" i="50"/>
  <c r="AL7" i="50" s="1"/>
  <c r="AI15" i="59"/>
  <c r="BH18" i="59"/>
  <c r="AJ15" i="59" s="1"/>
  <c r="BH43" i="55"/>
  <c r="AI39" i="55" s="1"/>
  <c r="BH32" i="55"/>
  <c r="BO21" i="50"/>
  <c r="BO26" i="50" s="1"/>
  <c r="BO7" i="50"/>
  <c r="BI13" i="81"/>
  <c r="BL13" i="81" s="1"/>
  <c r="AU44" i="53"/>
  <c r="AU55" i="53" s="1"/>
  <c r="AU37" i="53"/>
  <c r="AG37" i="53" s="1"/>
  <c r="BJ32" i="55"/>
  <c r="BQ15" i="50"/>
  <c r="BQ26" i="50" s="1"/>
  <c r="BQ7" i="50"/>
  <c r="AM7" i="50" s="1"/>
  <c r="BA37" i="53"/>
  <c r="BJ15" i="67"/>
  <c r="BJ24" i="67" s="1"/>
  <c r="BJ6" i="67"/>
  <c r="AJ6" i="67" s="1"/>
  <c r="BH14" i="59"/>
  <c r="AJ19" i="59" s="1"/>
  <c r="AS39" i="65"/>
  <c r="AO12" i="65" s="1"/>
  <c r="AF16" i="65" s="1"/>
  <c r="BK6" i="68"/>
  <c r="AK6" i="68" s="1"/>
  <c r="BB37" i="53"/>
  <c r="AZ55" i="53"/>
  <c r="BJ5" i="54"/>
  <c r="BI24" i="67"/>
  <c r="AS53" i="65"/>
  <c r="AN25" i="65" s="1"/>
  <c r="AE26" i="65" s="1"/>
  <c r="AS36" i="65"/>
  <c r="AP9" i="65" s="1"/>
  <c r="AG19" i="65" s="1"/>
  <c r="AS41" i="65"/>
  <c r="AP14" i="65" s="1"/>
  <c r="AG14" i="65" s="1"/>
  <c r="AS37" i="65"/>
  <c r="AR10" i="65" s="1"/>
  <c r="AI18" i="65" s="1"/>
  <c r="BK24" i="69"/>
  <c r="AR48" i="65"/>
  <c r="AR32" i="65" s="1"/>
  <c r="AI32" i="65" s="1"/>
  <c r="BI6" i="67"/>
  <c r="AI6" i="67" s="1"/>
  <c r="BD48" i="55"/>
  <c r="BS7" i="50"/>
  <c r="AO7" i="50" s="1"/>
  <c r="BF32" i="55"/>
  <c r="BI33" i="81"/>
  <c r="BL33" i="81" s="1"/>
  <c r="AL32" i="81" s="1"/>
  <c r="BK14" i="57"/>
  <c r="AL20" i="57" s="1"/>
  <c r="BK18" i="52"/>
  <c r="AK16" i="52" s="1"/>
  <c r="BA49" i="53"/>
  <c r="AM47" i="53" s="1"/>
  <c r="BI22" i="81"/>
  <c r="AI12" i="81" s="1"/>
  <c r="BJ20" i="81"/>
  <c r="AL41" i="58"/>
  <c r="AK14" i="57"/>
  <c r="AX51" i="53"/>
  <c r="AX55" i="53" s="1"/>
  <c r="AX37" i="53"/>
  <c r="AF38" i="51"/>
  <c r="BD17" i="51"/>
  <c r="AF11" i="51" s="1"/>
  <c r="AK24" i="58"/>
  <c r="AJ14" i="68"/>
  <c r="AJ14" i="70"/>
  <c r="AF38" i="55"/>
  <c r="AI45" i="53"/>
  <c r="AI38" i="51"/>
  <c r="BG17" i="51"/>
  <c r="AI11" i="51" s="1"/>
  <c r="BD32" i="51"/>
  <c r="BE17" i="51"/>
  <c r="AG11" i="51" s="1"/>
  <c r="AG38" i="51"/>
  <c r="AJ18" i="81"/>
  <c r="AJ49" i="53"/>
  <c r="AH14" i="59"/>
  <c r="BH19" i="59"/>
  <c r="BB19" i="59" s="1"/>
  <c r="AD14" i="59" s="1"/>
  <c r="BJ20" i="58"/>
  <c r="AJ13" i="49"/>
  <c r="AH38" i="55"/>
  <c r="AK17" i="49"/>
  <c r="BI16" i="69"/>
  <c r="AH42" i="55"/>
  <c r="BJ40" i="55"/>
  <c r="BK15" i="54"/>
  <c r="AM20" i="50"/>
  <c r="AI49" i="53"/>
  <c r="AF42" i="51"/>
  <c r="BD13" i="51"/>
  <c r="AF15" i="51" s="1"/>
  <c r="BJ20" i="52"/>
  <c r="AR51" i="53"/>
  <c r="AJ18" i="57"/>
  <c r="AK18" i="69"/>
  <c r="AI42" i="51"/>
  <c r="BG13" i="51"/>
  <c r="AI15" i="51" s="1"/>
  <c r="AJ13" i="57"/>
  <c r="AI44" i="53"/>
  <c r="AI37" i="51"/>
  <c r="BG18" i="51"/>
  <c r="AI10" i="51" s="1"/>
  <c r="AR61" i="53"/>
  <c r="BJ30" i="52"/>
  <c r="AJ33" i="69"/>
  <c r="AN36" i="50"/>
  <c r="AH30" i="59"/>
  <c r="BH31" i="59"/>
  <c r="BB31" i="59" s="1"/>
  <c r="AD30" i="59" s="1"/>
  <c r="AK62" i="53"/>
  <c r="AK31" i="68"/>
  <c r="BJ39" i="55"/>
  <c r="BK14" i="54"/>
  <c r="AM21" i="50"/>
  <c r="BH21" i="57"/>
  <c r="AH44" i="53"/>
  <c r="AH37" i="51"/>
  <c r="BF18" i="51"/>
  <c r="AH10" i="51" s="1"/>
  <c r="BI31" i="81"/>
  <c r="AG64" i="53"/>
  <c r="BJ52" i="55"/>
  <c r="BK29" i="54"/>
  <c r="AM36" i="50"/>
  <c r="BB52" i="53"/>
  <c r="BL21" i="52"/>
  <c r="AI12" i="49"/>
  <c r="AI13" i="67"/>
  <c r="BL21" i="67"/>
  <c r="AL13" i="67" s="1"/>
  <c r="BA61" i="53"/>
  <c r="BK30" i="52"/>
  <c r="AI33" i="70"/>
  <c r="BL30" i="70"/>
  <c r="AL33" i="70" s="1"/>
  <c r="AE55" i="55"/>
  <c r="AK13" i="70"/>
  <c r="AG37" i="55"/>
  <c r="AH50" i="53"/>
  <c r="AK18" i="49"/>
  <c r="BI35" i="81"/>
  <c r="AG60" i="53"/>
  <c r="BJ56" i="55"/>
  <c r="BK33" i="54"/>
  <c r="AM32" i="50"/>
  <c r="AK13" i="68"/>
  <c r="AI19" i="67"/>
  <c r="BJ14" i="54"/>
  <c r="BI39" i="55"/>
  <c r="AL21" i="50"/>
  <c r="AJ34" i="81"/>
  <c r="AJ64" i="53"/>
  <c r="BH32" i="57"/>
  <c r="AI50" i="53"/>
  <c r="BL32" i="68"/>
  <c r="AL31" i="68" s="1"/>
  <c r="AI31" i="68"/>
  <c r="BI15" i="69"/>
  <c r="BF12" i="51"/>
  <c r="AH16" i="51" s="1"/>
  <c r="AH43" i="51"/>
  <c r="AH43" i="55"/>
  <c r="AR65" i="53"/>
  <c r="BJ34" i="52"/>
  <c r="AJ29" i="69"/>
  <c r="AN32" i="50"/>
  <c r="AH12" i="59"/>
  <c r="BH21" i="59"/>
  <c r="AK12" i="81"/>
  <c r="BJ22" i="58"/>
  <c r="AJ11" i="49"/>
  <c r="AJ12" i="67"/>
  <c r="AJ32" i="81"/>
  <c r="AJ50" i="53"/>
  <c r="AJ19" i="68"/>
  <c r="BG26" i="51"/>
  <c r="AI25" i="51" s="1"/>
  <c r="AI53" i="51"/>
  <c r="AI53" i="55"/>
  <c r="AK34" i="50"/>
  <c r="BT35" i="50"/>
  <c r="AP34" i="50" s="1"/>
  <c r="AF60" i="53"/>
  <c r="BB53" i="53"/>
  <c r="BL22" i="52"/>
  <c r="BL21" i="49"/>
  <c r="AL11" i="49" s="1"/>
  <c r="AI11" i="49"/>
  <c r="BL22" i="67"/>
  <c r="AL12" i="67" s="1"/>
  <c r="AI12" i="67"/>
  <c r="AK31" i="61"/>
  <c r="AK29" i="69"/>
  <c r="AE51" i="51"/>
  <c r="BC28" i="51"/>
  <c r="AE23" i="51" s="1"/>
  <c r="AO32" i="50"/>
  <c r="BH22" i="57"/>
  <c r="AH43" i="53"/>
  <c r="BF19" i="51"/>
  <c r="AH9" i="51" s="1"/>
  <c r="AH36" i="51"/>
  <c r="AJ22" i="81"/>
  <c r="AJ53" i="53"/>
  <c r="AF46" i="51"/>
  <c r="BD9" i="51"/>
  <c r="AF19" i="51" s="1"/>
  <c r="AH16" i="59"/>
  <c r="BH17" i="59"/>
  <c r="BB17" i="59" s="1"/>
  <c r="AD16" i="59" s="1"/>
  <c r="AK16" i="81"/>
  <c r="BJ18" i="58"/>
  <c r="AJ15" i="49"/>
  <c r="AJ16" i="67"/>
  <c r="BB45" i="53"/>
  <c r="BL14" i="52"/>
  <c r="AI19" i="49"/>
  <c r="BL13" i="49"/>
  <c r="AL19" i="49" s="1"/>
  <c r="BL14" i="67"/>
  <c r="AL20" i="67" s="1"/>
  <c r="AI20" i="67"/>
  <c r="AI46" i="53"/>
  <c r="AI15" i="68"/>
  <c r="BL19" i="68"/>
  <c r="AL15" i="68" s="1"/>
  <c r="AK15" i="69"/>
  <c r="BL19" i="70"/>
  <c r="AL15" i="70" s="1"/>
  <c r="AI15" i="70"/>
  <c r="BC16" i="51"/>
  <c r="AE12" i="51" s="1"/>
  <c r="AE39" i="51"/>
  <c r="AE39" i="55"/>
  <c r="AO17" i="50"/>
  <c r="AK21" i="81"/>
  <c r="BJ13" i="58"/>
  <c r="AJ20" i="49"/>
  <c r="AJ21" i="67"/>
  <c r="BD24" i="51"/>
  <c r="AF27" i="51" s="1"/>
  <c r="AF55" i="51"/>
  <c r="AS52" i="65"/>
  <c r="AQ24" i="65" s="1"/>
  <c r="AH27" i="65" s="1"/>
  <c r="AK29" i="61"/>
  <c r="BA65" i="53"/>
  <c r="BK34" i="52"/>
  <c r="BG23" i="59"/>
  <c r="AI22" i="59"/>
  <c r="AI22" i="68"/>
  <c r="AI46" i="55"/>
  <c r="BT14" i="50"/>
  <c r="AP24" i="50" s="1"/>
  <c r="AK24" i="50"/>
  <c r="BB49" i="53"/>
  <c r="BL18" i="52"/>
  <c r="BL17" i="49"/>
  <c r="AL15" i="49" s="1"/>
  <c r="AI15" i="49"/>
  <c r="BL18" i="67"/>
  <c r="AL16" i="67" s="1"/>
  <c r="AI16" i="67"/>
  <c r="BK14" i="52"/>
  <c r="BA45" i="53"/>
  <c r="BL14" i="70"/>
  <c r="AL20" i="70" s="1"/>
  <c r="AI20" i="70"/>
  <c r="AE44" i="55"/>
  <c r="AJ29" i="70"/>
  <c r="AF51" i="55"/>
  <c r="AJ12" i="57"/>
  <c r="AE43" i="53"/>
  <c r="AI36" i="55"/>
  <c r="AK14" i="50"/>
  <c r="BT24" i="50"/>
  <c r="AP14" i="50" s="1"/>
  <c r="AH22" i="59"/>
  <c r="BH11" i="59"/>
  <c r="BB11" i="59" s="1"/>
  <c r="AD22" i="59" s="1"/>
  <c r="AK22" i="81"/>
  <c r="BJ12" i="58"/>
  <c r="AJ21" i="49"/>
  <c r="BJ23" i="49"/>
  <c r="AJ22" i="67"/>
  <c r="BH18" i="57"/>
  <c r="AH47" i="53"/>
  <c r="BF15" i="51"/>
  <c r="AH13" i="51" s="1"/>
  <c r="AH40" i="51"/>
  <c r="AK51" i="53"/>
  <c r="AG44" i="51"/>
  <c r="BE11" i="51"/>
  <c r="AG17" i="51" s="1"/>
  <c r="AK32" i="57"/>
  <c r="AJ33" i="81"/>
  <c r="AJ63" i="53"/>
  <c r="AJ32" i="68"/>
  <c r="AI15" i="67"/>
  <c r="BL19" i="67"/>
  <c r="AL15" i="67" s="1"/>
  <c r="BI43" i="55"/>
  <c r="BJ18" i="54"/>
  <c r="AL17" i="50"/>
  <c r="AK20" i="49"/>
  <c r="BI13" i="69"/>
  <c r="AH45" i="55"/>
  <c r="AR43" i="53"/>
  <c r="BJ12" i="52"/>
  <c r="AH46" i="55"/>
  <c r="AJ32" i="67"/>
  <c r="BJ53" i="55"/>
  <c r="BK30" i="54"/>
  <c r="AM35" i="50"/>
  <c r="BL13" i="70"/>
  <c r="AL21" i="70" s="1"/>
  <c r="AI21" i="70"/>
  <c r="AE45" i="55"/>
  <c r="AE48" i="53"/>
  <c r="AK17" i="69"/>
  <c r="BC14" i="51"/>
  <c r="AE14" i="51" s="1"/>
  <c r="AE41" i="51"/>
  <c r="AO19" i="50"/>
  <c r="AY60" i="53"/>
  <c r="BE51" i="51"/>
  <c r="AN51" i="65"/>
  <c r="AJ11" i="81"/>
  <c r="AJ42" i="53"/>
  <c r="AF35" i="51"/>
  <c r="BD20" i="51"/>
  <c r="AF8" i="51" s="1"/>
  <c r="AK61" i="53"/>
  <c r="BE27" i="51"/>
  <c r="AG24" i="51" s="1"/>
  <c r="AG52" i="51"/>
  <c r="AK15" i="61"/>
  <c r="BJ17" i="52"/>
  <c r="AR48" i="53"/>
  <c r="AJ17" i="69"/>
  <c r="AN19" i="50"/>
  <c r="BB60" i="53"/>
  <c r="BL29" i="52"/>
  <c r="BI34" i="49"/>
  <c r="BI28" i="49"/>
  <c r="BI29" i="67"/>
  <c r="AQ51" i="65"/>
  <c r="AK15" i="81"/>
  <c r="BI19" i="81"/>
  <c r="BJ19" i="58"/>
  <c r="AG46" i="53"/>
  <c r="AJ14" i="49"/>
  <c r="AJ15" i="69"/>
  <c r="AK15" i="67"/>
  <c r="BI30" i="54"/>
  <c r="BC53" i="55"/>
  <c r="AN35" i="50"/>
  <c r="BA44" i="53"/>
  <c r="BK13" i="52"/>
  <c r="AF45" i="51"/>
  <c r="BD10" i="51"/>
  <c r="AF18" i="51" s="1"/>
  <c r="AJ17" i="68"/>
  <c r="AJ17" i="70"/>
  <c r="AF41" i="55"/>
  <c r="BJ29" i="52"/>
  <c r="AR60" i="53"/>
  <c r="BB51" i="51"/>
  <c r="BR38" i="50"/>
  <c r="BR32" i="50"/>
  <c r="BI23" i="81"/>
  <c r="AG42" i="53"/>
  <c r="BJ47" i="55"/>
  <c r="BK22" i="54"/>
  <c r="AM13" i="50"/>
  <c r="AK19" i="49"/>
  <c r="BG34" i="59"/>
  <c r="BG28" i="59"/>
  <c r="BA54" i="53"/>
  <c r="BK23" i="52"/>
  <c r="AJ31" i="81"/>
  <c r="AJ61" i="53"/>
  <c r="AI52" i="51"/>
  <c r="BG27" i="51"/>
  <c r="AI24" i="51" s="1"/>
  <c r="AJ30" i="69"/>
  <c r="BI32" i="54"/>
  <c r="BC55" i="55"/>
  <c r="BL18" i="70"/>
  <c r="AL16" i="70" s="1"/>
  <c r="AI16" i="70"/>
  <c r="AE40" i="55"/>
  <c r="AK11" i="61"/>
  <c r="AL42" i="53"/>
  <c r="BK33" i="52"/>
  <c r="BA64" i="53"/>
  <c r="BI14" i="69"/>
  <c r="AH44" i="55"/>
  <c r="AJ52" i="53"/>
  <c r="AK48" i="53"/>
  <c r="BL35" i="58"/>
  <c r="BL29" i="58"/>
  <c r="AK34" i="58" s="1"/>
  <c r="AK35" i="58" s="1"/>
  <c r="BI35" i="68"/>
  <c r="BI29" i="68"/>
  <c r="BI35" i="70"/>
  <c r="BI29" i="70"/>
  <c r="BD57" i="55"/>
  <c r="BD51" i="55"/>
  <c r="AH35" i="51"/>
  <c r="BF20" i="51"/>
  <c r="AH8" i="51" s="1"/>
  <c r="AJ30" i="70"/>
  <c r="AF52" i="55"/>
  <c r="AL63" i="53"/>
  <c r="BJ31" i="52"/>
  <c r="AR62" i="53"/>
  <c r="AJ17" i="67"/>
  <c r="AK29" i="49"/>
  <c r="BD48" i="51"/>
  <c r="AJ19" i="57"/>
  <c r="AI11" i="70"/>
  <c r="BL23" i="70"/>
  <c r="AL11" i="70" s="1"/>
  <c r="AE35" i="55"/>
  <c r="BB51" i="53"/>
  <c r="BL20" i="52"/>
  <c r="BL19" i="49"/>
  <c r="AL13" i="49" s="1"/>
  <c r="AI13" i="49"/>
  <c r="BL20" i="67"/>
  <c r="AL14" i="67" s="1"/>
  <c r="AI14" i="67"/>
  <c r="AE45" i="53"/>
  <c r="AJ14" i="69"/>
  <c r="AK14" i="69"/>
  <c r="AE38" i="51"/>
  <c r="BC17" i="51"/>
  <c r="AE11" i="51" s="1"/>
  <c r="AO16" i="50"/>
  <c r="BJ44" i="55"/>
  <c r="BK19" i="54"/>
  <c r="AM16" i="50"/>
  <c r="AK18" i="57"/>
  <c r="AF49" i="53"/>
  <c r="AK45" i="53"/>
  <c r="AK14" i="67"/>
  <c r="BI19" i="54"/>
  <c r="BC44" i="55"/>
  <c r="AL49" i="53"/>
  <c r="AK18" i="67"/>
  <c r="BI15" i="54"/>
  <c r="BC40" i="55"/>
  <c r="AK18" i="70"/>
  <c r="AG42" i="55"/>
  <c r="AH18" i="59"/>
  <c r="BH15" i="59"/>
  <c r="BB15" i="59" s="1"/>
  <c r="AD18" i="59" s="1"/>
  <c r="AE49" i="53"/>
  <c r="BI40" i="55"/>
  <c r="BJ15" i="54"/>
  <c r="AL20" i="50"/>
  <c r="AK13" i="49"/>
  <c r="BI16" i="81"/>
  <c r="AG49" i="53"/>
  <c r="AE42" i="51"/>
  <c r="BC13" i="51"/>
  <c r="AE15" i="51" s="1"/>
  <c r="AO20" i="50"/>
  <c r="AE44" i="53"/>
  <c r="AK13" i="69"/>
  <c r="AE37" i="51"/>
  <c r="BC18" i="51"/>
  <c r="AE10" i="51" s="1"/>
  <c r="AO15" i="50"/>
  <c r="AK32" i="49"/>
  <c r="AH55" i="55"/>
  <c r="AK19" i="81"/>
  <c r="BI15" i="81"/>
  <c r="BJ15" i="58"/>
  <c r="AG50" i="53"/>
  <c r="AJ18" i="49"/>
  <c r="AJ31" i="67"/>
  <c r="BJ54" i="55"/>
  <c r="BK31" i="54"/>
  <c r="AM34" i="50"/>
  <c r="BJ21" i="52"/>
  <c r="AR52" i="53"/>
  <c r="AJ13" i="69"/>
  <c r="AN15" i="50"/>
  <c r="AK33" i="68"/>
  <c r="AK33" i="70"/>
  <c r="AG55" i="55"/>
  <c r="AK13" i="61"/>
  <c r="AJ13" i="81"/>
  <c r="AJ44" i="53"/>
  <c r="AF37" i="51"/>
  <c r="BD18" i="51"/>
  <c r="AF10" i="51" s="1"/>
  <c r="AJ33" i="57"/>
  <c r="AI64" i="53"/>
  <c r="BG24" i="51"/>
  <c r="AI27" i="51" s="1"/>
  <c r="AI55" i="51"/>
  <c r="AJ13" i="67"/>
  <c r="AH62" i="53"/>
  <c r="AK30" i="49"/>
  <c r="AK29" i="68"/>
  <c r="AK29" i="70"/>
  <c r="AG51" i="55"/>
  <c r="AK13" i="81"/>
  <c r="BJ21" i="58"/>
  <c r="AJ12" i="49"/>
  <c r="AK19" i="57"/>
  <c r="BL32" i="67"/>
  <c r="AL31" i="67" s="1"/>
  <c r="AI31" i="67"/>
  <c r="BI54" i="55"/>
  <c r="BJ31" i="54"/>
  <c r="AL34" i="50"/>
  <c r="AF64" i="53"/>
  <c r="BA46" i="53"/>
  <c r="BK15" i="52"/>
  <c r="AE50" i="53"/>
  <c r="AH53" i="51"/>
  <c r="BF26" i="51"/>
  <c r="AH25" i="51" s="1"/>
  <c r="AH53" i="55"/>
  <c r="AK28" i="49"/>
  <c r="AH51" i="55"/>
  <c r="AK43" i="53"/>
  <c r="BE19" i="51"/>
  <c r="AG9" i="51" s="1"/>
  <c r="AG36" i="51"/>
  <c r="AJ62" i="53"/>
  <c r="AJ31" i="68"/>
  <c r="AK19" i="69"/>
  <c r="BL15" i="70"/>
  <c r="AL19" i="70" s="1"/>
  <c r="AI19" i="70"/>
  <c r="BC12" i="51"/>
  <c r="AE16" i="51" s="1"/>
  <c r="AE43" i="51"/>
  <c r="AE43" i="55"/>
  <c r="AO21" i="50"/>
  <c r="AJ29" i="68"/>
  <c r="AJ12" i="81"/>
  <c r="AJ43" i="53"/>
  <c r="AF36" i="51"/>
  <c r="BD19" i="51"/>
  <c r="AF9" i="51" s="1"/>
  <c r="AI51" i="55"/>
  <c r="AK32" i="50"/>
  <c r="BT37" i="50"/>
  <c r="AP32" i="50" s="1"/>
  <c r="BJ22" i="52"/>
  <c r="AR53" i="53"/>
  <c r="AJ12" i="69"/>
  <c r="AN14" i="50"/>
  <c r="AK22" i="57"/>
  <c r="AF53" i="53"/>
  <c r="BI36" i="55"/>
  <c r="BJ11" i="54"/>
  <c r="AL24" i="50"/>
  <c r="AK47" i="53"/>
  <c r="BE15" i="51"/>
  <c r="AG13" i="51" s="1"/>
  <c r="AG40" i="51"/>
  <c r="AJ20" i="81"/>
  <c r="AJ51" i="53"/>
  <c r="AF44" i="51"/>
  <c r="BD11" i="51"/>
  <c r="AF17" i="51" s="1"/>
  <c r="AI63" i="53"/>
  <c r="AI32" i="68"/>
  <c r="BL31" i="68"/>
  <c r="AL32" i="68" s="1"/>
  <c r="AK32" i="69"/>
  <c r="BL31" i="70"/>
  <c r="AL32" i="70" s="1"/>
  <c r="AI32" i="70"/>
  <c r="AE54" i="51"/>
  <c r="BC25" i="51"/>
  <c r="AE26" i="51" s="1"/>
  <c r="AE54" i="55"/>
  <c r="AO35" i="50"/>
  <c r="AK52" i="53"/>
  <c r="AG45" i="51"/>
  <c r="BE10" i="51"/>
  <c r="AG18" i="51" s="1"/>
  <c r="BJ29" i="54"/>
  <c r="BI52" i="55"/>
  <c r="AL36" i="50"/>
  <c r="AI60" i="53"/>
  <c r="BK12" i="52"/>
  <c r="BA43" i="53"/>
  <c r="AI22" i="70"/>
  <c r="AE46" i="55"/>
  <c r="AJ16" i="81"/>
  <c r="AJ47" i="53"/>
  <c r="AF40" i="51"/>
  <c r="BD15" i="51"/>
  <c r="AF13" i="51" s="1"/>
  <c r="AJ20" i="57"/>
  <c r="AI51" i="53"/>
  <c r="AI44" i="51"/>
  <c r="BG11" i="51"/>
  <c r="AI17" i="51" s="1"/>
  <c r="BL34" i="67"/>
  <c r="AL29" i="67" s="1"/>
  <c r="AI29" i="67"/>
  <c r="BL22" i="68"/>
  <c r="AL12" i="68" s="1"/>
  <c r="AI12" i="68"/>
  <c r="AI12" i="70"/>
  <c r="BL22" i="70"/>
  <c r="AL12" i="70" s="1"/>
  <c r="AE36" i="55"/>
  <c r="AK53" i="53"/>
  <c r="AG46" i="51"/>
  <c r="BE9" i="51"/>
  <c r="AG19" i="51" s="1"/>
  <c r="BJ18" i="52"/>
  <c r="AR49" i="53"/>
  <c r="AJ16" i="69"/>
  <c r="AN18" i="50"/>
  <c r="BI14" i="81"/>
  <c r="AG51" i="53"/>
  <c r="BK13" i="54"/>
  <c r="BJ38" i="55"/>
  <c r="AM22" i="50"/>
  <c r="BB50" i="53"/>
  <c r="BL19" i="52"/>
  <c r="AF46" i="53"/>
  <c r="AI32" i="67"/>
  <c r="BL31" i="67"/>
  <c r="AL32" i="67" s="1"/>
  <c r="BJ30" i="54"/>
  <c r="BI53" i="55"/>
  <c r="AL35" i="50"/>
  <c r="AL52" i="53"/>
  <c r="AK21" i="67"/>
  <c r="BI12" i="54"/>
  <c r="BC37" i="55"/>
  <c r="AJ17" i="57"/>
  <c r="BH12" i="57"/>
  <c r="AK21" i="49"/>
  <c r="AK22" i="67"/>
  <c r="BC36" i="55"/>
  <c r="BH19" i="57"/>
  <c r="AK15" i="70"/>
  <c r="AG39" i="51"/>
  <c r="BE16" i="51"/>
  <c r="AG12" i="51" s="1"/>
  <c r="AG39" i="55"/>
  <c r="BG10" i="51"/>
  <c r="AI18" i="51" s="1"/>
  <c r="AI45" i="51"/>
  <c r="AI17" i="68"/>
  <c r="BL17" i="68"/>
  <c r="AL17" i="68" s="1"/>
  <c r="AI41" i="55"/>
  <c r="BT19" i="50"/>
  <c r="AP19" i="50" s="1"/>
  <c r="AK19" i="50"/>
  <c r="AU60" i="53"/>
  <c r="BJ57" i="55"/>
  <c r="BK28" i="54"/>
  <c r="BJ51" i="55"/>
  <c r="BQ38" i="50"/>
  <c r="BQ32" i="50"/>
  <c r="AK11" i="57"/>
  <c r="AF42" i="53"/>
  <c r="BJ22" i="54"/>
  <c r="BI47" i="55"/>
  <c r="AL13" i="50"/>
  <c r="BI34" i="81"/>
  <c r="AG61" i="53"/>
  <c r="BK32" i="54"/>
  <c r="BJ55" i="55"/>
  <c r="AM33" i="50"/>
  <c r="AK17" i="57"/>
  <c r="AK16" i="49"/>
  <c r="BI17" i="69"/>
  <c r="AH41" i="55"/>
  <c r="BJ29" i="61"/>
  <c r="BJ36" i="81"/>
  <c r="BJ30" i="81"/>
  <c r="AX60" i="53"/>
  <c r="BD51" i="51"/>
  <c r="AM51" i="65"/>
  <c r="AK33" i="81"/>
  <c r="BI32" i="81"/>
  <c r="BJ31" i="58"/>
  <c r="AG63" i="53"/>
  <c r="AJ31" i="49"/>
  <c r="AH39" i="51"/>
  <c r="BF16" i="51"/>
  <c r="AH12" i="51" s="1"/>
  <c r="AH39" i="55"/>
  <c r="AI52" i="53"/>
  <c r="BI37" i="55"/>
  <c r="BJ12" i="54"/>
  <c r="AL23" i="50"/>
  <c r="BB48" i="53"/>
  <c r="BL17" i="52"/>
  <c r="BL16" i="49"/>
  <c r="AL16" i="49" s="1"/>
  <c r="AI16" i="49"/>
  <c r="AI17" i="67"/>
  <c r="BL17" i="67"/>
  <c r="AL17" i="67" s="1"/>
  <c r="BK35" i="58"/>
  <c r="BK29" i="58"/>
  <c r="AJ34" i="58" s="1"/>
  <c r="AJ35" i="58" s="1"/>
  <c r="BK34" i="49"/>
  <c r="BK28" i="49"/>
  <c r="BI29" i="69"/>
  <c r="BG57" i="55"/>
  <c r="BG51" i="55"/>
  <c r="AK11" i="68"/>
  <c r="AK11" i="70"/>
  <c r="AG35" i="55"/>
  <c r="AL51" i="53"/>
  <c r="AI42" i="53"/>
  <c r="AF61" i="53"/>
  <c r="AK30" i="69"/>
  <c r="AE52" i="51"/>
  <c r="BC27" i="51"/>
  <c r="AE24" i="51" s="1"/>
  <c r="AO33" i="50"/>
  <c r="AI61" i="53"/>
  <c r="AK30" i="67"/>
  <c r="AN33" i="50"/>
  <c r="AK16" i="69"/>
  <c r="AI40" i="51"/>
  <c r="BG15" i="51"/>
  <c r="AI13" i="51" s="1"/>
  <c r="AH42" i="53"/>
  <c r="AE61" i="53"/>
  <c r="AK20" i="67"/>
  <c r="BI13" i="54"/>
  <c r="BC38" i="55"/>
  <c r="AF52" i="53"/>
  <c r="BI17" i="81"/>
  <c r="AG48" i="53"/>
  <c r="BK29" i="52"/>
  <c r="BA60" i="53"/>
  <c r="AP51" i="65"/>
  <c r="AJ11" i="69"/>
  <c r="AN13" i="50"/>
  <c r="AK30" i="57"/>
  <c r="BL33" i="67"/>
  <c r="AL30" i="67" s="1"/>
  <c r="AI30" i="67"/>
  <c r="AH46" i="53"/>
  <c r="AK14" i="49"/>
  <c r="AG41" i="51"/>
  <c r="BE14" i="51"/>
  <c r="AG14" i="51" s="1"/>
  <c r="AL61" i="53"/>
  <c r="BD7" i="56"/>
  <c r="AF7" i="56" s="1"/>
  <c r="AE7" i="56"/>
  <c r="BJ24" i="61"/>
  <c r="BJ6" i="61" s="1"/>
  <c r="AK6" i="61" s="1"/>
  <c r="AJ31" i="57"/>
  <c r="AI35" i="51"/>
  <c r="BG20" i="51"/>
  <c r="AI8" i="51" s="1"/>
  <c r="BE48" i="51"/>
  <c r="BH20" i="57"/>
  <c r="BL20" i="68"/>
  <c r="AL14" i="68" s="1"/>
  <c r="AI14" i="68"/>
  <c r="BI20" i="69"/>
  <c r="AI38" i="55"/>
  <c r="BT22" i="50"/>
  <c r="AP16" i="50" s="1"/>
  <c r="AK16" i="50"/>
  <c r="AK14" i="70"/>
  <c r="AG38" i="55"/>
  <c r="AJ18" i="68"/>
  <c r="AJ18" i="70"/>
  <c r="AK14" i="81"/>
  <c r="BI20" i="81"/>
  <c r="AG45" i="53"/>
  <c r="BF17" i="51"/>
  <c r="AH11" i="51" s="1"/>
  <c r="AH38" i="51"/>
  <c r="BH16" i="57"/>
  <c r="AH49" i="53"/>
  <c r="BF13" i="51"/>
  <c r="AH15" i="51" s="1"/>
  <c r="AH42" i="51"/>
  <c r="AJ18" i="67"/>
  <c r="BL16" i="68"/>
  <c r="AL18" i="68" s="1"/>
  <c r="AI18" i="68"/>
  <c r="AF42" i="55"/>
  <c r="AL45" i="53"/>
  <c r="AK18" i="68"/>
  <c r="AI42" i="55"/>
  <c r="AK20" i="50"/>
  <c r="AI13" i="68"/>
  <c r="BL21" i="68"/>
  <c r="AL13" i="68" s="1"/>
  <c r="AI37" i="55"/>
  <c r="BT23" i="50"/>
  <c r="AP15" i="50" s="1"/>
  <c r="AK15" i="50"/>
  <c r="BH30" i="57"/>
  <c r="AL64" i="53"/>
  <c r="AK33" i="67"/>
  <c r="BI29" i="54"/>
  <c r="BC52" i="55"/>
  <c r="AK32" i="81"/>
  <c r="BJ32" i="58"/>
  <c r="AG62" i="53"/>
  <c r="AJ30" i="49"/>
  <c r="AK19" i="70"/>
  <c r="AG43" i="51"/>
  <c r="BE12" i="51"/>
  <c r="AG16" i="51" s="1"/>
  <c r="AG43" i="55"/>
  <c r="BI21" i="69"/>
  <c r="AH32" i="59"/>
  <c r="BH29" i="59"/>
  <c r="BB29" i="59" s="1"/>
  <c r="AD32" i="59" s="1"/>
  <c r="AK34" i="81"/>
  <c r="BJ30" i="58"/>
  <c r="AJ32" i="49"/>
  <c r="AJ33" i="67"/>
  <c r="AK13" i="57"/>
  <c r="AF44" i="53"/>
  <c r="BI45" i="55"/>
  <c r="BJ20" i="54"/>
  <c r="AL15" i="50"/>
  <c r="AE64" i="53"/>
  <c r="AK33" i="69"/>
  <c r="AE55" i="51"/>
  <c r="BC24" i="51"/>
  <c r="AE27" i="51" s="1"/>
  <c r="AO36" i="50"/>
  <c r="AG37" i="51"/>
  <c r="BE18" i="51"/>
  <c r="AG10" i="51" s="1"/>
  <c r="AK33" i="57"/>
  <c r="AL50" i="53"/>
  <c r="BJ15" i="52"/>
  <c r="AR46" i="53"/>
  <c r="AH28" i="59"/>
  <c r="BH33" i="59"/>
  <c r="AK30" i="81"/>
  <c r="BJ34" i="58"/>
  <c r="AJ28" i="49"/>
  <c r="AJ29" i="67"/>
  <c r="AK44" i="53"/>
  <c r="AK31" i="57"/>
  <c r="AJ19" i="70"/>
  <c r="BD12" i="51"/>
  <c r="AF16" i="51" s="1"/>
  <c r="AF43" i="51"/>
  <c r="AF43" i="55"/>
  <c r="AJ33" i="68"/>
  <c r="BA63" i="53"/>
  <c r="BK32" i="52"/>
  <c r="AE62" i="53"/>
  <c r="AJ19" i="69"/>
  <c r="AK19" i="67"/>
  <c r="BI31" i="54"/>
  <c r="BC54" i="55"/>
  <c r="AN21" i="50"/>
  <c r="AL60" i="53"/>
  <c r="AK29" i="67"/>
  <c r="BI33" i="54"/>
  <c r="BC56" i="55"/>
  <c r="AJ29" i="57"/>
  <c r="AG43" i="53"/>
  <c r="BK21" i="54"/>
  <c r="BJ46" i="55"/>
  <c r="AM14" i="50"/>
  <c r="BB46" i="53"/>
  <c r="BL15" i="52"/>
  <c r="AF50" i="53"/>
  <c r="AK31" i="69"/>
  <c r="BL32" i="70"/>
  <c r="AL31" i="70" s="1"/>
  <c r="AI31" i="70"/>
  <c r="BC26" i="51"/>
  <c r="AE25" i="51" s="1"/>
  <c r="AE53" i="51"/>
  <c r="AE53" i="55"/>
  <c r="AO34" i="50"/>
  <c r="BB65" i="53"/>
  <c r="BL34" i="52"/>
  <c r="AK12" i="57"/>
  <c r="AF43" i="53"/>
  <c r="BJ21" i="54"/>
  <c r="BI46" i="55"/>
  <c r="AL14" i="50"/>
  <c r="BL34" i="70"/>
  <c r="AL29" i="70" s="1"/>
  <c r="AI29" i="70"/>
  <c r="AE51" i="55"/>
  <c r="AK11" i="49"/>
  <c r="BI22" i="69"/>
  <c r="AH36" i="55"/>
  <c r="BJ6" i="68"/>
  <c r="BJ12" i="68"/>
  <c r="AF46" i="55"/>
  <c r="AG47" i="53"/>
  <c r="BK17" i="54"/>
  <c r="BJ42" i="55"/>
  <c r="AM18" i="50"/>
  <c r="AK20" i="57"/>
  <c r="AF51" i="53"/>
  <c r="BI38" i="55"/>
  <c r="BJ13" i="54"/>
  <c r="AJ15" i="57"/>
  <c r="BA50" i="53"/>
  <c r="BK19" i="52"/>
  <c r="AE46" i="53"/>
  <c r="AI39" i="51"/>
  <c r="BG16" i="51"/>
  <c r="AI12" i="51" s="1"/>
  <c r="BJ37" i="55"/>
  <c r="BK12" i="54"/>
  <c r="AJ33" i="70"/>
  <c r="AF55" i="55"/>
  <c r="AE60" i="53"/>
  <c r="AJ22" i="57"/>
  <c r="AI53" i="53"/>
  <c r="AW55" i="53"/>
  <c r="AI46" i="51"/>
  <c r="BG9" i="51"/>
  <c r="AI19" i="51" s="1"/>
  <c r="AK16" i="57"/>
  <c r="AF47" i="53"/>
  <c r="BJ17" i="54"/>
  <c r="BI42" i="55"/>
  <c r="AL18" i="50"/>
  <c r="AE51" i="53"/>
  <c r="AK20" i="69"/>
  <c r="AE44" i="51"/>
  <c r="BC11" i="51"/>
  <c r="AE17" i="51" s="1"/>
  <c r="AO22" i="50"/>
  <c r="AF51" i="51"/>
  <c r="BD28" i="51"/>
  <c r="AF23" i="51" s="1"/>
  <c r="BK22" i="52"/>
  <c r="BA53" i="53"/>
  <c r="AI36" i="51"/>
  <c r="BG19" i="51"/>
  <c r="AI9" i="51" s="1"/>
  <c r="BI12" i="81"/>
  <c r="AG53" i="53"/>
  <c r="BK11" i="54"/>
  <c r="BJ36" i="55"/>
  <c r="AM24" i="50"/>
  <c r="AK15" i="49"/>
  <c r="BI18" i="69"/>
  <c r="AH40" i="55"/>
  <c r="AK20" i="68"/>
  <c r="AK20" i="70"/>
  <c r="AG44" i="55"/>
  <c r="BB62" i="53"/>
  <c r="BL31" i="52"/>
  <c r="AF63" i="53"/>
  <c r="BL30" i="49"/>
  <c r="AL31" i="49" s="1"/>
  <c r="AI31" i="49"/>
  <c r="AJ32" i="70"/>
  <c r="AF39" i="51"/>
  <c r="BD16" i="51"/>
  <c r="AF12" i="51" s="1"/>
  <c r="AF39" i="55"/>
  <c r="BH13" i="57"/>
  <c r="AH52" i="53"/>
  <c r="BF10" i="51"/>
  <c r="AH18" i="51" s="1"/>
  <c r="AH45" i="51"/>
  <c r="AL53" i="53"/>
  <c r="BF9" i="51"/>
  <c r="AH19" i="51" s="1"/>
  <c r="BF48" i="51"/>
  <c r="AH46" i="51"/>
  <c r="BH31" i="57"/>
  <c r="AK32" i="70"/>
  <c r="BE25" i="51"/>
  <c r="AG26" i="51" s="1"/>
  <c r="AG54" i="51"/>
  <c r="AG54" i="55"/>
  <c r="AK21" i="69"/>
  <c r="BC10" i="51"/>
  <c r="AE18" i="51" s="1"/>
  <c r="AE45" i="51"/>
  <c r="AO23" i="50"/>
  <c r="BA48" i="53"/>
  <c r="BK17" i="52"/>
  <c r="BL17" i="70"/>
  <c r="AL17" i="70" s="1"/>
  <c r="AI17" i="70"/>
  <c r="AE41" i="55"/>
  <c r="BK35" i="68"/>
  <c r="BK29" i="68"/>
  <c r="BK35" i="70"/>
  <c r="BK29" i="70"/>
  <c r="BF57" i="55"/>
  <c r="BF51" i="55"/>
  <c r="AJ11" i="68"/>
  <c r="AJ11" i="70"/>
  <c r="AF35" i="55"/>
  <c r="AK30" i="68"/>
  <c r="AK30" i="70"/>
  <c r="AG52" i="55"/>
  <c r="AJ21" i="57"/>
  <c r="AK17" i="61"/>
  <c r="AL48" i="53"/>
  <c r="AK17" i="67"/>
  <c r="BI16" i="54"/>
  <c r="BC41" i="55"/>
  <c r="BJ35" i="57"/>
  <c r="BJ29" i="57"/>
  <c r="AT60" i="53"/>
  <c r="BI57" i="55"/>
  <c r="BJ28" i="54"/>
  <c r="BI51" i="55"/>
  <c r="BP38" i="50"/>
  <c r="BP32" i="50"/>
  <c r="AK63" i="53"/>
  <c r="AK15" i="68"/>
  <c r="BI31" i="69"/>
  <c r="BF25" i="51"/>
  <c r="AH26" i="51" s="1"/>
  <c r="AH54" i="51"/>
  <c r="AH54" i="55"/>
  <c r="AK21" i="61"/>
  <c r="AE52" i="53"/>
  <c r="AJ21" i="70"/>
  <c r="AF45" i="55"/>
  <c r="AJ17" i="81"/>
  <c r="AJ48" i="53"/>
  <c r="BD14" i="51"/>
  <c r="AF14" i="51" s="1"/>
  <c r="AF41" i="51"/>
  <c r="AZ60" i="53"/>
  <c r="BK29" i="67"/>
  <c r="AK11" i="81"/>
  <c r="BJ23" i="58"/>
  <c r="AJ10" i="49"/>
  <c r="AJ11" i="67"/>
  <c r="AJ16" i="57"/>
  <c r="AH51" i="53"/>
  <c r="AE42" i="53"/>
  <c r="AJ30" i="68"/>
  <c r="AI52" i="55"/>
  <c r="BT36" i="50"/>
  <c r="AP33" i="50" s="1"/>
  <c r="AK33" i="50"/>
  <c r="BL33" i="68"/>
  <c r="AL30" i="68" s="1"/>
  <c r="AI30" i="68"/>
  <c r="BF27" i="51"/>
  <c r="AH24" i="51" s="1"/>
  <c r="AH52" i="51"/>
  <c r="AE40" i="51"/>
  <c r="BC15" i="51"/>
  <c r="AE13" i="51" s="1"/>
  <c r="AO18" i="50"/>
  <c r="BJ23" i="52"/>
  <c r="AR54" i="53"/>
  <c r="BF11" i="51"/>
  <c r="AH17" i="51" s="1"/>
  <c r="AH44" i="51"/>
  <c r="AJ21" i="68"/>
  <c r="AK17" i="81"/>
  <c r="AK17" i="68"/>
  <c r="AW60" i="53"/>
  <c r="BK35" i="69"/>
  <c r="BK29" i="69"/>
  <c r="BC51" i="51"/>
  <c r="BS38" i="50"/>
  <c r="BS32" i="50"/>
  <c r="BI23" i="69"/>
  <c r="AH35" i="55"/>
  <c r="AF52" i="51"/>
  <c r="BD27" i="51"/>
  <c r="AF24" i="51" s="1"/>
  <c r="AH63" i="53"/>
  <c r="AK31" i="49"/>
  <c r="BJ41" i="55"/>
  <c r="BK16" i="54"/>
  <c r="AM19" i="50"/>
  <c r="AJ11" i="57"/>
  <c r="AH61" i="53"/>
  <c r="AK11" i="69"/>
  <c r="BC20" i="51"/>
  <c r="AE8" i="51" s="1"/>
  <c r="AE35" i="51"/>
  <c r="AO13" i="50"/>
  <c r="BI24" i="68"/>
  <c r="BK24" i="67"/>
  <c r="AF45" i="53"/>
  <c r="BI44" i="55"/>
  <c r="BJ19" i="54"/>
  <c r="AL16" i="50"/>
  <c r="BI6" i="68"/>
  <c r="BK20" i="52"/>
  <c r="BA51" i="53"/>
  <c r="AJ14" i="57"/>
  <c r="BL20" i="70"/>
  <c r="AL14" i="70" s="1"/>
  <c r="AI14" i="70"/>
  <c r="AE38" i="55"/>
  <c r="AJ14" i="67"/>
  <c r="BB47" i="53"/>
  <c r="BL16" i="52"/>
  <c r="AI17" i="49"/>
  <c r="BL15" i="49"/>
  <c r="AL17" i="49" s="1"/>
  <c r="AK14" i="68"/>
  <c r="AN16" i="50"/>
  <c r="BJ16" i="52"/>
  <c r="AR47" i="53"/>
  <c r="AG42" i="51"/>
  <c r="BE13" i="51"/>
  <c r="AG15" i="51" s="1"/>
  <c r="BK16" i="52"/>
  <c r="BA47" i="53"/>
  <c r="BL16" i="67"/>
  <c r="AL18" i="67" s="1"/>
  <c r="AI18" i="67"/>
  <c r="AK18" i="81"/>
  <c r="BJ16" i="58"/>
  <c r="AJ17" i="49"/>
  <c r="AI18" i="70"/>
  <c r="BL16" i="70"/>
  <c r="AL18" i="70" s="1"/>
  <c r="AE42" i="55"/>
  <c r="BA52" i="53"/>
  <c r="BK21" i="52"/>
  <c r="BL21" i="70"/>
  <c r="AL13" i="70" s="1"/>
  <c r="AI13" i="70"/>
  <c r="AE37" i="55"/>
  <c r="AH64" i="53"/>
  <c r="AH55" i="51"/>
  <c r="BF24" i="51"/>
  <c r="AH27" i="51" s="1"/>
  <c r="AK50" i="53"/>
  <c r="AK19" i="68"/>
  <c r="AK31" i="70"/>
  <c r="AG53" i="51"/>
  <c r="BE26" i="51"/>
  <c r="AG25" i="51" s="1"/>
  <c r="AG53" i="55"/>
  <c r="AL44" i="53"/>
  <c r="AK13" i="67"/>
  <c r="BI20" i="54"/>
  <c r="BC45" i="55"/>
  <c r="AK64" i="53"/>
  <c r="AG55" i="51"/>
  <c r="BE24" i="51"/>
  <c r="AG27" i="51" s="1"/>
  <c r="AJ13" i="68"/>
  <c r="AJ13" i="70"/>
  <c r="AF37" i="55"/>
  <c r="AI33" i="68"/>
  <c r="BL30" i="68"/>
  <c r="AL33" i="68" s="1"/>
  <c r="AI55" i="55"/>
  <c r="AK36" i="50"/>
  <c r="BT33" i="50"/>
  <c r="AP36" i="50" s="1"/>
  <c r="BJ45" i="55"/>
  <c r="BK20" i="54"/>
  <c r="AM15" i="50"/>
  <c r="AK33" i="61"/>
  <c r="AL62" i="53"/>
  <c r="BJ32" i="52"/>
  <c r="AR63" i="53"/>
  <c r="AK60" i="53"/>
  <c r="AG51" i="51"/>
  <c r="BE28" i="51"/>
  <c r="AG23" i="51" s="1"/>
  <c r="BI21" i="81"/>
  <c r="AG44" i="53"/>
  <c r="AJ31" i="70"/>
  <c r="AF53" i="51"/>
  <c r="BD26" i="51"/>
  <c r="AF25" i="51" s="1"/>
  <c r="AF53" i="55"/>
  <c r="BB61" i="53"/>
  <c r="BL30" i="52"/>
  <c r="AI32" i="49"/>
  <c r="BL29" i="49"/>
  <c r="AL32" i="49" s="1"/>
  <c r="BH15" i="57"/>
  <c r="AI62" i="53"/>
  <c r="AI19" i="68"/>
  <c r="BL15" i="68"/>
  <c r="AL19" i="68" s="1"/>
  <c r="AJ31" i="69"/>
  <c r="AK31" i="67"/>
  <c r="BI14" i="54"/>
  <c r="BC39" i="55"/>
  <c r="AN34" i="50"/>
  <c r="BH34" i="57"/>
  <c r="AH60" i="53"/>
  <c r="AH51" i="51"/>
  <c r="BF28" i="51"/>
  <c r="AH23" i="51" s="1"/>
  <c r="AK12" i="68"/>
  <c r="AK12" i="70"/>
  <c r="AG36" i="55"/>
  <c r="AJ19" i="81"/>
  <c r="BB63" i="53"/>
  <c r="BL32" i="52"/>
  <c r="AF62" i="53"/>
  <c r="BL31" i="49"/>
  <c r="AL30" i="49" s="1"/>
  <c r="AI30" i="49"/>
  <c r="BG12" i="51"/>
  <c r="AI16" i="51" s="1"/>
  <c r="AI43" i="51"/>
  <c r="AI43" i="55"/>
  <c r="AK21" i="50"/>
  <c r="BT17" i="50"/>
  <c r="AP21" i="50" s="1"/>
  <c r="AJ30" i="81"/>
  <c r="AJ60" i="53"/>
  <c r="AJ12" i="68"/>
  <c r="AJ12" i="70"/>
  <c r="AF36" i="55"/>
  <c r="AK19" i="61"/>
  <c r="AK29" i="57"/>
  <c r="AI51" i="51"/>
  <c r="BG28" i="51"/>
  <c r="AI23" i="51" s="1"/>
  <c r="AL43" i="53"/>
  <c r="AK12" i="67"/>
  <c r="BI21" i="54"/>
  <c r="BC46" i="55"/>
  <c r="BB43" i="53"/>
  <c r="BL12" i="52"/>
  <c r="AI21" i="49"/>
  <c r="BL11" i="49"/>
  <c r="AL21" i="49" s="1"/>
  <c r="BL12" i="67"/>
  <c r="AL22" i="67" s="1"/>
  <c r="AI22" i="67"/>
  <c r="AK16" i="68"/>
  <c r="AK16" i="70"/>
  <c r="AG40" i="55"/>
  <c r="AJ20" i="68"/>
  <c r="AJ20" i="70"/>
  <c r="AF44" i="55"/>
  <c r="AJ32" i="57"/>
  <c r="BK31" i="52"/>
  <c r="BA62" i="53"/>
  <c r="AE63" i="53"/>
  <c r="AI54" i="51"/>
  <c r="BG25" i="51"/>
  <c r="AI26" i="51" s="1"/>
  <c r="AI54" i="55"/>
  <c r="BT34" i="50"/>
  <c r="AP35" i="50" s="1"/>
  <c r="AK35" i="50"/>
  <c r="AK21" i="68"/>
  <c r="AK21" i="70"/>
  <c r="AG45" i="55"/>
  <c r="BH17" i="57"/>
  <c r="AI33" i="67"/>
  <c r="BL30" i="67"/>
  <c r="AL33" i="67" s="1"/>
  <c r="AH55" i="65"/>
  <c r="BL34" i="68"/>
  <c r="AL29" i="68" s="1"/>
  <c r="AI29" i="68"/>
  <c r="AS55" i="53"/>
  <c r="AE53" i="53"/>
  <c r="AK22" i="69"/>
  <c r="AE46" i="51"/>
  <c r="BC9" i="51"/>
  <c r="AE19" i="51" s="1"/>
  <c r="BC48" i="51"/>
  <c r="AO24" i="50"/>
  <c r="BS26" i="50"/>
  <c r="AJ16" i="68"/>
  <c r="AJ16" i="70"/>
  <c r="AF40" i="55"/>
  <c r="BL14" i="68"/>
  <c r="AL20" i="68" s="1"/>
  <c r="AI20" i="68"/>
  <c r="AI44" i="55"/>
  <c r="AK22" i="50"/>
  <c r="BI56" i="55"/>
  <c r="BJ33" i="54"/>
  <c r="AL32" i="50"/>
  <c r="AI43" i="53"/>
  <c r="AK12" i="69"/>
  <c r="AE36" i="51"/>
  <c r="BC19" i="51"/>
  <c r="AE9" i="51" s="1"/>
  <c r="AO14" i="50"/>
  <c r="AK22" i="68"/>
  <c r="BK24" i="68"/>
  <c r="AK22" i="70"/>
  <c r="AG46" i="55"/>
  <c r="AL47" i="53"/>
  <c r="AK16" i="67"/>
  <c r="BI17" i="54"/>
  <c r="BC42" i="55"/>
  <c r="AH20" i="59"/>
  <c r="BH13" i="59"/>
  <c r="AK20" i="81"/>
  <c r="BJ14" i="58"/>
  <c r="AJ19" i="49"/>
  <c r="AJ20" i="67"/>
  <c r="AK15" i="57"/>
  <c r="AJ15" i="81"/>
  <c r="AJ46" i="53"/>
  <c r="AJ15" i="68"/>
  <c r="AJ15" i="70"/>
  <c r="AF54" i="51"/>
  <c r="BD25" i="51"/>
  <c r="AF26" i="51" s="1"/>
  <c r="AF54" i="55"/>
  <c r="BJ13" i="52"/>
  <c r="AR44" i="53"/>
  <c r="AJ21" i="69"/>
  <c r="AN23" i="50"/>
  <c r="AH53" i="53"/>
  <c r="AJ22" i="69"/>
  <c r="AN24" i="50"/>
  <c r="AJ15" i="67"/>
  <c r="BJ43" i="55"/>
  <c r="BK18" i="54"/>
  <c r="AM17" i="50"/>
  <c r="AK21" i="57"/>
  <c r="AI45" i="55"/>
  <c r="AK23" i="50"/>
  <c r="AI48" i="53"/>
  <c r="BG14" i="51"/>
  <c r="AI14" i="51" s="1"/>
  <c r="AI41" i="51"/>
  <c r="BF34" i="59"/>
  <c r="BF28" i="59"/>
  <c r="BK36" i="81"/>
  <c r="BK30" i="81"/>
  <c r="BJ35" i="58"/>
  <c r="BJ29" i="58"/>
  <c r="BJ34" i="49"/>
  <c r="BJ28" i="49"/>
  <c r="BJ29" i="67"/>
  <c r="AR51" i="65"/>
  <c r="BB54" i="53"/>
  <c r="BL23" i="52"/>
  <c r="AI11" i="67"/>
  <c r="BL23" i="67"/>
  <c r="AL11" i="67" s="1"/>
  <c r="AK31" i="81"/>
  <c r="BJ33" i="58"/>
  <c r="AJ29" i="49"/>
  <c r="AJ30" i="67"/>
  <c r="AH48" i="53"/>
  <c r="BF14" i="51"/>
  <c r="AH14" i="51" s="1"/>
  <c r="AH41" i="51"/>
  <c r="BJ35" i="68"/>
  <c r="BJ29" i="68"/>
  <c r="BJ35" i="70"/>
  <c r="BJ29" i="70"/>
  <c r="BE57" i="55"/>
  <c r="BE51" i="55"/>
  <c r="AK46" i="53"/>
  <c r="AK32" i="68"/>
  <c r="AJ32" i="69"/>
  <c r="AK32" i="67"/>
  <c r="BI18" i="54"/>
  <c r="BC43" i="55"/>
  <c r="AN17" i="50"/>
  <c r="AI21" i="68"/>
  <c r="BL13" i="68"/>
  <c r="AL21" i="68" s="1"/>
  <c r="AI21" i="67"/>
  <c r="BL13" i="67"/>
  <c r="AL21" i="67" s="1"/>
  <c r="AF48" i="53"/>
  <c r="BI41" i="55"/>
  <c r="BJ16" i="54"/>
  <c r="AL19" i="50"/>
  <c r="BH35" i="57"/>
  <c r="BH29" i="57"/>
  <c r="AV60" i="53"/>
  <c r="BF51" i="51"/>
  <c r="AO51" i="65"/>
  <c r="AK42" i="53"/>
  <c r="AG35" i="51"/>
  <c r="BE20" i="51"/>
  <c r="AG8" i="51" s="1"/>
  <c r="AR45" i="53"/>
  <c r="BJ14" i="52"/>
  <c r="AI11" i="68"/>
  <c r="BL23" i="68"/>
  <c r="AL11" i="68" s="1"/>
  <c r="AJ30" i="57"/>
  <c r="BB64" i="53"/>
  <c r="BL33" i="52"/>
  <c r="AI30" i="70"/>
  <c r="BL33" i="70"/>
  <c r="AL30" i="70" s="1"/>
  <c r="AE52" i="55"/>
  <c r="AH52" i="55"/>
  <c r="AI40" i="55"/>
  <c r="BT20" i="50"/>
  <c r="AP18" i="50" s="1"/>
  <c r="AK18" i="50"/>
  <c r="AK10" i="49"/>
  <c r="BH33" i="57"/>
  <c r="BI33" i="69"/>
  <c r="AJ20" i="69"/>
  <c r="AN22" i="50"/>
  <c r="AJ21" i="81"/>
  <c r="BB44" i="53"/>
  <c r="BL13" i="52"/>
  <c r="AI20" i="49"/>
  <c r="BL12" i="49"/>
  <c r="AL20" i="49" s="1"/>
  <c r="BJ17" i="58"/>
  <c r="AJ16" i="49"/>
  <c r="BI35" i="57"/>
  <c r="BI29" i="57"/>
  <c r="AS60" i="53"/>
  <c r="BH57" i="55"/>
  <c r="BH51" i="55"/>
  <c r="BO38" i="50"/>
  <c r="BO32" i="50"/>
  <c r="BH23" i="57"/>
  <c r="AK11" i="67"/>
  <c r="BI22" i="54"/>
  <c r="BC47" i="55"/>
  <c r="BJ32" i="54"/>
  <c r="BI55" i="55"/>
  <c r="AL33" i="50"/>
  <c r="AL46" i="53"/>
  <c r="BJ19" i="52"/>
  <c r="AR50" i="53"/>
  <c r="AK17" i="70"/>
  <c r="AG41" i="55"/>
  <c r="BJ33" i="52"/>
  <c r="AR64" i="53"/>
  <c r="AT55" i="53"/>
  <c r="BL18" i="68"/>
  <c r="BE18" i="68" s="1"/>
  <c r="AE16" i="68" s="1"/>
  <c r="AI35" i="55"/>
  <c r="BT25" i="50"/>
  <c r="AP13" i="50" s="1"/>
  <c r="AK13" i="50"/>
  <c r="BD13" i="56"/>
  <c r="AF25" i="56" s="1"/>
  <c r="AF48" i="65"/>
  <c r="BH30" i="92" l="1"/>
  <c r="AI33" i="92" s="1"/>
  <c r="BH20" i="92"/>
  <c r="AI14" i="92" s="1"/>
  <c r="BH29" i="92"/>
  <c r="AI34" i="92" s="1"/>
  <c r="BI24" i="70"/>
  <c r="BI6" i="70"/>
  <c r="AI6" i="70" s="1"/>
  <c r="BJ24" i="69"/>
  <c r="BJ6" i="69"/>
  <c r="AJ6" i="69" s="1"/>
  <c r="BI35" i="69"/>
  <c r="BL35" i="69" s="1"/>
  <c r="BI30" i="92"/>
  <c r="AI28" i="49"/>
  <c r="BI20" i="92"/>
  <c r="BI23" i="92"/>
  <c r="BH31" i="92"/>
  <c r="BI19" i="92"/>
  <c r="BI22" i="92"/>
  <c r="BI34" i="92"/>
  <c r="BI29" i="92"/>
  <c r="BI18" i="92"/>
  <c r="BI13" i="92"/>
  <c r="BI33" i="92"/>
  <c r="BI21" i="92"/>
  <c r="BH19" i="92"/>
  <c r="BH18" i="92"/>
  <c r="BH23" i="92"/>
  <c r="BI31" i="92"/>
  <c r="BI14" i="92"/>
  <c r="BI16" i="92"/>
  <c r="BI15" i="92"/>
  <c r="BI32" i="92"/>
  <c r="BI17" i="92"/>
  <c r="BH22" i="92"/>
  <c r="BH34" i="92"/>
  <c r="BH12" i="92"/>
  <c r="BH14" i="92"/>
  <c r="BH17" i="92"/>
  <c r="BH16" i="92"/>
  <c r="BI12" i="92"/>
  <c r="BH15" i="92"/>
  <c r="BH32" i="92"/>
  <c r="BH21" i="92"/>
  <c r="BH13" i="92"/>
  <c r="BH33" i="92"/>
  <c r="AI10" i="49"/>
  <c r="AQ8" i="65"/>
  <c r="AH20" i="65" s="1"/>
  <c r="AJ47" i="65"/>
  <c r="AN8" i="65"/>
  <c r="AE20" i="65" s="1"/>
  <c r="AM8" i="65"/>
  <c r="AD20" i="65" s="1"/>
  <c r="AP8" i="65"/>
  <c r="AG20" i="65" s="1"/>
  <c r="AR8" i="65"/>
  <c r="AI20" i="65" s="1"/>
  <c r="BY32" i="88"/>
  <c r="AP31" i="88" s="1"/>
  <c r="BY31" i="88"/>
  <c r="AP32" i="88" s="1"/>
  <c r="AG52" i="53"/>
  <c r="AG55" i="53" s="1"/>
  <c r="AR25" i="65"/>
  <c r="AI26" i="65" s="1"/>
  <c r="AO18" i="65"/>
  <c r="AF10" i="65" s="1"/>
  <c r="AD36" i="51"/>
  <c r="AL23" i="58"/>
  <c r="BB15" i="51"/>
  <c r="AD13" i="51" s="1"/>
  <c r="AJ54" i="65"/>
  <c r="AD44" i="51"/>
  <c r="AI18" i="49"/>
  <c r="BL18" i="49"/>
  <c r="AL14" i="49" s="1"/>
  <c r="BD11" i="67"/>
  <c r="AD23" i="67" s="1"/>
  <c r="BB17" i="51"/>
  <c r="AD11" i="51" s="1"/>
  <c r="AR19" i="65"/>
  <c r="AI9" i="65" s="1"/>
  <c r="BT15" i="50"/>
  <c r="AP23" i="50" s="1"/>
  <c r="BI23" i="49"/>
  <c r="AD35" i="51"/>
  <c r="AD52" i="51"/>
  <c r="BB13" i="51"/>
  <c r="AD15" i="51" s="1"/>
  <c r="BF11" i="70"/>
  <c r="AF23" i="70" s="1"/>
  <c r="AJ44" i="65"/>
  <c r="BC12" i="59"/>
  <c r="AE21" i="59" s="1"/>
  <c r="AM19" i="65"/>
  <c r="AD9" i="65" s="1"/>
  <c r="BD10" i="49"/>
  <c r="AD22" i="49" s="1"/>
  <c r="BB25" i="51"/>
  <c r="AD26" i="51" s="1"/>
  <c r="AD41" i="51"/>
  <c r="BK13" i="50"/>
  <c r="AG25" i="50" s="1"/>
  <c r="AD51" i="51"/>
  <c r="AM15" i="65"/>
  <c r="AD13" i="65" s="1"/>
  <c r="AO15" i="65"/>
  <c r="AF13" i="65" s="1"/>
  <c r="AP19" i="65"/>
  <c r="AG9" i="65" s="1"/>
  <c r="AN19" i="65"/>
  <c r="AE9" i="65" s="1"/>
  <c r="BE11" i="67"/>
  <c r="AE23" i="67" s="1"/>
  <c r="BL22" i="81"/>
  <c r="AL12" i="81" s="1"/>
  <c r="AD55" i="51"/>
  <c r="BB12" i="59"/>
  <c r="AD21" i="59" s="1"/>
  <c r="AR12" i="65"/>
  <c r="AI16" i="65" s="1"/>
  <c r="AO11" i="65"/>
  <c r="AF17" i="65" s="1"/>
  <c r="AO19" i="65"/>
  <c r="AF9" i="65" s="1"/>
  <c r="AL23" i="67"/>
  <c r="AM23" i="50"/>
  <c r="AM26" i="50" s="1"/>
  <c r="AK17" i="50"/>
  <c r="AK26" i="50" s="1"/>
  <c r="AR15" i="65"/>
  <c r="AI13" i="65" s="1"/>
  <c r="AP11" i="65"/>
  <c r="AG17" i="65" s="1"/>
  <c r="AR11" i="65"/>
  <c r="AI17" i="65" s="1"/>
  <c r="AJ36" i="65"/>
  <c r="AQ14" i="65"/>
  <c r="AH14" i="65" s="1"/>
  <c r="BT21" i="50"/>
  <c r="AP17" i="50" s="1"/>
  <c r="AJ22" i="70"/>
  <c r="AJ24" i="70" s="1"/>
  <c r="AY55" i="53"/>
  <c r="BC5" i="51"/>
  <c r="AE5" i="51" s="1"/>
  <c r="BB32" i="59"/>
  <c r="AD29" i="59" s="1"/>
  <c r="BF11" i="58"/>
  <c r="AE23" i="58" s="1"/>
  <c r="AN15" i="65"/>
  <c r="AE13" i="65" s="1"/>
  <c r="AQ11" i="65"/>
  <c r="AH17" i="65" s="1"/>
  <c r="AM18" i="65"/>
  <c r="AD10" i="65" s="1"/>
  <c r="AL22" i="49"/>
  <c r="AM14" i="65"/>
  <c r="AD14" i="65" s="1"/>
  <c r="BC32" i="59"/>
  <c r="AE29" i="59" s="1"/>
  <c r="AJ41" i="65"/>
  <c r="BH48" i="55"/>
  <c r="BG11" i="58"/>
  <c r="AF23" i="58" s="1"/>
  <c r="AR14" i="65"/>
  <c r="AI14" i="65" s="1"/>
  <c r="AJ40" i="65"/>
  <c r="AO25" i="65"/>
  <c r="AF26" i="65" s="1"/>
  <c r="AM11" i="65"/>
  <c r="AD17" i="65" s="1"/>
  <c r="AP25" i="65"/>
  <c r="AG26" i="65" s="1"/>
  <c r="AQ27" i="65"/>
  <c r="AH24" i="65" s="1"/>
  <c r="AD46" i="51"/>
  <c r="BE10" i="49"/>
  <c r="AE22" i="49" s="1"/>
  <c r="BK35" i="55"/>
  <c r="BD8" i="55" s="1"/>
  <c r="AE20" i="55" s="1"/>
  <c r="BI13" i="50"/>
  <c r="AE25" i="50" s="1"/>
  <c r="BH14" i="61"/>
  <c r="AI20" i="61" s="1"/>
  <c r="BH18" i="61"/>
  <c r="BK18" i="61" s="1"/>
  <c r="BH31" i="61"/>
  <c r="AI32" i="61" s="1"/>
  <c r="BH15" i="61"/>
  <c r="AI19" i="61" s="1"/>
  <c r="BH19" i="61"/>
  <c r="BK19" i="61" s="1"/>
  <c r="BH30" i="61"/>
  <c r="BK30" i="61" s="1"/>
  <c r="BC30" i="61" s="1"/>
  <c r="AD33" i="61" s="1"/>
  <c r="BB22" i="59"/>
  <c r="AD11" i="59" s="1"/>
  <c r="AN18" i="65"/>
  <c r="AE10" i="65" s="1"/>
  <c r="AO27" i="65"/>
  <c r="AF24" i="65" s="1"/>
  <c r="AP18" i="65"/>
  <c r="AG10" i="65" s="1"/>
  <c r="AJ52" i="65"/>
  <c r="BL32" i="49"/>
  <c r="AL29" i="49" s="1"/>
  <c r="BB16" i="51"/>
  <c r="AD12" i="51" s="1"/>
  <c r="BB48" i="51"/>
  <c r="BB26" i="51"/>
  <c r="AD25" i="51" s="1"/>
  <c r="AD43" i="51"/>
  <c r="AP25" i="50"/>
  <c r="BF41" i="58"/>
  <c r="AD41" i="58" s="1"/>
  <c r="AN12" i="58" s="1"/>
  <c r="BH29" i="61"/>
  <c r="BH20" i="61"/>
  <c r="BK20" i="61" s="1"/>
  <c r="BH21" i="61"/>
  <c r="AI13" i="61" s="1"/>
  <c r="AN27" i="65"/>
  <c r="AE24" i="65" s="1"/>
  <c r="AR18" i="65"/>
  <c r="AI10" i="65" s="1"/>
  <c r="AJ37" i="65"/>
  <c r="AP27" i="65"/>
  <c r="AG24" i="65" s="1"/>
  <c r="BL13" i="50"/>
  <c r="AH25" i="50" s="1"/>
  <c r="AD45" i="51"/>
  <c r="BB18" i="51"/>
  <c r="AD10" i="51" s="1"/>
  <c r="BC11" i="57"/>
  <c r="AD23" i="57" s="1"/>
  <c r="BH16" i="61"/>
  <c r="AI18" i="61" s="1"/>
  <c r="BH23" i="61"/>
  <c r="BK23" i="61" s="1"/>
  <c r="BC23" i="61" s="1"/>
  <c r="AD11" i="61" s="1"/>
  <c r="BH32" i="61"/>
  <c r="BH22" i="61"/>
  <c r="BK22" i="61" s="1"/>
  <c r="BH33" i="61"/>
  <c r="AI30" i="61" s="1"/>
  <c r="AM27" i="65"/>
  <c r="AD24" i="65" s="1"/>
  <c r="BJ13" i="50"/>
  <c r="AF25" i="50" s="1"/>
  <c r="BE11" i="70"/>
  <c r="AE23" i="70" s="1"/>
  <c r="BE11" i="57"/>
  <c r="AF23" i="57" s="1"/>
  <c r="BH17" i="61"/>
  <c r="BK17" i="61" s="1"/>
  <c r="BH13" i="61"/>
  <c r="BK13" i="61" s="1"/>
  <c r="BC13" i="61" s="1"/>
  <c r="AD21" i="61" s="1"/>
  <c r="BH34" i="61"/>
  <c r="BK34" i="61" s="1"/>
  <c r="BB8" i="51"/>
  <c r="AD20" i="51" s="1"/>
  <c r="BJ48" i="55"/>
  <c r="BE48" i="55"/>
  <c r="BD11" i="68"/>
  <c r="AD23" i="68" s="1"/>
  <c r="BK5" i="54"/>
  <c r="AK5" i="54" s="1"/>
  <c r="AJ31" i="59"/>
  <c r="BK23" i="54"/>
  <c r="BL15" i="67"/>
  <c r="AL19" i="67" s="1"/>
  <c r="BD11" i="70"/>
  <c r="AD23" i="70" s="1"/>
  <c r="BI32" i="55"/>
  <c r="AJ32" i="55" s="1"/>
  <c r="BL10" i="54"/>
  <c r="BF11" i="68"/>
  <c r="AF23" i="68" s="1"/>
  <c r="AL23" i="68"/>
  <c r="AI23" i="59"/>
  <c r="BB32" i="51"/>
  <c r="BB5" i="51" s="1"/>
  <c r="AD5" i="51" s="1"/>
  <c r="BK6" i="52"/>
  <c r="AK6" i="52" s="1"/>
  <c r="AH32" i="51"/>
  <c r="BB32" i="56"/>
  <c r="BC32" i="56"/>
  <c r="AD35" i="56" s="1"/>
  <c r="AI35" i="56"/>
  <c r="BB33" i="56"/>
  <c r="AI34" i="56"/>
  <c r="BC33" i="56"/>
  <c r="AD34" i="56" s="1"/>
  <c r="BC35" i="56"/>
  <c r="AD32" i="56" s="1"/>
  <c r="AI32" i="56"/>
  <c r="BB35" i="56"/>
  <c r="AI36" i="56"/>
  <c r="BC31" i="56"/>
  <c r="AD36" i="56" s="1"/>
  <c r="BB31" i="56"/>
  <c r="AI33" i="56"/>
  <c r="BB34" i="56"/>
  <c r="BC34" i="56"/>
  <c r="AD33" i="56" s="1"/>
  <c r="BB36" i="56"/>
  <c r="AI31" i="56"/>
  <c r="BC36" i="56"/>
  <c r="AD31" i="56" s="1"/>
  <c r="BC22" i="56"/>
  <c r="AD16" i="56" s="1"/>
  <c r="BB22" i="56"/>
  <c r="AI16" i="56"/>
  <c r="BB15" i="56"/>
  <c r="AI23" i="56"/>
  <c r="BC15" i="56"/>
  <c r="AD23" i="56" s="1"/>
  <c r="AI20" i="56"/>
  <c r="BB18" i="56"/>
  <c r="BC18" i="56"/>
  <c r="AD20" i="56" s="1"/>
  <c r="BC24" i="56"/>
  <c r="AD14" i="56" s="1"/>
  <c r="AI14" i="56"/>
  <c r="BB24" i="56"/>
  <c r="BB19" i="56"/>
  <c r="BC19" i="56"/>
  <c r="AD19" i="56" s="1"/>
  <c r="AI19" i="56"/>
  <c r="BB21" i="56"/>
  <c r="BC21" i="56"/>
  <c r="AD17" i="56" s="1"/>
  <c r="AI17" i="56"/>
  <c r="BB23" i="56"/>
  <c r="BC23" i="56"/>
  <c r="AD15" i="56" s="1"/>
  <c r="AI15" i="56"/>
  <c r="AI24" i="56"/>
  <c r="BB14" i="56"/>
  <c r="BC14" i="56"/>
  <c r="AD24" i="56" s="1"/>
  <c r="BB25" i="56"/>
  <c r="BC25" i="56"/>
  <c r="AD13" i="56" s="1"/>
  <c r="AI13" i="56"/>
  <c r="AI22" i="56"/>
  <c r="BC16" i="56"/>
  <c r="AD22" i="56" s="1"/>
  <c r="BB16" i="56"/>
  <c r="BB17" i="56"/>
  <c r="AI21" i="56"/>
  <c r="BC17" i="56"/>
  <c r="AD21" i="56" s="1"/>
  <c r="BC20" i="56"/>
  <c r="AD18" i="56" s="1"/>
  <c r="AI18" i="56"/>
  <c r="BB20" i="56"/>
  <c r="BL5" i="49"/>
  <c r="AL5" i="49" s="1"/>
  <c r="AI5" i="49"/>
  <c r="BH6" i="57"/>
  <c r="AI6" i="57" s="1"/>
  <c r="AI32" i="81"/>
  <c r="AM10" i="65"/>
  <c r="AD18" i="65" s="1"/>
  <c r="BL6" i="52"/>
  <c r="AL6" i="52" s="1"/>
  <c r="AL23" i="57"/>
  <c r="BK37" i="60"/>
  <c r="AD49" i="60"/>
  <c r="BC42" i="53"/>
  <c r="AN54" i="53"/>
  <c r="BM11" i="52"/>
  <c r="AP20" i="79"/>
  <c r="AL35" i="86"/>
  <c r="BM29" i="89"/>
  <c r="AF34" i="89" s="1"/>
  <c r="BE20" i="82"/>
  <c r="AE14" i="82" s="1"/>
  <c r="BE30" i="86"/>
  <c r="AE35" i="86" s="1"/>
  <c r="BD30" i="86"/>
  <c r="AD35" i="86" s="1"/>
  <c r="BF15" i="86"/>
  <c r="AF19" i="86" s="1"/>
  <c r="AL19" i="86"/>
  <c r="BD15" i="86"/>
  <c r="AD19" i="86" s="1"/>
  <c r="BP16" i="88"/>
  <c r="AG18" i="88" s="1"/>
  <c r="AP18" i="88"/>
  <c r="BP14" i="88"/>
  <c r="AG20" i="88" s="1"/>
  <c r="AP20" i="88"/>
  <c r="BP21" i="88"/>
  <c r="AG13" i="88" s="1"/>
  <c r="AP13" i="88"/>
  <c r="BP12" i="88"/>
  <c r="AG22" i="88" s="1"/>
  <c r="AP22" i="88"/>
  <c r="BP17" i="88"/>
  <c r="AG17" i="88" s="1"/>
  <c r="AP17" i="88"/>
  <c r="BP15" i="88"/>
  <c r="AG19" i="88" s="1"/>
  <c r="AP19" i="88"/>
  <c r="BP18" i="88"/>
  <c r="AG16" i="88" s="1"/>
  <c r="AP16" i="88"/>
  <c r="BP19" i="88"/>
  <c r="AG15" i="88" s="1"/>
  <c r="AP15" i="88"/>
  <c r="AO35" i="88"/>
  <c r="BP22" i="88"/>
  <c r="AG12" i="88" s="1"/>
  <c r="AP12" i="88"/>
  <c r="BP13" i="88"/>
  <c r="AG21" i="88" s="1"/>
  <c r="AP21" i="88"/>
  <c r="BP23" i="88"/>
  <c r="AG11" i="88" s="1"/>
  <c r="AP11" i="88"/>
  <c r="BP20" i="88"/>
  <c r="AG14" i="88" s="1"/>
  <c r="AP14" i="88"/>
  <c r="BC22" i="59"/>
  <c r="AE11" i="59" s="1"/>
  <c r="BI48" i="55"/>
  <c r="BE13" i="49"/>
  <c r="AE19" i="49" s="1"/>
  <c r="BE14" i="57"/>
  <c r="AF20" i="57" s="1"/>
  <c r="BD14" i="57"/>
  <c r="AE20" i="57" s="1"/>
  <c r="BE23" i="70"/>
  <c r="AE11" i="70" s="1"/>
  <c r="BE14" i="70"/>
  <c r="AE20" i="70" s="1"/>
  <c r="BB18" i="59"/>
  <c r="AD15" i="59" s="1"/>
  <c r="BD32" i="55"/>
  <c r="AE32" i="55" s="1"/>
  <c r="BC14" i="57"/>
  <c r="AD20" i="57" s="1"/>
  <c r="BT7" i="50"/>
  <c r="AP7" i="50" s="1"/>
  <c r="AJ51" i="65"/>
  <c r="AK7" i="50"/>
  <c r="AR17" i="65"/>
  <c r="AI11" i="65" s="1"/>
  <c r="BF17" i="49"/>
  <c r="AF15" i="49" s="1"/>
  <c r="BF21" i="49"/>
  <c r="AF11" i="49" s="1"/>
  <c r="BG32" i="55"/>
  <c r="AH32" i="55" s="1"/>
  <c r="AQ28" i="65"/>
  <c r="AH23" i="65" s="1"/>
  <c r="AO17" i="65"/>
  <c r="AF11" i="65" s="1"/>
  <c r="AR28" i="65"/>
  <c r="AI23" i="65" s="1"/>
  <c r="AM17" i="65"/>
  <c r="AD11" i="65" s="1"/>
  <c r="AP28" i="65"/>
  <c r="AG23" i="65" s="1"/>
  <c r="BE19" i="67"/>
  <c r="AE15" i="67" s="1"/>
  <c r="BC48" i="55"/>
  <c r="BJ24" i="58"/>
  <c r="BK24" i="70"/>
  <c r="BE19" i="70"/>
  <c r="AE15" i="70" s="1"/>
  <c r="AO28" i="65"/>
  <c r="AF23" i="65" s="1"/>
  <c r="AJ38" i="65"/>
  <c r="BK24" i="58"/>
  <c r="BC18" i="59"/>
  <c r="AE15" i="59" s="1"/>
  <c r="AN28" i="65"/>
  <c r="AE23" i="65" s="1"/>
  <c r="AP17" i="65"/>
  <c r="AG11" i="65" s="1"/>
  <c r="AM25" i="65"/>
  <c r="AD26" i="65" s="1"/>
  <c r="AN17" i="65"/>
  <c r="AE11" i="65" s="1"/>
  <c r="BG5" i="51"/>
  <c r="AI5" i="51" s="1"/>
  <c r="BJ24" i="70"/>
  <c r="BJ23" i="54"/>
  <c r="BL6" i="58"/>
  <c r="BM6" i="58" s="1"/>
  <c r="AL6" i="58" s="1"/>
  <c r="BH23" i="59"/>
  <c r="AP15" i="65"/>
  <c r="AG13" i="65" s="1"/>
  <c r="BL6" i="67"/>
  <c r="AL6" i="67" s="1"/>
  <c r="AM4" i="56"/>
  <c r="AM12" i="56" s="1"/>
  <c r="BC16" i="59"/>
  <c r="AE17" i="59" s="1"/>
  <c r="BE33" i="67"/>
  <c r="AE30" i="67" s="1"/>
  <c r="BE18" i="70"/>
  <c r="AE16" i="70" s="1"/>
  <c r="BM35" i="58"/>
  <c r="BH34" i="59"/>
  <c r="BK46" i="60"/>
  <c r="BE19" i="60" s="1"/>
  <c r="AF13" i="60" s="1"/>
  <c r="BE22" i="70"/>
  <c r="AE12" i="70" s="1"/>
  <c r="AR16" i="65"/>
  <c r="AI12" i="65" s="1"/>
  <c r="AM16" i="65"/>
  <c r="AD12" i="65" s="1"/>
  <c r="AJ19" i="67"/>
  <c r="AJ24" i="67" s="1"/>
  <c r="BL24" i="50"/>
  <c r="AH14" i="50" s="1"/>
  <c r="BJ19" i="50"/>
  <c r="AF19" i="50" s="1"/>
  <c r="BE13" i="70"/>
  <c r="AE21" i="70" s="1"/>
  <c r="AO20" i="65"/>
  <c r="AF8" i="65" s="1"/>
  <c r="AS48" i="65"/>
  <c r="AS32" i="65" s="1"/>
  <c r="AO5" i="65" s="1"/>
  <c r="AJ39" i="65"/>
  <c r="AM20" i="65"/>
  <c r="AD8" i="65" s="1"/>
  <c r="AQ26" i="65"/>
  <c r="AH25" i="65" s="1"/>
  <c r="AP20" i="65"/>
  <c r="AG8" i="65" s="1"/>
  <c r="AD32" i="65"/>
  <c r="AJ53" i="65"/>
  <c r="BF31" i="68"/>
  <c r="AF32" i="68" s="1"/>
  <c r="BC30" i="59"/>
  <c r="AE31" i="59" s="1"/>
  <c r="AN9" i="65"/>
  <c r="AE19" i="65" s="1"/>
  <c r="AN20" i="65"/>
  <c r="AE8" i="65" s="1"/>
  <c r="AJ35" i="65"/>
  <c r="BF32" i="67"/>
  <c r="AF31" i="67" s="1"/>
  <c r="BF23" i="70"/>
  <c r="AF11" i="70" s="1"/>
  <c r="AP16" i="65"/>
  <c r="AG12" i="65" s="1"/>
  <c r="BI19" i="50"/>
  <c r="AE19" i="50" s="1"/>
  <c r="BF22" i="67"/>
  <c r="AF12" i="67" s="1"/>
  <c r="BF22" i="70"/>
  <c r="AF12" i="70" s="1"/>
  <c r="BJ23" i="50"/>
  <c r="AF15" i="50" s="1"/>
  <c r="BE31" i="70"/>
  <c r="AE32" i="70" s="1"/>
  <c r="BE15" i="70"/>
  <c r="AE19" i="70" s="1"/>
  <c r="BK23" i="49"/>
  <c r="BF19" i="70"/>
  <c r="AF15" i="70" s="1"/>
  <c r="BD11" i="49"/>
  <c r="AD21" i="49" s="1"/>
  <c r="BL30" i="69"/>
  <c r="AL33" i="69" s="1"/>
  <c r="BB14" i="59"/>
  <c r="AD19" i="59" s="1"/>
  <c r="BC14" i="59"/>
  <c r="AE19" i="59" s="1"/>
  <c r="BB16" i="59"/>
  <c r="AD17" i="59" s="1"/>
  <c r="AO16" i="65"/>
  <c r="AF12" i="65" s="1"/>
  <c r="AN16" i="65"/>
  <c r="AE12" i="65" s="1"/>
  <c r="AQ25" i="65"/>
  <c r="AH26" i="65" s="1"/>
  <c r="AQ20" i="65"/>
  <c r="AH8" i="65" s="1"/>
  <c r="BE16" i="49"/>
  <c r="AE16" i="49" s="1"/>
  <c r="AG48" i="51"/>
  <c r="BI37" i="50"/>
  <c r="AE32" i="50" s="1"/>
  <c r="BF13" i="70"/>
  <c r="AF21" i="70" s="1"/>
  <c r="BF18" i="70"/>
  <c r="AF16" i="70" s="1"/>
  <c r="BK24" i="50"/>
  <c r="AG14" i="50" s="1"/>
  <c r="BK42" i="60"/>
  <c r="BI15" i="60" s="1"/>
  <c r="AJ17" i="60" s="1"/>
  <c r="BI36" i="50"/>
  <c r="AE33" i="50" s="1"/>
  <c r="BK22" i="50"/>
  <c r="AG16" i="50" s="1"/>
  <c r="BI24" i="50"/>
  <c r="AE14" i="50" s="1"/>
  <c r="BI35" i="50"/>
  <c r="AE34" i="50" s="1"/>
  <c r="BK6" i="69"/>
  <c r="AK6" i="69" s="1"/>
  <c r="BJ24" i="50"/>
  <c r="AF14" i="50" s="1"/>
  <c r="BD13" i="70"/>
  <c r="AD21" i="70" s="1"/>
  <c r="BM20" i="89"/>
  <c r="AF14" i="89" s="1"/>
  <c r="BN20" i="89"/>
  <c r="AG14" i="89" s="1"/>
  <c r="BM19" i="89"/>
  <c r="AF15" i="89" s="1"/>
  <c r="BN19" i="89"/>
  <c r="AG15" i="89" s="1"/>
  <c r="BM14" i="89"/>
  <c r="AF20" i="89" s="1"/>
  <c r="BN14" i="89"/>
  <c r="AG20" i="89" s="1"/>
  <c r="BM13" i="89"/>
  <c r="AF21" i="89" s="1"/>
  <c r="BN13" i="89"/>
  <c r="AG21" i="89" s="1"/>
  <c r="BM22" i="89"/>
  <c r="AF12" i="89" s="1"/>
  <c r="BN22" i="89"/>
  <c r="AG12" i="89" s="1"/>
  <c r="BM18" i="89"/>
  <c r="AF16" i="89" s="1"/>
  <c r="BN18" i="89"/>
  <c r="AG16" i="89" s="1"/>
  <c r="BM12" i="89"/>
  <c r="AF22" i="89" s="1"/>
  <c r="BN12" i="89"/>
  <c r="AG22" i="89" s="1"/>
  <c r="BM23" i="89"/>
  <c r="AF11" i="89" s="1"/>
  <c r="BN23" i="89"/>
  <c r="AG11" i="89" s="1"/>
  <c r="BM16" i="89"/>
  <c r="AF18" i="89" s="1"/>
  <c r="BN16" i="89"/>
  <c r="AG18" i="89" s="1"/>
  <c r="BM21" i="89"/>
  <c r="AF13" i="89" s="1"/>
  <c r="BN21" i="89"/>
  <c r="AG13" i="89" s="1"/>
  <c r="BM17" i="89"/>
  <c r="AF17" i="89" s="1"/>
  <c r="BN17" i="89"/>
  <c r="AG17" i="89" s="1"/>
  <c r="BM15" i="89"/>
  <c r="AF19" i="89" s="1"/>
  <c r="BN15" i="89"/>
  <c r="AG19" i="89" s="1"/>
  <c r="BF34" i="67"/>
  <c r="AF29" i="67" s="1"/>
  <c r="BE32" i="70"/>
  <c r="AE31" i="70" s="1"/>
  <c r="BI22" i="50"/>
  <c r="AE16" i="50" s="1"/>
  <c r="BE12" i="80"/>
  <c r="AE22" i="80" s="1"/>
  <c r="BD21" i="84"/>
  <c r="AD13" i="84" s="1"/>
  <c r="BY29" i="88"/>
  <c r="BP29" i="88" s="1"/>
  <c r="AG34" i="88" s="1"/>
  <c r="BU35" i="89"/>
  <c r="BF31" i="83"/>
  <c r="AD34" i="83" s="1"/>
  <c r="BQ6" i="89"/>
  <c r="AJ6" i="89" s="1"/>
  <c r="BU24" i="89"/>
  <c r="BU6" i="89" s="1"/>
  <c r="BI31" i="83"/>
  <c r="AG34" i="83" s="1"/>
  <c r="AJ35" i="89"/>
  <c r="BR6" i="89"/>
  <c r="BK12" i="89"/>
  <c r="AD22" i="89" s="1"/>
  <c r="BK31" i="89"/>
  <c r="AD32" i="89" s="1"/>
  <c r="BK20" i="89"/>
  <c r="AD14" i="89" s="1"/>
  <c r="BK14" i="89"/>
  <c r="AD20" i="89" s="1"/>
  <c r="BK29" i="89"/>
  <c r="AD34" i="89" s="1"/>
  <c r="AN30" i="89"/>
  <c r="BL30" i="89"/>
  <c r="AE33" i="89" s="1"/>
  <c r="BL17" i="89"/>
  <c r="AE17" i="89" s="1"/>
  <c r="BK23" i="89"/>
  <c r="AD11" i="89" s="1"/>
  <c r="BL21" i="89"/>
  <c r="AE13" i="89" s="1"/>
  <c r="AN15" i="89"/>
  <c r="BL13" i="89"/>
  <c r="AE21" i="89" s="1"/>
  <c r="BL34" i="89"/>
  <c r="AE29" i="89" s="1"/>
  <c r="BK32" i="89"/>
  <c r="AD31" i="89" s="1"/>
  <c r="BL16" i="89"/>
  <c r="AE18" i="89" s="1"/>
  <c r="BK14" i="79"/>
  <c r="AG20" i="79" s="1"/>
  <c r="BK31" i="90"/>
  <c r="AG32" i="90" s="1"/>
  <c r="AL11" i="84"/>
  <c r="BY34" i="88"/>
  <c r="BY30" i="88"/>
  <c r="AL6" i="88"/>
  <c r="AL14" i="82"/>
  <c r="AN14" i="89"/>
  <c r="BD21" i="86"/>
  <c r="AD13" i="86" s="1"/>
  <c r="BP11" i="88"/>
  <c r="AG23" i="88" s="1"/>
  <c r="BQ11" i="88"/>
  <c r="AH23" i="88" s="1"/>
  <c r="BF20" i="82"/>
  <c r="AF14" i="82" s="1"/>
  <c r="AM6" i="88"/>
  <c r="BQ14" i="88"/>
  <c r="AH20" i="88" s="1"/>
  <c r="BQ20" i="88"/>
  <c r="AH14" i="88" s="1"/>
  <c r="BX35" i="88"/>
  <c r="BY35" i="88" s="1"/>
  <c r="BQ15" i="88"/>
  <c r="AH19" i="88" s="1"/>
  <c r="BQ23" i="88"/>
  <c r="AH11" i="88" s="1"/>
  <c r="BQ16" i="88"/>
  <c r="AH18" i="88" s="1"/>
  <c r="BQ17" i="88"/>
  <c r="AH17" i="88" s="1"/>
  <c r="BQ13" i="88"/>
  <c r="AH21" i="88" s="1"/>
  <c r="BQ12" i="88"/>
  <c r="AH22" i="88" s="1"/>
  <c r="BQ22" i="88"/>
  <c r="AH12" i="88" s="1"/>
  <c r="BQ19" i="88"/>
  <c r="AH15" i="88" s="1"/>
  <c r="BQ21" i="88"/>
  <c r="AH13" i="88" s="1"/>
  <c r="BQ18" i="88"/>
  <c r="AH16" i="88" s="1"/>
  <c r="AO6" i="88"/>
  <c r="BH34" i="50"/>
  <c r="AD35" i="50" s="1"/>
  <c r="BH19" i="50"/>
  <c r="AD19" i="50" s="1"/>
  <c r="BC37" i="53"/>
  <c r="AY5" i="53" s="1"/>
  <c r="AK5" i="53" s="1"/>
  <c r="BF32" i="70"/>
  <c r="AF31" i="70" s="1"/>
  <c r="BD23" i="70"/>
  <c r="AD11" i="70" s="1"/>
  <c r="AL12" i="49"/>
  <c r="BE20" i="49"/>
  <c r="AE12" i="49" s="1"/>
  <c r="BC20" i="59"/>
  <c r="AE13" i="59" s="1"/>
  <c r="AM12" i="65"/>
  <c r="AD16" i="65" s="1"/>
  <c r="AP26" i="65"/>
  <c r="AG25" i="65" s="1"/>
  <c r="AO9" i="65"/>
  <c r="AF19" i="65" s="1"/>
  <c r="AR26" i="65"/>
  <c r="AI25" i="65" s="1"/>
  <c r="BT38" i="50"/>
  <c r="AP12" i="65"/>
  <c r="AG16" i="65" s="1"/>
  <c r="AQ9" i="65"/>
  <c r="AH19" i="65" s="1"/>
  <c r="BK35" i="50"/>
  <c r="AG34" i="50" s="1"/>
  <c r="AK12" i="49"/>
  <c r="AK23" i="49" s="1"/>
  <c r="BF48" i="55"/>
  <c r="BB20" i="59"/>
  <c r="AD13" i="59" s="1"/>
  <c r="AQ12" i="65"/>
  <c r="AH16" i="65" s="1"/>
  <c r="AJ43" i="65"/>
  <c r="AM9" i="65"/>
  <c r="AD19" i="65" s="1"/>
  <c r="AR9" i="65"/>
  <c r="AI19" i="65" s="1"/>
  <c r="AO26" i="65"/>
  <c r="AF25" i="65" s="1"/>
  <c r="AI48" i="55"/>
  <c r="BR26" i="50"/>
  <c r="BT26" i="50" s="1"/>
  <c r="BD21" i="70"/>
  <c r="AD13" i="70" s="1"/>
  <c r="AH45" i="53"/>
  <c r="AH55" i="53" s="1"/>
  <c r="AN20" i="50"/>
  <c r="AN26" i="50" s="1"/>
  <c r="BF20" i="68"/>
  <c r="AF14" i="68" s="1"/>
  <c r="BF19" i="68"/>
  <c r="AF15" i="68" s="1"/>
  <c r="BF31" i="70"/>
  <c r="AF32" i="70" s="1"/>
  <c r="BJ14" i="50"/>
  <c r="AF24" i="50" s="1"/>
  <c r="AL22" i="50"/>
  <c r="AL26" i="50" s="1"/>
  <c r="BL18" i="81"/>
  <c r="AL16" i="81" s="1"/>
  <c r="BE12" i="70"/>
  <c r="AE22" i="70" s="1"/>
  <c r="BF20" i="49"/>
  <c r="AF12" i="49" s="1"/>
  <c r="BT18" i="50"/>
  <c r="BL18" i="50" s="1"/>
  <c r="AH20" i="50" s="1"/>
  <c r="BD31" i="70"/>
  <c r="AD32" i="70" s="1"/>
  <c r="BD15" i="70"/>
  <c r="AD19" i="70" s="1"/>
  <c r="BF30" i="70"/>
  <c r="AF33" i="70" s="1"/>
  <c r="BJ35" i="50"/>
  <c r="AF34" i="50" s="1"/>
  <c r="BF19" i="67"/>
  <c r="AF15" i="67" s="1"/>
  <c r="BE19" i="68"/>
  <c r="AE15" i="68" s="1"/>
  <c r="BT16" i="50"/>
  <c r="BJ16" i="50" s="1"/>
  <c r="AF22" i="50" s="1"/>
  <c r="BL14" i="50"/>
  <c r="AH24" i="50" s="1"/>
  <c r="BE21" i="70"/>
  <c r="AE13" i="70" s="1"/>
  <c r="BF14" i="70"/>
  <c r="AF20" i="70" s="1"/>
  <c r="BE30" i="70"/>
  <c r="AE33" i="70" s="1"/>
  <c r="BF15" i="70"/>
  <c r="AF19" i="70" s="1"/>
  <c r="BE21" i="67"/>
  <c r="AE13" i="67" s="1"/>
  <c r="AG32" i="51"/>
  <c r="BH6" i="59"/>
  <c r="AJ46" i="65"/>
  <c r="AN26" i="65"/>
  <c r="AE25" i="65" s="1"/>
  <c r="BF17" i="70"/>
  <c r="AF17" i="70" s="1"/>
  <c r="AK55" i="53"/>
  <c r="BK14" i="50"/>
  <c r="AG24" i="50" s="1"/>
  <c r="BE14" i="67"/>
  <c r="AE20" i="67" s="1"/>
  <c r="BF18" i="67"/>
  <c r="AF16" i="67" s="1"/>
  <c r="BF12" i="70"/>
  <c r="AF22" i="70" s="1"/>
  <c r="BE20" i="67"/>
  <c r="AE14" i="67" s="1"/>
  <c r="AI21" i="81"/>
  <c r="BL35" i="50"/>
  <c r="AH34" i="50" s="1"/>
  <c r="BI14" i="50"/>
  <c r="AE24" i="50" s="1"/>
  <c r="AN12" i="65"/>
  <c r="AE16" i="65" s="1"/>
  <c r="BF30" i="49"/>
  <c r="AF31" i="49" s="1"/>
  <c r="BD31" i="67"/>
  <c r="AD32" i="67" s="1"/>
  <c r="BF22" i="49"/>
  <c r="AF10" i="49" s="1"/>
  <c r="BD22" i="49"/>
  <c r="AD10" i="49" s="1"/>
  <c r="BH17" i="50"/>
  <c r="AD21" i="50" s="1"/>
  <c r="BD20" i="70"/>
  <c r="AD14" i="70" s="1"/>
  <c r="BD32" i="67"/>
  <c r="AD31" i="67" s="1"/>
  <c r="BM19" i="88"/>
  <c r="AD15" i="88" s="1"/>
  <c r="BM14" i="88"/>
  <c r="AD20" i="88" s="1"/>
  <c r="BN13" i="88"/>
  <c r="AE21" i="88" s="1"/>
  <c r="BM23" i="88"/>
  <c r="AD11" i="88" s="1"/>
  <c r="BM20" i="88"/>
  <c r="AD14" i="88" s="1"/>
  <c r="BN15" i="88"/>
  <c r="AE19" i="88" s="1"/>
  <c r="BN22" i="88"/>
  <c r="AE12" i="88" s="1"/>
  <c r="AP19" i="90"/>
  <c r="AP11" i="90"/>
  <c r="BO20" i="88"/>
  <c r="AF14" i="88" s="1"/>
  <c r="BL22" i="82"/>
  <c r="BF22" i="82" s="1"/>
  <c r="AF12" i="82" s="1"/>
  <c r="BN14" i="88"/>
  <c r="AE20" i="88" s="1"/>
  <c r="AN19" i="89"/>
  <c r="BK33" i="90"/>
  <c r="AG30" i="90" s="1"/>
  <c r="BJ14" i="90"/>
  <c r="AF20" i="90" s="1"/>
  <c r="BL33" i="90"/>
  <c r="AH30" i="90" s="1"/>
  <c r="BJ33" i="90"/>
  <c r="AF30" i="90" s="1"/>
  <c r="BJ22" i="90"/>
  <c r="AF12" i="90" s="1"/>
  <c r="BL33" i="89"/>
  <c r="AE30" i="89" s="1"/>
  <c r="BI22" i="90"/>
  <c r="AE12" i="90" s="1"/>
  <c r="BD30" i="84"/>
  <c r="AD35" i="84" s="1"/>
  <c r="BL22" i="90"/>
  <c r="AH12" i="90" s="1"/>
  <c r="BE21" i="80"/>
  <c r="AE13" i="80" s="1"/>
  <c r="BK22" i="90"/>
  <c r="AG12" i="90" s="1"/>
  <c r="BH22" i="90"/>
  <c r="AD12" i="90" s="1"/>
  <c r="BH33" i="90"/>
  <c r="AD30" i="90" s="1"/>
  <c r="AP30" i="90"/>
  <c r="BO14" i="88"/>
  <c r="AF20" i="88" s="1"/>
  <c r="BD23" i="86"/>
  <c r="AD11" i="86" s="1"/>
  <c r="BL34" i="90"/>
  <c r="AH29" i="90" s="1"/>
  <c r="BK16" i="89"/>
  <c r="AD18" i="89" s="1"/>
  <c r="BF21" i="80"/>
  <c r="AF13" i="80" s="1"/>
  <c r="BL32" i="89"/>
  <c r="AE31" i="89" s="1"/>
  <c r="BL17" i="82"/>
  <c r="BD17" i="82" s="1"/>
  <c r="AD17" i="82" s="1"/>
  <c r="BI19" i="90"/>
  <c r="AE15" i="90" s="1"/>
  <c r="BL23" i="89"/>
  <c r="AE11" i="89" s="1"/>
  <c r="BI17" i="83"/>
  <c r="AG17" i="83" s="1"/>
  <c r="BM33" i="89"/>
  <c r="AF30" i="89" s="1"/>
  <c r="BD16" i="86"/>
  <c r="AD18" i="86" s="1"/>
  <c r="BL15" i="89"/>
  <c r="AE19" i="89" s="1"/>
  <c r="BL31" i="89"/>
  <c r="AE32" i="89" s="1"/>
  <c r="AL35" i="84"/>
  <c r="BM32" i="89"/>
  <c r="AF31" i="89" s="1"/>
  <c r="BD30" i="80"/>
  <c r="AD35" i="80" s="1"/>
  <c r="BN23" i="88"/>
  <c r="AE11" i="88" s="1"/>
  <c r="BF12" i="86"/>
  <c r="AF22" i="86" s="1"/>
  <c r="BN20" i="88"/>
  <c r="AE14" i="88" s="1"/>
  <c r="BH19" i="90"/>
  <c r="AD15" i="90" s="1"/>
  <c r="BK33" i="89"/>
  <c r="AD30" i="89" s="1"/>
  <c r="BK15" i="89"/>
  <c r="AD19" i="89" s="1"/>
  <c r="BE30" i="84"/>
  <c r="AE35" i="84" s="1"/>
  <c r="BD21" i="80"/>
  <c r="AD13" i="80" s="1"/>
  <c r="AN31" i="89"/>
  <c r="BM17" i="88"/>
  <c r="AD17" i="88" s="1"/>
  <c r="BD15" i="84"/>
  <c r="AD19" i="84" s="1"/>
  <c r="BI14" i="79"/>
  <c r="AE20" i="79" s="1"/>
  <c r="BH18" i="83"/>
  <c r="AF16" i="83" s="1"/>
  <c r="AP32" i="90"/>
  <c r="BH31" i="90"/>
  <c r="AD32" i="90" s="1"/>
  <c r="BF18" i="83"/>
  <c r="AD16" i="83" s="1"/>
  <c r="BJ14" i="79"/>
  <c r="AF20" i="79" s="1"/>
  <c r="BH14" i="79"/>
  <c r="AD20" i="79" s="1"/>
  <c r="BE33" i="84"/>
  <c r="AE32" i="84" s="1"/>
  <c r="BG31" i="83"/>
  <c r="AE34" i="83" s="1"/>
  <c r="BF23" i="86"/>
  <c r="AF11" i="86" s="1"/>
  <c r="BF13" i="84"/>
  <c r="AF21" i="84" s="1"/>
  <c r="BH17" i="90"/>
  <c r="AD17" i="90" s="1"/>
  <c r="AI20" i="82"/>
  <c r="BL22" i="85"/>
  <c r="BE22" i="85" s="1"/>
  <c r="AE12" i="85" s="1"/>
  <c r="BJ31" i="90"/>
  <c r="AF32" i="90" s="1"/>
  <c r="AL11" i="86"/>
  <c r="BH31" i="83"/>
  <c r="AF34" i="83" s="1"/>
  <c r="BI17" i="90"/>
  <c r="AE17" i="90" s="1"/>
  <c r="BH18" i="90"/>
  <c r="AD16" i="90" s="1"/>
  <c r="BN12" i="88"/>
  <c r="AE22" i="88" s="1"/>
  <c r="AL19" i="84"/>
  <c r="AN21" i="83"/>
  <c r="BM12" i="88"/>
  <c r="AD22" i="88" s="1"/>
  <c r="BI21" i="90"/>
  <c r="AE13" i="90" s="1"/>
  <c r="BL32" i="82"/>
  <c r="BE32" i="82" s="1"/>
  <c r="AE33" i="82" s="1"/>
  <c r="AP16" i="90"/>
  <c r="BL35" i="85"/>
  <c r="BD35" i="85" s="1"/>
  <c r="AD30" i="85" s="1"/>
  <c r="AP13" i="90"/>
  <c r="BE15" i="84"/>
  <c r="AE19" i="84" s="1"/>
  <c r="BE14" i="80"/>
  <c r="AE20" i="80" s="1"/>
  <c r="BG13" i="83"/>
  <c r="AE21" i="83" s="1"/>
  <c r="BI13" i="83"/>
  <c r="AG21" i="83" s="1"/>
  <c r="BL13" i="82"/>
  <c r="BD13" i="82" s="1"/>
  <c r="AD21" i="82" s="1"/>
  <c r="BD12" i="80"/>
  <c r="AD22" i="80" s="1"/>
  <c r="BL20" i="89"/>
  <c r="AE14" i="89" s="1"/>
  <c r="BE22" i="80"/>
  <c r="AE12" i="80" s="1"/>
  <c r="BE34" i="82"/>
  <c r="AE31" i="82" s="1"/>
  <c r="BF22" i="80"/>
  <c r="AF12" i="80" s="1"/>
  <c r="BF21" i="84"/>
  <c r="AF13" i="84" s="1"/>
  <c r="BE21" i="84"/>
  <c r="AE13" i="84" s="1"/>
  <c r="AN16" i="89"/>
  <c r="BK18" i="89"/>
  <c r="AD16" i="89" s="1"/>
  <c r="BL18" i="89"/>
  <c r="AE16" i="89" s="1"/>
  <c r="BF12" i="84"/>
  <c r="AF22" i="84" s="1"/>
  <c r="BD12" i="84"/>
  <c r="AD22" i="84" s="1"/>
  <c r="AI30" i="82"/>
  <c r="BT35" i="79"/>
  <c r="AL22" i="84"/>
  <c r="AI14" i="82"/>
  <c r="BL34" i="85"/>
  <c r="BF34" i="85" s="1"/>
  <c r="AF31" i="85" s="1"/>
  <c r="AK24" i="84"/>
  <c r="BE21" i="86"/>
  <c r="AE13" i="86" s="1"/>
  <c r="BL17" i="85"/>
  <c r="BE17" i="85" s="1"/>
  <c r="AE17" i="85" s="1"/>
  <c r="AL30" i="86"/>
  <c r="BK17" i="89"/>
  <c r="AD17" i="89" s="1"/>
  <c r="BL24" i="84"/>
  <c r="AJ6" i="84"/>
  <c r="BJ6" i="85"/>
  <c r="AJ6" i="85" s="1"/>
  <c r="BJ24" i="85"/>
  <c r="BK24" i="85"/>
  <c r="BK6" i="85"/>
  <c r="AK6" i="85" s="1"/>
  <c r="BL12" i="85"/>
  <c r="BE12" i="85" s="1"/>
  <c r="AE22" i="85" s="1"/>
  <c r="BL18" i="85"/>
  <c r="BE18" i="85" s="1"/>
  <c r="AE16" i="85" s="1"/>
  <c r="BK36" i="85"/>
  <c r="BL33" i="85"/>
  <c r="AL32" i="85" s="1"/>
  <c r="BL31" i="85"/>
  <c r="BE31" i="85" s="1"/>
  <c r="AE34" i="85" s="1"/>
  <c r="BL32" i="85"/>
  <c r="AL33" i="85" s="1"/>
  <c r="BL15" i="85"/>
  <c r="AL19" i="85" s="1"/>
  <c r="BL19" i="85"/>
  <c r="AL15" i="85" s="1"/>
  <c r="BF31" i="80"/>
  <c r="AF34" i="80" s="1"/>
  <c r="BD33" i="84"/>
  <c r="AD32" i="84" s="1"/>
  <c r="BL16" i="82"/>
  <c r="BD16" i="82" s="1"/>
  <c r="AD18" i="82" s="1"/>
  <c r="AP29" i="90"/>
  <c r="AI19" i="82"/>
  <c r="BM30" i="89"/>
  <c r="AF33" i="89" s="1"/>
  <c r="BI24" i="85"/>
  <c r="BI6" i="85"/>
  <c r="AI6" i="85" s="1"/>
  <c r="AK22" i="85"/>
  <c r="BI36" i="85"/>
  <c r="BL30" i="85"/>
  <c r="AL35" i="85" s="1"/>
  <c r="BL21" i="85"/>
  <c r="BE21" i="85" s="1"/>
  <c r="AE13" i="85" s="1"/>
  <c r="AI33" i="85"/>
  <c r="AI19" i="85"/>
  <c r="AJ13" i="85"/>
  <c r="AJ24" i="85" s="1"/>
  <c r="AI15" i="85"/>
  <c r="BL14" i="85"/>
  <c r="BF14" i="85" s="1"/>
  <c r="AF20" i="85" s="1"/>
  <c r="AI30" i="85"/>
  <c r="BL13" i="85"/>
  <c r="AL21" i="85" s="1"/>
  <c r="BL20" i="85"/>
  <c r="BD20" i="85" s="1"/>
  <c r="AD14" i="85" s="1"/>
  <c r="BJ36" i="85"/>
  <c r="AI24" i="84"/>
  <c r="AL32" i="84"/>
  <c r="AN17" i="89"/>
  <c r="AK16" i="85"/>
  <c r="AK19" i="85"/>
  <c r="AI35" i="85"/>
  <c r="AK32" i="85"/>
  <c r="AI13" i="85"/>
  <c r="AK30" i="85"/>
  <c r="BL23" i="85"/>
  <c r="AL11" i="85" s="1"/>
  <c r="BL16" i="85"/>
  <c r="BD16" i="85" s="1"/>
  <c r="AD18" i="85" s="1"/>
  <c r="AI17" i="85"/>
  <c r="AK31" i="85"/>
  <c r="AI21" i="85"/>
  <c r="AI14" i="85"/>
  <c r="AK17" i="85"/>
  <c r="AJ35" i="85"/>
  <c r="AJ36" i="85" s="1"/>
  <c r="AK11" i="85"/>
  <c r="BM21" i="88"/>
  <c r="AD13" i="88" s="1"/>
  <c r="BM22" i="88"/>
  <c r="AD12" i="88" s="1"/>
  <c r="AL20" i="84"/>
  <c r="BE17" i="84"/>
  <c r="AE17" i="84" s="1"/>
  <c r="BD19" i="84"/>
  <c r="AD15" i="84" s="1"/>
  <c r="BE23" i="84"/>
  <c r="AE11" i="84" s="1"/>
  <c r="BD17" i="84"/>
  <c r="AD17" i="84" s="1"/>
  <c r="BD14" i="84"/>
  <c r="AD20" i="84" s="1"/>
  <c r="BE13" i="84"/>
  <c r="AE21" i="84" s="1"/>
  <c r="BE14" i="84"/>
  <c r="AE20" i="84" s="1"/>
  <c r="BF17" i="84"/>
  <c r="AF17" i="84" s="1"/>
  <c r="BD13" i="84"/>
  <c r="AD21" i="84" s="1"/>
  <c r="BF23" i="84"/>
  <c r="AF11" i="84" s="1"/>
  <c r="BE30" i="80"/>
  <c r="AE35" i="80" s="1"/>
  <c r="BE33" i="80"/>
  <c r="AE32" i="80" s="1"/>
  <c r="BD15" i="80"/>
  <c r="AD19" i="80" s="1"/>
  <c r="BE19" i="80"/>
  <c r="AE15" i="80" s="1"/>
  <c r="AL35" i="80"/>
  <c r="AL12" i="80"/>
  <c r="BD31" i="80"/>
  <c r="AD34" i="80" s="1"/>
  <c r="BD33" i="80"/>
  <c r="AD32" i="80" s="1"/>
  <c r="BF33" i="80"/>
  <c r="AF32" i="80" s="1"/>
  <c r="BF14" i="80"/>
  <c r="AF20" i="80" s="1"/>
  <c r="BF12" i="80"/>
  <c r="AF22" i="80" s="1"/>
  <c r="AL15" i="80"/>
  <c r="AL34" i="80"/>
  <c r="BF20" i="80"/>
  <c r="AF14" i="80" s="1"/>
  <c r="BJ21" i="90"/>
  <c r="AF13" i="90" s="1"/>
  <c r="BK20" i="90"/>
  <c r="AG14" i="90" s="1"/>
  <c r="AN24" i="90"/>
  <c r="BK21" i="90"/>
  <c r="AG13" i="90" s="1"/>
  <c r="BI31" i="90"/>
  <c r="AE32" i="90" s="1"/>
  <c r="BH21" i="90"/>
  <c r="AD13" i="90" s="1"/>
  <c r="BK14" i="90"/>
  <c r="AG20" i="90" s="1"/>
  <c r="BK18" i="90"/>
  <c r="AG16" i="90" s="1"/>
  <c r="BG23" i="83"/>
  <c r="AE11" i="83" s="1"/>
  <c r="BH23" i="83"/>
  <c r="AF11" i="83" s="1"/>
  <c r="BI32" i="83"/>
  <c r="AG33" i="83" s="1"/>
  <c r="BF32" i="83"/>
  <c r="AD33" i="83" s="1"/>
  <c r="BH32" i="83"/>
  <c r="AF33" i="83" s="1"/>
  <c r="BG32" i="83"/>
  <c r="AE33" i="83" s="1"/>
  <c r="AD20" i="83"/>
  <c r="AN16" i="83"/>
  <c r="BH14" i="83"/>
  <c r="AF20" i="83" s="1"/>
  <c r="AN11" i="83"/>
  <c r="BF23" i="83"/>
  <c r="AD11" i="83" s="1"/>
  <c r="BF13" i="83"/>
  <c r="BI18" i="83"/>
  <c r="AG16" i="83" s="1"/>
  <c r="BG19" i="83"/>
  <c r="AE15" i="83" s="1"/>
  <c r="BI14" i="83"/>
  <c r="AG20" i="83" s="1"/>
  <c r="AD19" i="83"/>
  <c r="AI32" i="82"/>
  <c r="BF34" i="82"/>
  <c r="AF31" i="82" s="1"/>
  <c r="BL31" i="82"/>
  <c r="BD31" i="82" s="1"/>
  <c r="AD34" i="82" s="1"/>
  <c r="AI22" i="82"/>
  <c r="AL21" i="81"/>
  <c r="BE13" i="81"/>
  <c r="AE21" i="81" s="1"/>
  <c r="AJ24" i="83"/>
  <c r="BF33" i="82"/>
  <c r="AF32" i="82" s="1"/>
  <c r="AL32" i="82"/>
  <c r="BD33" i="82"/>
  <c r="AD32" i="82" s="1"/>
  <c r="BG30" i="83"/>
  <c r="AE35" i="83" s="1"/>
  <c r="BH30" i="83"/>
  <c r="AF35" i="83" s="1"/>
  <c r="AN20" i="89"/>
  <c r="BD19" i="86"/>
  <c r="AD15" i="86" s="1"/>
  <c r="BK13" i="90"/>
  <c r="AG21" i="90" s="1"/>
  <c r="BE35" i="84"/>
  <c r="AE30" i="84" s="1"/>
  <c r="BH19" i="83"/>
  <c r="AF15" i="83" s="1"/>
  <c r="AN15" i="83"/>
  <c r="BE16" i="80"/>
  <c r="AE18" i="80" s="1"/>
  <c r="BE13" i="80"/>
  <c r="AE21" i="80" s="1"/>
  <c r="BD18" i="84"/>
  <c r="AD16" i="84" s="1"/>
  <c r="BG14" i="83"/>
  <c r="AE20" i="83" s="1"/>
  <c r="BE18" i="84"/>
  <c r="AE16" i="84" s="1"/>
  <c r="BG15" i="83"/>
  <c r="AE19" i="83" s="1"/>
  <c r="BE18" i="80"/>
  <c r="AE16" i="80" s="1"/>
  <c r="BI19" i="83"/>
  <c r="AG15" i="83" s="1"/>
  <c r="AL15" i="86"/>
  <c r="BI13" i="90"/>
  <c r="AE21" i="90" s="1"/>
  <c r="BF35" i="84"/>
  <c r="AF30" i="84" s="1"/>
  <c r="AL30" i="84"/>
  <c r="BI16" i="83"/>
  <c r="AG18" i="83" s="1"/>
  <c r="AI35" i="82"/>
  <c r="AI13" i="82"/>
  <c r="AI6" i="80"/>
  <c r="BL14" i="89"/>
  <c r="AE20" i="89" s="1"/>
  <c r="BL17" i="90"/>
  <c r="AH17" i="90" s="1"/>
  <c r="AN20" i="83"/>
  <c r="AL16" i="84"/>
  <c r="BI33" i="83"/>
  <c r="AG32" i="83" s="1"/>
  <c r="AL16" i="80"/>
  <c r="BF19" i="86"/>
  <c r="AF15" i="86" s="1"/>
  <c r="BL23" i="90"/>
  <c r="AH11" i="90" s="1"/>
  <c r="BF19" i="84"/>
  <c r="AF15" i="84" s="1"/>
  <c r="BD13" i="80"/>
  <c r="AD21" i="80" s="1"/>
  <c r="AK24" i="90"/>
  <c r="BD18" i="80"/>
  <c r="AD16" i="80" s="1"/>
  <c r="BF13" i="80"/>
  <c r="AF21" i="80" s="1"/>
  <c r="BK17" i="90"/>
  <c r="AG17" i="90" s="1"/>
  <c r="BJ17" i="90"/>
  <c r="AF17" i="90" s="1"/>
  <c r="BO6" i="83"/>
  <c r="AM6" i="83" s="1"/>
  <c r="AI16" i="82"/>
  <c r="BH14" i="90"/>
  <c r="AD20" i="90" s="1"/>
  <c r="BN16" i="88"/>
  <c r="AE18" i="88" s="1"/>
  <c r="BF23" i="80"/>
  <c r="AF11" i="80" s="1"/>
  <c r="AL19" i="80"/>
  <c r="BO16" i="88"/>
  <c r="AF18" i="88" s="1"/>
  <c r="BI14" i="90"/>
  <c r="AE20" i="90" s="1"/>
  <c r="BH23" i="90"/>
  <c r="AD11" i="90" s="1"/>
  <c r="AL12" i="84"/>
  <c r="AP20" i="90"/>
  <c r="AN29" i="89"/>
  <c r="BJ23" i="90"/>
  <c r="AF11" i="90" s="1"/>
  <c r="BK31" i="79"/>
  <c r="AG32" i="79" s="1"/>
  <c r="AL20" i="82"/>
  <c r="BE14" i="82"/>
  <c r="AE20" i="82" s="1"/>
  <c r="BD14" i="82"/>
  <c r="AD20" i="82" s="1"/>
  <c r="BF14" i="82"/>
  <c r="AF20" i="82" s="1"/>
  <c r="BF35" i="82"/>
  <c r="AF30" i="82" s="1"/>
  <c r="BD35" i="82"/>
  <c r="AD30" i="82" s="1"/>
  <c r="AL30" i="82"/>
  <c r="BE35" i="82"/>
  <c r="AE30" i="82" s="1"/>
  <c r="AN35" i="83"/>
  <c r="BL29" i="89"/>
  <c r="AE34" i="89" s="1"/>
  <c r="BJ20" i="90"/>
  <c r="AF14" i="90" s="1"/>
  <c r="AP21" i="90"/>
  <c r="BM18" i="88"/>
  <c r="AD16" i="88" s="1"/>
  <c r="BD22" i="86"/>
  <c r="AD12" i="86" s="1"/>
  <c r="BH15" i="83"/>
  <c r="AF19" i="83" s="1"/>
  <c r="AP14" i="90"/>
  <c r="BN18" i="88"/>
  <c r="AE16" i="88" s="1"/>
  <c r="BF31" i="86"/>
  <c r="AF34" i="86" s="1"/>
  <c r="BI20" i="90"/>
  <c r="AE14" i="90" s="1"/>
  <c r="BI18" i="90"/>
  <c r="AE16" i="90" s="1"/>
  <c r="BL18" i="90"/>
  <c r="AH16" i="90" s="1"/>
  <c r="BO12" i="88"/>
  <c r="AF22" i="88" s="1"/>
  <c r="BL33" i="86"/>
  <c r="BF33" i="86" s="1"/>
  <c r="AF32" i="86" s="1"/>
  <c r="BI24" i="82"/>
  <c r="BI36" i="82"/>
  <c r="AJ24" i="89"/>
  <c r="BG12" i="83"/>
  <c r="AE22" i="83" s="1"/>
  <c r="BL20" i="90"/>
  <c r="AH14" i="90" s="1"/>
  <c r="BI12" i="83"/>
  <c r="AG22" i="83" s="1"/>
  <c r="BJ36" i="86"/>
  <c r="BL31" i="84"/>
  <c r="BF31" i="84" s="1"/>
  <c r="AF34" i="84" s="1"/>
  <c r="AP33" i="90"/>
  <c r="BE23" i="80"/>
  <c r="AE11" i="80" s="1"/>
  <c r="BO17" i="88"/>
  <c r="AF17" i="88" s="1"/>
  <c r="BK16" i="90"/>
  <c r="AG18" i="90" s="1"/>
  <c r="BO13" i="88"/>
  <c r="AF21" i="88" s="1"/>
  <c r="BN24" i="83"/>
  <c r="AL20" i="80"/>
  <c r="BE34" i="84"/>
  <c r="AE31" i="84" s="1"/>
  <c r="BI34" i="90"/>
  <c r="AE29" i="90" s="1"/>
  <c r="BD22" i="84"/>
  <c r="AD12" i="84" s="1"/>
  <c r="BH31" i="79"/>
  <c r="AD32" i="79" s="1"/>
  <c r="AK24" i="88"/>
  <c r="BK30" i="90"/>
  <c r="AG33" i="90" s="1"/>
  <c r="BF12" i="83"/>
  <c r="BN17" i="88"/>
  <c r="AE17" i="88" s="1"/>
  <c r="AN34" i="89"/>
  <c r="BM16" i="88"/>
  <c r="AD18" i="88" s="1"/>
  <c r="AN18" i="89"/>
  <c r="BD19" i="80"/>
  <c r="AD15" i="80" s="1"/>
  <c r="BI23" i="90"/>
  <c r="AE11" i="90" s="1"/>
  <c r="BE22" i="84"/>
  <c r="AE12" i="84" s="1"/>
  <c r="AL31" i="84"/>
  <c r="BK34" i="90"/>
  <c r="AG29" i="90" s="1"/>
  <c r="BH34" i="90"/>
  <c r="AD29" i="90" s="1"/>
  <c r="BI31" i="79"/>
  <c r="AE32" i="79" s="1"/>
  <c r="BF20" i="84"/>
  <c r="AF14" i="84" s="1"/>
  <c r="BL31" i="79"/>
  <c r="AH32" i="79" s="1"/>
  <c r="AI11" i="82"/>
  <c r="BE34" i="80"/>
  <c r="AE31" i="80" s="1"/>
  <c r="AP31" i="90"/>
  <c r="BI22" i="83"/>
  <c r="AG12" i="83" s="1"/>
  <c r="BD34" i="84"/>
  <c r="AD31" i="84" s="1"/>
  <c r="BI35" i="83"/>
  <c r="AG30" i="83" s="1"/>
  <c r="BJ31" i="79"/>
  <c r="AF32" i="79" s="1"/>
  <c r="BE31" i="86"/>
  <c r="AE34" i="86" s="1"/>
  <c r="BJ24" i="86"/>
  <c r="BT24" i="90"/>
  <c r="BT6" i="90" s="1"/>
  <c r="BL6" i="90" s="1"/>
  <c r="AH6" i="90" s="1"/>
  <c r="BF20" i="83"/>
  <c r="AD14" i="83" s="1"/>
  <c r="AN13" i="89"/>
  <c r="BE20" i="80"/>
  <c r="AE14" i="80" s="1"/>
  <c r="AL14" i="80"/>
  <c r="BO15" i="88"/>
  <c r="AF19" i="88" s="1"/>
  <c r="BG20" i="83"/>
  <c r="AE14" i="83" s="1"/>
  <c r="BK21" i="89"/>
  <c r="AD13" i="89" s="1"/>
  <c r="BL6" i="86"/>
  <c r="BE6" i="86" s="1"/>
  <c r="AE6" i="86" s="1"/>
  <c r="AK6" i="80"/>
  <c r="BY24" i="88"/>
  <c r="BF18" i="82"/>
  <c r="AF16" i="82" s="1"/>
  <c r="BE18" i="82"/>
  <c r="AE16" i="82" s="1"/>
  <c r="AL16" i="82"/>
  <c r="BD18" i="82"/>
  <c r="AD16" i="82" s="1"/>
  <c r="BF23" i="82"/>
  <c r="AF11" i="82" s="1"/>
  <c r="BE23" i="82"/>
  <c r="AE11" i="82" s="1"/>
  <c r="AL11" i="82"/>
  <c r="BE32" i="84"/>
  <c r="AE33" i="84" s="1"/>
  <c r="BF30" i="83"/>
  <c r="AD35" i="83" s="1"/>
  <c r="BL19" i="90"/>
  <c r="AH15" i="90" s="1"/>
  <c r="AN19" i="83"/>
  <c r="AN32" i="83"/>
  <c r="AL31" i="80"/>
  <c r="BK32" i="90"/>
  <c r="AG31" i="90" s="1"/>
  <c r="BF17" i="83"/>
  <c r="AD17" i="83" s="1"/>
  <c r="BI15" i="90"/>
  <c r="AE19" i="90" s="1"/>
  <c r="BK22" i="89"/>
  <c r="AD12" i="89" s="1"/>
  <c r="AL18" i="86"/>
  <c r="BH13" i="90"/>
  <c r="AD21" i="90" s="1"/>
  <c r="BE19" i="84"/>
  <c r="AE15" i="84" s="1"/>
  <c r="BM34" i="89"/>
  <c r="AF29" i="89" s="1"/>
  <c r="AI15" i="82"/>
  <c r="BH16" i="83"/>
  <c r="AF18" i="83" s="1"/>
  <c r="BH22" i="83"/>
  <c r="AF12" i="83" s="1"/>
  <c r="BG33" i="83"/>
  <c r="AE32" i="83" s="1"/>
  <c r="BD11" i="80"/>
  <c r="AD23" i="80" s="1"/>
  <c r="AN21" i="89"/>
  <c r="AN11" i="89"/>
  <c r="BK34" i="89"/>
  <c r="AD29" i="89" s="1"/>
  <c r="BE12" i="86"/>
  <c r="AE22" i="86" s="1"/>
  <c r="AI31" i="82"/>
  <c r="BD34" i="82"/>
  <c r="AD31" i="82" s="1"/>
  <c r="BF17" i="80"/>
  <c r="AF17" i="80" s="1"/>
  <c r="AL34" i="86"/>
  <c r="BT29" i="90"/>
  <c r="BK29" i="90" s="1"/>
  <c r="AG34" i="90" s="1"/>
  <c r="BH17" i="83"/>
  <c r="AF17" i="83" s="1"/>
  <c r="BF22" i="83"/>
  <c r="AD12" i="83" s="1"/>
  <c r="BP36" i="83"/>
  <c r="AP15" i="90"/>
  <c r="BH33" i="83"/>
  <c r="AF32" i="83" s="1"/>
  <c r="BI32" i="90"/>
  <c r="AE31" i="90" s="1"/>
  <c r="AN17" i="83"/>
  <c r="BL15" i="90"/>
  <c r="AH19" i="90" s="1"/>
  <c r="AN12" i="89"/>
  <c r="BF32" i="86"/>
  <c r="AF33" i="86" s="1"/>
  <c r="BJ24" i="82"/>
  <c r="BF16" i="83"/>
  <c r="AD18" i="83" s="1"/>
  <c r="BG22" i="83"/>
  <c r="AE12" i="83" s="1"/>
  <c r="AL33" i="84"/>
  <c r="BM31" i="89"/>
  <c r="AF32" i="89" s="1"/>
  <c r="BE11" i="80"/>
  <c r="AE23" i="80" s="1"/>
  <c r="BK13" i="89"/>
  <c r="AD21" i="89" s="1"/>
  <c r="AN30" i="83"/>
  <c r="BE17" i="80"/>
  <c r="AE17" i="80" s="1"/>
  <c r="BD34" i="86"/>
  <c r="AD31" i="86" s="1"/>
  <c r="BE34" i="86"/>
  <c r="AE31" i="86" s="1"/>
  <c r="BR35" i="90"/>
  <c r="BT35" i="90" s="1"/>
  <c r="BD23" i="82"/>
  <c r="AD11" i="82" s="1"/>
  <c r="BJ15" i="90"/>
  <c r="AF19" i="90" s="1"/>
  <c r="BK19" i="90"/>
  <c r="AG15" i="90" s="1"/>
  <c r="BI15" i="83"/>
  <c r="AG19" i="83" s="1"/>
  <c r="BJ32" i="90"/>
  <c r="AF31" i="90" s="1"/>
  <c r="BF11" i="80"/>
  <c r="AF23" i="80" s="1"/>
  <c r="BE15" i="80"/>
  <c r="AE19" i="80" s="1"/>
  <c r="BH32" i="90"/>
  <c r="AD31" i="90" s="1"/>
  <c r="BJ13" i="90"/>
  <c r="AF21" i="90" s="1"/>
  <c r="BH15" i="90"/>
  <c r="AD19" i="90" s="1"/>
  <c r="BM13" i="88"/>
  <c r="AD21" i="88" s="1"/>
  <c r="BL22" i="89"/>
  <c r="AE12" i="89" s="1"/>
  <c r="BG16" i="83"/>
  <c r="AE18" i="83" s="1"/>
  <c r="AM24" i="83"/>
  <c r="BL36" i="80"/>
  <c r="BE16" i="86"/>
  <c r="AE18" i="86" s="1"/>
  <c r="BD12" i="86"/>
  <c r="AD22" i="86" s="1"/>
  <c r="BF32" i="84"/>
  <c r="AF33" i="84" s="1"/>
  <c r="AN32" i="89"/>
  <c r="BD17" i="80"/>
  <c r="AD17" i="80" s="1"/>
  <c r="BD34" i="80"/>
  <c r="AD31" i="80" s="1"/>
  <c r="BF34" i="86"/>
  <c r="AF31" i="86" s="1"/>
  <c r="BF21" i="86"/>
  <c r="AF13" i="86" s="1"/>
  <c r="BH16" i="90"/>
  <c r="AD18" i="90" s="1"/>
  <c r="BJ36" i="84"/>
  <c r="AO22" i="90"/>
  <c r="AO24" i="90" s="1"/>
  <c r="BT12" i="90"/>
  <c r="AI24" i="80"/>
  <c r="BO18" i="88"/>
  <c r="AF16" i="88" s="1"/>
  <c r="AN18" i="82"/>
  <c r="BL20" i="86"/>
  <c r="AJ14" i="86"/>
  <c r="AN19" i="82"/>
  <c r="AI20" i="86"/>
  <c r="AI24" i="86" s="1"/>
  <c r="BI24" i="86"/>
  <c r="BL14" i="86"/>
  <c r="BY33" i="88"/>
  <c r="AP30" i="88" s="1"/>
  <c r="AJ16" i="86"/>
  <c r="BL18" i="86"/>
  <c r="BE20" i="84"/>
  <c r="AE14" i="84" s="1"/>
  <c r="AL14" i="84"/>
  <c r="AJ17" i="86"/>
  <c r="BL17" i="86"/>
  <c r="AL11" i="80"/>
  <c r="BD32" i="80"/>
  <c r="AD33" i="80" s="1"/>
  <c r="AP18" i="90"/>
  <c r="BF35" i="80"/>
  <c r="AF30" i="80" s="1"/>
  <c r="BE35" i="80"/>
  <c r="AE30" i="80" s="1"/>
  <c r="BN19" i="88"/>
  <c r="AE15" i="88" s="1"/>
  <c r="BK30" i="89"/>
  <c r="AD33" i="89" s="1"/>
  <c r="AL33" i="80"/>
  <c r="BL24" i="83"/>
  <c r="BH20" i="83"/>
  <c r="AF14" i="83" s="1"/>
  <c r="BL16" i="84"/>
  <c r="BF16" i="84" s="1"/>
  <c r="AF18" i="84" s="1"/>
  <c r="BY6" i="88"/>
  <c r="BN6" i="88" s="1"/>
  <c r="BE33" i="82"/>
  <c r="AE32" i="82" s="1"/>
  <c r="AN22" i="83"/>
  <c r="BD35" i="86"/>
  <c r="AD30" i="86" s="1"/>
  <c r="BJ16" i="90"/>
  <c r="AF18" i="90" s="1"/>
  <c r="BD35" i="80"/>
  <c r="AD30" i="80" s="1"/>
  <c r="BO19" i="88"/>
  <c r="AF15" i="88" s="1"/>
  <c r="BE32" i="80"/>
  <c r="AE33" i="80" s="1"/>
  <c r="BE35" i="86"/>
  <c r="AE30" i="86" s="1"/>
  <c r="BM6" i="83"/>
  <c r="AK6" i="83" s="1"/>
  <c r="AN14" i="83"/>
  <c r="BM15" i="88"/>
  <c r="AD19" i="88" s="1"/>
  <c r="BK24" i="82"/>
  <c r="BK6" i="82"/>
  <c r="AK6" i="82" s="1"/>
  <c r="BL19" i="89"/>
  <c r="AE15" i="89" s="1"/>
  <c r="BK19" i="89"/>
  <c r="AD15" i="89" s="1"/>
  <c r="BH30" i="90"/>
  <c r="AD33" i="90" s="1"/>
  <c r="BL30" i="90"/>
  <c r="AH33" i="90" s="1"/>
  <c r="BJ30" i="90"/>
  <c r="AF33" i="90" s="1"/>
  <c r="AN17" i="82"/>
  <c r="BF35" i="83"/>
  <c r="AD30" i="83" s="1"/>
  <c r="AL33" i="86"/>
  <c r="BE32" i="86"/>
  <c r="AE33" i="86" s="1"/>
  <c r="AN13" i="83"/>
  <c r="BF21" i="83"/>
  <c r="AD13" i="83" s="1"/>
  <c r="BG21" i="83"/>
  <c r="AE13" i="83" s="1"/>
  <c r="BI21" i="83"/>
  <c r="AG13" i="83" s="1"/>
  <c r="BL12" i="89"/>
  <c r="AE22" i="89" s="1"/>
  <c r="AN22" i="89"/>
  <c r="BI16" i="90"/>
  <c r="AE18" i="90" s="1"/>
  <c r="AN33" i="89"/>
  <c r="BO11" i="88"/>
  <c r="AF23" i="88" s="1"/>
  <c r="BF22" i="86"/>
  <c r="AF12" i="86" s="1"/>
  <c r="AL12" i="86"/>
  <c r="BI34" i="83"/>
  <c r="AG31" i="83" s="1"/>
  <c r="BH34" i="83"/>
  <c r="AF31" i="83" s="1"/>
  <c r="BF34" i="83"/>
  <c r="AD31" i="83" s="1"/>
  <c r="BG34" i="83"/>
  <c r="AE31" i="83" s="1"/>
  <c r="AN31" i="83"/>
  <c r="BO22" i="88"/>
  <c r="AF12" i="88" s="1"/>
  <c r="BH35" i="83"/>
  <c r="AF30" i="83" s="1"/>
  <c r="AJ36" i="84"/>
  <c r="BO21" i="88"/>
  <c r="AF13" i="88" s="1"/>
  <c r="BN21" i="88"/>
  <c r="AE13" i="88" s="1"/>
  <c r="BH11" i="79"/>
  <c r="AD23" i="79" s="1"/>
  <c r="BK11" i="90"/>
  <c r="AG23" i="90" s="1"/>
  <c r="BI11" i="90"/>
  <c r="AE23" i="90" s="1"/>
  <c r="BN11" i="88"/>
  <c r="AE23" i="88" s="1"/>
  <c r="BM11" i="88"/>
  <c r="AD23" i="88" s="1"/>
  <c r="AP23" i="90"/>
  <c r="BJ11" i="90"/>
  <c r="AF23" i="90" s="1"/>
  <c r="BF11" i="82"/>
  <c r="AF23" i="82" s="1"/>
  <c r="BL11" i="90"/>
  <c r="AH23" i="90" s="1"/>
  <c r="AL13" i="82"/>
  <c r="BE21" i="82"/>
  <c r="AE13" i="82" s="1"/>
  <c r="BD21" i="82"/>
  <c r="AD13" i="82" s="1"/>
  <c r="BF21" i="82"/>
  <c r="AF13" i="82" s="1"/>
  <c r="AL23" i="86"/>
  <c r="BD11" i="86"/>
  <c r="AD23" i="86" s="1"/>
  <c r="BF11" i="86"/>
  <c r="AF23" i="86" s="1"/>
  <c r="AL22" i="82"/>
  <c r="BF12" i="82"/>
  <c r="AF22" i="82" s="1"/>
  <c r="BE12" i="82"/>
  <c r="AE22" i="82" s="1"/>
  <c r="AL15" i="82"/>
  <c r="BE19" i="82"/>
  <c r="AE15" i="82" s="1"/>
  <c r="BF19" i="82"/>
  <c r="AF15" i="82" s="1"/>
  <c r="AI6" i="84"/>
  <c r="AL6" i="83"/>
  <c r="AL19" i="82"/>
  <c r="BE15" i="82"/>
  <c r="AE19" i="82" s="1"/>
  <c r="BF15" i="82"/>
  <c r="AF19" i="82" s="1"/>
  <c r="AL23" i="84"/>
  <c r="BE11" i="84"/>
  <c r="AE23" i="84" s="1"/>
  <c r="BF11" i="84"/>
  <c r="AF23" i="84" s="1"/>
  <c r="BF11" i="83"/>
  <c r="BH11" i="83"/>
  <c r="AF23" i="83" s="1"/>
  <c r="AN23" i="83"/>
  <c r="BG11" i="83"/>
  <c r="AE23" i="83" s="1"/>
  <c r="AJ6" i="80"/>
  <c r="AL23" i="82"/>
  <c r="BE11" i="82"/>
  <c r="AE23" i="82" s="1"/>
  <c r="BE30" i="82"/>
  <c r="AE35" i="82" s="1"/>
  <c r="AL35" i="82"/>
  <c r="BF30" i="82"/>
  <c r="AF35" i="82" s="1"/>
  <c r="AJ6" i="82"/>
  <c r="AL21" i="86"/>
  <c r="BD13" i="86"/>
  <c r="AD21" i="86" s="1"/>
  <c r="BF13" i="86"/>
  <c r="AF21" i="86" s="1"/>
  <c r="BD30" i="82"/>
  <c r="AD35" i="82" s="1"/>
  <c r="BL11" i="79"/>
  <c r="AH23" i="79" s="1"/>
  <c r="BI11" i="79"/>
  <c r="AE23" i="79" s="1"/>
  <c r="AP23" i="79"/>
  <c r="BT24" i="79"/>
  <c r="BT6" i="79" s="1"/>
  <c r="BK6" i="79" s="1"/>
  <c r="AG6" i="79" s="1"/>
  <c r="BJ11" i="79"/>
  <c r="AF23" i="79" s="1"/>
  <c r="AK6" i="90"/>
  <c r="AP35" i="79"/>
  <c r="BD15" i="68"/>
  <c r="AD19" i="68" s="1"/>
  <c r="BD30" i="68"/>
  <c r="AD33" i="68" s="1"/>
  <c r="BE22" i="68"/>
  <c r="AE12" i="68" s="1"/>
  <c r="BF22" i="68"/>
  <c r="AF12" i="68" s="1"/>
  <c r="BE21" i="68"/>
  <c r="AE13" i="68" s="1"/>
  <c r="BD22" i="68"/>
  <c r="AD12" i="68" s="1"/>
  <c r="BD13" i="68"/>
  <c r="AD21" i="68" s="1"/>
  <c r="BF15" i="68"/>
  <c r="AF19" i="68" s="1"/>
  <c r="BD33" i="68"/>
  <c r="AD30" i="68" s="1"/>
  <c r="BE32" i="68"/>
  <c r="AE31" i="68" s="1"/>
  <c r="BF17" i="68"/>
  <c r="AF17" i="68" s="1"/>
  <c r="BE33" i="68"/>
  <c r="AE30" i="68" s="1"/>
  <c r="BF16" i="68"/>
  <c r="AF18" i="68" s="1"/>
  <c r="BD16" i="68"/>
  <c r="AD18" i="68" s="1"/>
  <c r="BD17" i="68"/>
  <c r="AD17" i="68" s="1"/>
  <c r="AK24" i="67"/>
  <c r="BF21" i="67"/>
  <c r="AF13" i="67" s="1"/>
  <c r="BF17" i="67"/>
  <c r="AF17" i="67" s="1"/>
  <c r="BF31" i="67"/>
  <c r="AF32" i="67" s="1"/>
  <c r="BF14" i="67"/>
  <c r="AF20" i="67" s="1"/>
  <c r="BH20" i="50"/>
  <c r="AD18" i="50" s="1"/>
  <c r="AJ24" i="57"/>
  <c r="BL24" i="67"/>
  <c r="BD19" i="67"/>
  <c r="AD15" i="67" s="1"/>
  <c r="BE17" i="49"/>
  <c r="AE15" i="49" s="1"/>
  <c r="AN14" i="65"/>
  <c r="AE14" i="65" s="1"/>
  <c r="AO14" i="65"/>
  <c r="AF14" i="65" s="1"/>
  <c r="BH25" i="50"/>
  <c r="AD13" i="50" s="1"/>
  <c r="BF23" i="67"/>
  <c r="AF11" i="67" s="1"/>
  <c r="BD33" i="70"/>
  <c r="AD30" i="70" s="1"/>
  <c r="AI24" i="67"/>
  <c r="BD12" i="67"/>
  <c r="AD22" i="67" s="1"/>
  <c r="BE16" i="68"/>
  <c r="AE18" i="68" s="1"/>
  <c r="BD16" i="49"/>
  <c r="AD16" i="49" s="1"/>
  <c r="BF13" i="49"/>
  <c r="AF19" i="49" s="1"/>
  <c r="BH24" i="50"/>
  <c r="AD14" i="50" s="1"/>
  <c r="BD13" i="49"/>
  <c r="AD19" i="49" s="1"/>
  <c r="AG42" i="65"/>
  <c r="AG48" i="65" s="1"/>
  <c r="AK24" i="61"/>
  <c r="AE42" i="65"/>
  <c r="AE48" i="65" s="1"/>
  <c r="AS40" i="65"/>
  <c r="BD23" i="67"/>
  <c r="AD11" i="67" s="1"/>
  <c r="BD29" i="49"/>
  <c r="AD32" i="49" s="1"/>
  <c r="AK24" i="69"/>
  <c r="BH36" i="50"/>
  <c r="AD33" i="50" s="1"/>
  <c r="BD19" i="49"/>
  <c r="AD13" i="49" s="1"/>
  <c r="BD14" i="70"/>
  <c r="AD20" i="70" s="1"/>
  <c r="BF32" i="68"/>
  <c r="AF31" i="68" s="1"/>
  <c r="AQ10" i="65"/>
  <c r="AH18" i="65" s="1"/>
  <c r="AN10" i="65"/>
  <c r="AE18" i="65" s="1"/>
  <c r="AJ45" i="65"/>
  <c r="AP10" i="65"/>
  <c r="AG18" i="65" s="1"/>
  <c r="AO10" i="65"/>
  <c r="AF18" i="65" s="1"/>
  <c r="AJ34" i="70"/>
  <c r="AJ35" i="70" s="1"/>
  <c r="AK53" i="60"/>
  <c r="AL33" i="52"/>
  <c r="AD45" i="60"/>
  <c r="BK41" i="60"/>
  <c r="BC14" i="60" s="1"/>
  <c r="AD18" i="60" s="1"/>
  <c r="AI13" i="81"/>
  <c r="BL21" i="81"/>
  <c r="BD21" i="81" s="1"/>
  <c r="AD13" i="81" s="1"/>
  <c r="AK37" i="55"/>
  <c r="AI18" i="58"/>
  <c r="BM16" i="58"/>
  <c r="AJ18" i="52"/>
  <c r="BM16" i="52"/>
  <c r="AM18" i="52" s="1"/>
  <c r="AN49" i="53"/>
  <c r="AD32" i="55"/>
  <c r="AO26" i="50"/>
  <c r="AK41" i="55"/>
  <c r="BL23" i="69"/>
  <c r="AI11" i="69"/>
  <c r="BE13" i="68"/>
  <c r="AE21" i="68" s="1"/>
  <c r="AJ23" i="49"/>
  <c r="AK34" i="67"/>
  <c r="AK35" i="67" s="1"/>
  <c r="BK35" i="67"/>
  <c r="AK34" i="57"/>
  <c r="AK35" i="57" s="1"/>
  <c r="BL16" i="54"/>
  <c r="AL16" i="54" s="1"/>
  <c r="AI16" i="54"/>
  <c r="BF33" i="70"/>
  <c r="AF30" i="70" s="1"/>
  <c r="AM48" i="53"/>
  <c r="AL32" i="52"/>
  <c r="BI20" i="50"/>
  <c r="AE18" i="50" s="1"/>
  <c r="AK20" i="54"/>
  <c r="AM46" i="53"/>
  <c r="BJ20" i="50"/>
  <c r="AF18" i="50" s="1"/>
  <c r="BF38" i="60"/>
  <c r="AJ36" i="55"/>
  <c r="AK11" i="54"/>
  <c r="BL33" i="54"/>
  <c r="AL28" i="54" s="1"/>
  <c r="AI28" i="54"/>
  <c r="AD53" i="55"/>
  <c r="BK54" i="55"/>
  <c r="BC26" i="55" s="1"/>
  <c r="AD25" i="55" s="1"/>
  <c r="BC33" i="59"/>
  <c r="AE28" i="59" s="1"/>
  <c r="AJ28" i="59"/>
  <c r="BL33" i="50"/>
  <c r="AH36" i="50" s="1"/>
  <c r="AJ37" i="55"/>
  <c r="BK52" i="55"/>
  <c r="BC24" i="55" s="1"/>
  <c r="AD27" i="55" s="1"/>
  <c r="AD55" i="55"/>
  <c r="BK57" i="60"/>
  <c r="BC29" i="60" s="1"/>
  <c r="AD26" i="60" s="1"/>
  <c r="AD54" i="60"/>
  <c r="BA66" i="53"/>
  <c r="AM65" i="53"/>
  <c r="BK36" i="50"/>
  <c r="AG33" i="50" s="1"/>
  <c r="AK24" i="68"/>
  <c r="AN48" i="53"/>
  <c r="AJ20" i="54"/>
  <c r="BL19" i="69"/>
  <c r="AI15" i="69"/>
  <c r="AF56" i="51"/>
  <c r="AF57" i="51" s="1"/>
  <c r="BD57" i="51"/>
  <c r="BD23" i="51"/>
  <c r="AF28" i="51" s="1"/>
  <c r="BJ35" i="61"/>
  <c r="AK34" i="61"/>
  <c r="AK35" i="61" s="1"/>
  <c r="BL17" i="69"/>
  <c r="BD17" i="69" s="1"/>
  <c r="AD17" i="69" s="1"/>
  <c r="AI17" i="69"/>
  <c r="AK52" i="55"/>
  <c r="BL34" i="81"/>
  <c r="BD34" i="81" s="1"/>
  <c r="AD31" i="81" s="1"/>
  <c r="AI31" i="81"/>
  <c r="AJ35" i="55"/>
  <c r="AK24" i="57"/>
  <c r="AK56" i="55"/>
  <c r="AU66" i="53"/>
  <c r="AG65" i="53"/>
  <c r="AG66" i="53" s="1"/>
  <c r="AD46" i="55"/>
  <c r="BK36" i="55"/>
  <c r="BC9" i="55" s="1"/>
  <c r="AD19" i="55" s="1"/>
  <c r="BF13" i="67"/>
  <c r="AF21" i="67" s="1"/>
  <c r="AJ31" i="54"/>
  <c r="AJ55" i="55"/>
  <c r="BL34" i="50"/>
  <c r="AH35" i="50" s="1"/>
  <c r="AJ46" i="55"/>
  <c r="BC53" i="53"/>
  <c r="BB21" i="53" s="1"/>
  <c r="AN11" i="53" s="1"/>
  <c r="AD43" i="53"/>
  <c r="BL34" i="69"/>
  <c r="BD34" i="69" s="1"/>
  <c r="AD29" i="69" s="1"/>
  <c r="AI29" i="69"/>
  <c r="BL32" i="69"/>
  <c r="BD32" i="69" s="1"/>
  <c r="AD31" i="69" s="1"/>
  <c r="AI31" i="69"/>
  <c r="AJ30" i="54"/>
  <c r="BF34" i="70"/>
  <c r="AF29" i="70" s="1"/>
  <c r="BF30" i="68"/>
  <c r="AF33" i="68" s="1"/>
  <c r="BK23" i="50"/>
  <c r="AG15" i="50" s="1"/>
  <c r="AK53" i="55"/>
  <c r="BE14" i="49"/>
  <c r="AE18" i="49" s="1"/>
  <c r="BL23" i="50"/>
  <c r="AH15" i="50" s="1"/>
  <c r="AD42" i="55"/>
  <c r="BK40" i="55"/>
  <c r="BC13" i="55" s="1"/>
  <c r="AD15" i="55" s="1"/>
  <c r="BK6" i="81"/>
  <c r="BK24" i="81"/>
  <c r="AK38" i="55"/>
  <c r="BL22" i="50"/>
  <c r="AH16" i="50" s="1"/>
  <c r="AL14" i="52"/>
  <c r="AI32" i="55"/>
  <c r="BM31" i="52"/>
  <c r="AM32" i="52" s="1"/>
  <c r="AJ32" i="52"/>
  <c r="BL35" i="68"/>
  <c r="AJ15" i="61"/>
  <c r="AK11" i="52"/>
  <c r="AK35" i="55"/>
  <c r="BJ35" i="52"/>
  <c r="AJ34" i="52"/>
  <c r="BM29" i="52"/>
  <c r="BE29" i="52" s="1"/>
  <c r="AD34" i="52" s="1"/>
  <c r="BD59" i="60"/>
  <c r="BD53" i="60"/>
  <c r="BK34" i="50"/>
  <c r="AG35" i="50" s="1"/>
  <c r="AI15" i="81"/>
  <c r="BL19" i="81"/>
  <c r="AH56" i="65"/>
  <c r="AH57" i="65" s="1"/>
  <c r="AQ57" i="65"/>
  <c r="AI33" i="49"/>
  <c r="BL28" i="49"/>
  <c r="BD28" i="49" s="1"/>
  <c r="AD33" i="49" s="1"/>
  <c r="BK19" i="50"/>
  <c r="AG19" i="50" s="1"/>
  <c r="AE56" i="65"/>
  <c r="AE57" i="65" s="1"/>
  <c r="AN57" i="65"/>
  <c r="BJ34" i="50"/>
  <c r="AF35" i="50" s="1"/>
  <c r="AI22" i="69"/>
  <c r="BL12" i="69"/>
  <c r="BD12" i="69" s="1"/>
  <c r="AD22" i="69" s="1"/>
  <c r="AJ14" i="54"/>
  <c r="AM51" i="53"/>
  <c r="AL16" i="52"/>
  <c r="AN19" i="81"/>
  <c r="AM60" i="53"/>
  <c r="BF13" i="81"/>
  <c r="AF21" i="81" s="1"/>
  <c r="AL20" i="52"/>
  <c r="BE18" i="67"/>
  <c r="AE16" i="67" s="1"/>
  <c r="AL12" i="52"/>
  <c r="BK37" i="50"/>
  <c r="AG32" i="50" s="1"/>
  <c r="BL15" i="69"/>
  <c r="AI19" i="69"/>
  <c r="AJ43" i="55"/>
  <c r="AJ59" i="60"/>
  <c r="AK55" i="55"/>
  <c r="AI13" i="57"/>
  <c r="BK21" i="57"/>
  <c r="BC21" i="57" s="1"/>
  <c r="AD13" i="57" s="1"/>
  <c r="AK18" i="54"/>
  <c r="BC61" i="53"/>
  <c r="BB29" i="53" s="1"/>
  <c r="AN32" i="53" s="1"/>
  <c r="AD64" i="53"/>
  <c r="AK42" i="55"/>
  <c r="BF15" i="49"/>
  <c r="AF17" i="49" s="1"/>
  <c r="BE19" i="49"/>
  <c r="AE13" i="49" s="1"/>
  <c r="BC19" i="59"/>
  <c r="AE14" i="59" s="1"/>
  <c r="AJ14" i="59"/>
  <c r="BI24" i="57"/>
  <c r="BI6" i="57"/>
  <c r="BE20" i="68"/>
  <c r="AE14" i="68" s="1"/>
  <c r="AN37" i="53"/>
  <c r="BK43" i="60"/>
  <c r="BE34" i="60"/>
  <c r="AF34" i="60" s="1"/>
  <c r="AF48" i="60"/>
  <c r="AF50" i="60" s="1"/>
  <c r="BE50" i="60"/>
  <c r="AJ14" i="81"/>
  <c r="AJ24" i="81" s="1"/>
  <c r="BI35" i="61"/>
  <c r="AJ34" i="61"/>
  <c r="AJ35" i="61" s="1"/>
  <c r="BL22" i="54"/>
  <c r="AL10" i="54" s="1"/>
  <c r="AI10" i="54"/>
  <c r="AL11" i="52"/>
  <c r="AK35" i="81"/>
  <c r="AK36" i="81" s="1"/>
  <c r="AK39" i="55"/>
  <c r="BC44" i="53"/>
  <c r="AR12" i="53" s="1"/>
  <c r="AD20" i="53" s="1"/>
  <c r="AD52" i="53"/>
  <c r="AI20" i="58"/>
  <c r="BM14" i="58"/>
  <c r="AJ20" i="59"/>
  <c r="BC13" i="59"/>
  <c r="AE20" i="59" s="1"/>
  <c r="BL17" i="54"/>
  <c r="AL15" i="54" s="1"/>
  <c r="AI15" i="54"/>
  <c r="AJ28" i="54"/>
  <c r="AG46" i="60"/>
  <c r="AN62" i="53"/>
  <c r="AD57" i="60"/>
  <c r="BK54" i="60"/>
  <c r="BC26" i="60" s="1"/>
  <c r="AD29" i="60" s="1"/>
  <c r="BM13" i="52"/>
  <c r="AM21" i="52" s="1"/>
  <c r="AJ21" i="52"/>
  <c r="BB13" i="59"/>
  <c r="AD20" i="59" s="1"/>
  <c r="AN17" i="81"/>
  <c r="AJ51" i="55"/>
  <c r="AD38" i="60"/>
  <c r="BK48" i="60"/>
  <c r="AN64" i="53"/>
  <c r="AD55" i="60"/>
  <c r="BK56" i="60"/>
  <c r="AM49" i="53"/>
  <c r="BD15" i="49"/>
  <c r="AD17" i="49" s="1"/>
  <c r="AI23" i="81"/>
  <c r="BL11" i="81"/>
  <c r="BL25" i="50"/>
  <c r="AH13" i="50" s="1"/>
  <c r="AH54" i="60"/>
  <c r="AO37" i="50"/>
  <c r="AO38" i="50" s="1"/>
  <c r="AK34" i="69"/>
  <c r="AK35" i="69" s="1"/>
  <c r="BC54" i="53"/>
  <c r="AR22" i="53" s="1"/>
  <c r="AD10" i="53" s="1"/>
  <c r="AD42" i="53"/>
  <c r="BL20" i="50"/>
  <c r="AH18" i="50" s="1"/>
  <c r="BE23" i="67"/>
  <c r="AE11" i="67" s="1"/>
  <c r="BM23" i="58"/>
  <c r="AI11" i="58"/>
  <c r="AJ56" i="55"/>
  <c r="AT66" i="53"/>
  <c r="AF65" i="53"/>
  <c r="AF66" i="53" s="1"/>
  <c r="AD47" i="60"/>
  <c r="AF48" i="55"/>
  <c r="AG56" i="55"/>
  <c r="AG57" i="55" s="1"/>
  <c r="AK34" i="68"/>
  <c r="AK35" i="68" s="1"/>
  <c r="BC59" i="60"/>
  <c r="BC53" i="60"/>
  <c r="BD30" i="49"/>
  <c r="AD31" i="49" s="1"/>
  <c r="AN63" i="53"/>
  <c r="AK46" i="55"/>
  <c r="BL12" i="81"/>
  <c r="AI22" i="81"/>
  <c r="AM43" i="53"/>
  <c r="AJ40" i="55"/>
  <c r="AK45" i="55"/>
  <c r="BD13" i="81"/>
  <c r="AD21" i="81" s="1"/>
  <c r="AJ19" i="54"/>
  <c r="AK40" i="55"/>
  <c r="AJ22" i="68"/>
  <c r="AJ24" i="68" s="1"/>
  <c r="BJ24" i="68"/>
  <c r="BL24" i="68" s="1"/>
  <c r="BL22" i="69"/>
  <c r="BD22" i="69" s="1"/>
  <c r="AD12" i="69" s="1"/>
  <c r="AI12" i="69"/>
  <c r="AJ11" i="54"/>
  <c r="AL19" i="52"/>
  <c r="BK58" i="60"/>
  <c r="BJ30" i="60" s="1"/>
  <c r="AK25" i="60" s="1"/>
  <c r="AD53" i="60"/>
  <c r="BL31" i="54"/>
  <c r="AL30" i="54" s="1"/>
  <c r="AI30" i="54"/>
  <c r="BE33" i="49"/>
  <c r="AE28" i="49" s="1"/>
  <c r="BE30" i="67"/>
  <c r="AE33" i="67" s="1"/>
  <c r="BM30" i="58"/>
  <c r="AI33" i="58"/>
  <c r="BE31" i="49"/>
  <c r="AE30" i="49" s="1"/>
  <c r="AI31" i="58"/>
  <c r="BM32" i="58"/>
  <c r="BD33" i="81"/>
  <c r="AD32" i="81" s="1"/>
  <c r="AI32" i="54"/>
  <c r="BL29" i="54"/>
  <c r="AL32" i="54" s="1"/>
  <c r="BK16" i="57"/>
  <c r="BC16" i="57" s="1"/>
  <c r="AD18" i="57" s="1"/>
  <c r="AI18" i="57"/>
  <c r="BF20" i="70"/>
  <c r="AF14" i="70" s="1"/>
  <c r="AI6" i="58"/>
  <c r="AI14" i="69"/>
  <c r="BL20" i="69"/>
  <c r="BD20" i="69" s="1"/>
  <c r="AD14" i="69" s="1"/>
  <c r="BK20" i="57"/>
  <c r="AI14" i="57"/>
  <c r="AJ24" i="69"/>
  <c r="AI56" i="51"/>
  <c r="AI57" i="51" s="1"/>
  <c r="BG23" i="51"/>
  <c r="AI28" i="51" s="1"/>
  <c r="AK34" i="52"/>
  <c r="BK35" i="52"/>
  <c r="BK38" i="55"/>
  <c r="BJ11" i="55" s="1"/>
  <c r="AK17" i="55" s="1"/>
  <c r="AD44" i="55"/>
  <c r="AG48" i="55"/>
  <c r="BF23" i="68"/>
  <c r="AF11" i="68" s="1"/>
  <c r="AI34" i="69"/>
  <c r="BL29" i="69"/>
  <c r="AL34" i="69" s="1"/>
  <c r="AJ45" i="55"/>
  <c r="AI32" i="58"/>
  <c r="BM31" i="58"/>
  <c r="AJ35" i="81"/>
  <c r="AJ36" i="81" s="1"/>
  <c r="BH39" i="60"/>
  <c r="AK29" i="54"/>
  <c r="AJ10" i="54"/>
  <c r="AK33" i="54"/>
  <c r="BK34" i="54"/>
  <c r="BI11" i="54"/>
  <c r="BF11" i="49"/>
  <c r="AF21" i="49" s="1"/>
  <c r="BI34" i="50"/>
  <c r="AE35" i="50" s="1"/>
  <c r="AL15" i="52"/>
  <c r="AK44" i="55"/>
  <c r="BL14" i="81"/>
  <c r="BD14" i="81" s="1"/>
  <c r="AD20" i="81" s="1"/>
  <c r="AI20" i="81"/>
  <c r="BC49" i="53"/>
  <c r="AR17" i="53" s="1"/>
  <c r="AD15" i="53" s="1"/>
  <c r="AD47" i="53"/>
  <c r="BD34" i="67"/>
  <c r="AD29" i="67" s="1"/>
  <c r="BA55" i="53"/>
  <c r="AM53" i="53"/>
  <c r="AJ32" i="54"/>
  <c r="AJ12" i="52"/>
  <c r="BM22" i="52"/>
  <c r="AM12" i="52" s="1"/>
  <c r="AI53" i="60"/>
  <c r="AK19" i="52"/>
  <c r="AJ53" i="55"/>
  <c r="AI13" i="58"/>
  <c r="BM21" i="58"/>
  <c r="BF34" i="68"/>
  <c r="AF29" i="68" s="1"/>
  <c r="BF31" i="49"/>
  <c r="AF30" i="49" s="1"/>
  <c r="BC52" i="53"/>
  <c r="AR20" i="53" s="1"/>
  <c r="AD12" i="53" s="1"/>
  <c r="AD44" i="53"/>
  <c r="BE32" i="67"/>
  <c r="AE31" i="67" s="1"/>
  <c r="AI19" i="81"/>
  <c r="BL15" i="81"/>
  <c r="BD15" i="81" s="1"/>
  <c r="AD19" i="81" s="1"/>
  <c r="BF19" i="49"/>
  <c r="AF13" i="49" s="1"/>
  <c r="AJ17" i="54"/>
  <c r="AJ18" i="59"/>
  <c r="BC15" i="59"/>
  <c r="AE18" i="59" s="1"/>
  <c r="AI17" i="54"/>
  <c r="BL15" i="54"/>
  <c r="AL17" i="54" s="1"/>
  <c r="BF20" i="67"/>
  <c r="AF14" i="67" s="1"/>
  <c r="AI23" i="69"/>
  <c r="BL11" i="69"/>
  <c r="BD11" i="69" s="1"/>
  <c r="AD23" i="69" s="1"/>
  <c r="AN45" i="53"/>
  <c r="BE17" i="67"/>
  <c r="AE17" i="67" s="1"/>
  <c r="BE33" i="70"/>
  <c r="AE30" i="70" s="1"/>
  <c r="AH48" i="51"/>
  <c r="AI34" i="70"/>
  <c r="AI35" i="70" s="1"/>
  <c r="BL29" i="70"/>
  <c r="AL34" i="70" s="1"/>
  <c r="AL35" i="70" s="1"/>
  <c r="AL55" i="53"/>
  <c r="AD52" i="55"/>
  <c r="BK55" i="55"/>
  <c r="BI27" i="55" s="1"/>
  <c r="AJ24" i="55" s="1"/>
  <c r="AM42" i="53"/>
  <c r="BJ25" i="50"/>
  <c r="AF13" i="50" s="1"/>
  <c r="AN37" i="50"/>
  <c r="AN38" i="50" s="1"/>
  <c r="AJ34" i="69"/>
  <c r="AJ35" i="69" s="1"/>
  <c r="BC48" i="53"/>
  <c r="BA16" i="53" s="1"/>
  <c r="AM16" i="53" s="1"/>
  <c r="AD48" i="53"/>
  <c r="AY66" i="53"/>
  <c r="AK65" i="53"/>
  <c r="AK66" i="53" s="1"/>
  <c r="BE31" i="67"/>
  <c r="AE32" i="67" s="1"/>
  <c r="AJ22" i="52"/>
  <c r="BJ24" i="52"/>
  <c r="BM12" i="52"/>
  <c r="BG12" i="52" s="1"/>
  <c r="AF22" i="52" s="1"/>
  <c r="AJ39" i="55"/>
  <c r="AK20" i="52"/>
  <c r="AN47" i="53"/>
  <c r="AJ55" i="65"/>
  <c r="AM24" i="65"/>
  <c r="AD27" i="65" s="1"/>
  <c r="AO24" i="65"/>
  <c r="AF27" i="65" s="1"/>
  <c r="AN24" i="65"/>
  <c r="AE27" i="65" s="1"/>
  <c r="AR24" i="65"/>
  <c r="AI27" i="65" s="1"/>
  <c r="AP24" i="65"/>
  <c r="AG27" i="65" s="1"/>
  <c r="BE12" i="49"/>
  <c r="AE20" i="49" s="1"/>
  <c r="AF56" i="60"/>
  <c r="AF59" i="60" s="1"/>
  <c r="BK55" i="60"/>
  <c r="AN51" i="53"/>
  <c r="AN43" i="53"/>
  <c r="BM22" i="58"/>
  <c r="BE22" i="58" s="1"/>
  <c r="AD12" i="58" s="1"/>
  <c r="AI12" i="58"/>
  <c r="BC21" i="59"/>
  <c r="AE12" i="59" s="1"/>
  <c r="AJ12" i="59"/>
  <c r="BM34" i="52"/>
  <c r="AM29" i="52" s="1"/>
  <c r="AJ29" i="52"/>
  <c r="AJ18" i="54"/>
  <c r="BF21" i="68"/>
  <c r="AF13" i="68" s="1"/>
  <c r="AK28" i="54"/>
  <c r="BL35" i="81"/>
  <c r="AI30" i="81"/>
  <c r="BJ33" i="50"/>
  <c r="AF36" i="50" s="1"/>
  <c r="AK43" i="55"/>
  <c r="BK33" i="50"/>
  <c r="AG36" i="50" s="1"/>
  <c r="AE39" i="60"/>
  <c r="BE20" i="70"/>
  <c r="AE14" i="70" s="1"/>
  <c r="BJ6" i="57"/>
  <c r="BJ24" i="57"/>
  <c r="AJ37" i="53"/>
  <c r="AE48" i="60"/>
  <c r="BD50" i="60"/>
  <c r="BD34" i="60"/>
  <c r="BI50" i="60"/>
  <c r="AJ48" i="60"/>
  <c r="AJ50" i="60" s="1"/>
  <c r="BI34" i="60"/>
  <c r="BI59" i="60"/>
  <c r="BH59" i="60"/>
  <c r="BH53" i="60"/>
  <c r="AJ41" i="55"/>
  <c r="BK43" i="55"/>
  <c r="BC16" i="55" s="1"/>
  <c r="AD12" i="55" s="1"/>
  <c r="AD39" i="55"/>
  <c r="AK32" i="52"/>
  <c r="AD42" i="60"/>
  <c r="BK44" i="60"/>
  <c r="BC17" i="60" s="1"/>
  <c r="AD15" i="60" s="1"/>
  <c r="AL22" i="52"/>
  <c r="BL24" i="52"/>
  <c r="BK46" i="55"/>
  <c r="BI19" i="55" s="1"/>
  <c r="AJ9" i="55" s="1"/>
  <c r="AD36" i="55"/>
  <c r="BC64" i="53"/>
  <c r="BA32" i="53" s="1"/>
  <c r="AM29" i="53" s="1"/>
  <c r="AD61" i="53"/>
  <c r="AJ52" i="55"/>
  <c r="BT32" i="50"/>
  <c r="AP37" i="50" s="1"/>
  <c r="AP38" i="50" s="1"/>
  <c r="AK37" i="50"/>
  <c r="AK38" i="50" s="1"/>
  <c r="AJ34" i="57"/>
  <c r="AJ35" i="57" s="1"/>
  <c r="BM17" i="58"/>
  <c r="BE17" i="58" s="1"/>
  <c r="AD17" i="58" s="1"/>
  <c r="AI17" i="58"/>
  <c r="BD12" i="49"/>
  <c r="AD20" i="49" s="1"/>
  <c r="AI30" i="69"/>
  <c r="BL33" i="69"/>
  <c r="AI24" i="68"/>
  <c r="BC45" i="53"/>
  <c r="AR13" i="53" s="1"/>
  <c r="AD19" i="53" s="1"/>
  <c r="AD51" i="53"/>
  <c r="AO57" i="65"/>
  <c r="AF56" i="65"/>
  <c r="AF57" i="65" s="1"/>
  <c r="AI34" i="57"/>
  <c r="BK29" i="57"/>
  <c r="BD13" i="67"/>
  <c r="AD21" i="67" s="1"/>
  <c r="BL18" i="54"/>
  <c r="AL14" i="54" s="1"/>
  <c r="AI14" i="54"/>
  <c r="AN42" i="53"/>
  <c r="BJ35" i="67"/>
  <c r="AJ34" i="67"/>
  <c r="AJ35" i="67" s="1"/>
  <c r="AI34" i="58"/>
  <c r="BM29" i="58"/>
  <c r="BD34" i="68"/>
  <c r="AD29" i="68" s="1"/>
  <c r="BE14" i="68"/>
  <c r="AE20" i="68" s="1"/>
  <c r="AN53" i="53"/>
  <c r="BB55" i="53"/>
  <c r="BL21" i="54"/>
  <c r="AL11" i="54" s="1"/>
  <c r="AI11" i="54"/>
  <c r="AL16" i="68"/>
  <c r="BD18" i="68"/>
  <c r="AD16" i="68" s="1"/>
  <c r="AJ30" i="52"/>
  <c r="BM33" i="52"/>
  <c r="AM30" i="52" s="1"/>
  <c r="BC50" i="53"/>
  <c r="BA18" i="53" s="1"/>
  <c r="AM14" i="53" s="1"/>
  <c r="AD46" i="53"/>
  <c r="AJ29" i="54"/>
  <c r="AS66" i="53"/>
  <c r="AE65" i="53"/>
  <c r="AE66" i="53" s="1"/>
  <c r="AL21" i="52"/>
  <c r="BK33" i="57"/>
  <c r="AI30" i="57"/>
  <c r="BD23" i="68"/>
  <c r="AD11" i="68" s="1"/>
  <c r="AH65" i="53"/>
  <c r="AH66" i="53" s="1"/>
  <c r="AV66" i="53"/>
  <c r="AF56" i="55"/>
  <c r="AF57" i="55" s="1"/>
  <c r="AJ34" i="68"/>
  <c r="AJ35" i="68" s="1"/>
  <c r="BF59" i="60"/>
  <c r="BF53" i="60"/>
  <c r="BM33" i="58"/>
  <c r="BE33" i="58" s="1"/>
  <c r="AD30" i="58" s="1"/>
  <c r="AI30" i="58"/>
  <c r="AH33" i="59"/>
  <c r="AH34" i="59" s="1"/>
  <c r="BH28" i="59"/>
  <c r="AJ33" i="59" s="1"/>
  <c r="AN18" i="81"/>
  <c r="BD30" i="67"/>
  <c r="AD33" i="67" s="1"/>
  <c r="BF13" i="68"/>
  <c r="AF21" i="68" s="1"/>
  <c r="BF18" i="68"/>
  <c r="AF16" i="68" s="1"/>
  <c r="BD31" i="49"/>
  <c r="AD30" i="49" s="1"/>
  <c r="BK34" i="57"/>
  <c r="BC34" i="57" s="1"/>
  <c r="AD29" i="57" s="1"/>
  <c r="AI29" i="57"/>
  <c r="AD43" i="55"/>
  <c r="BK39" i="55"/>
  <c r="BJ12" i="55" s="1"/>
  <c r="AK16" i="55" s="1"/>
  <c r="BC63" i="53"/>
  <c r="AR31" i="53" s="1"/>
  <c r="AD30" i="53" s="1"/>
  <c r="AD62" i="53"/>
  <c r="BH33" i="50"/>
  <c r="AD36" i="50" s="1"/>
  <c r="BK45" i="55"/>
  <c r="BI18" i="55" s="1"/>
  <c r="AJ10" i="55" s="1"/>
  <c r="AD37" i="55"/>
  <c r="AK13" i="52"/>
  <c r="BE15" i="49"/>
  <c r="AE17" i="49" s="1"/>
  <c r="BD16" i="67"/>
  <c r="AD18" i="67" s="1"/>
  <c r="AK18" i="52"/>
  <c r="AM45" i="53"/>
  <c r="AJ13" i="54"/>
  <c r="AE48" i="51"/>
  <c r="AH48" i="55"/>
  <c r="BM23" i="52"/>
  <c r="AM11" i="52" s="1"/>
  <c r="AJ11" i="52"/>
  <c r="AE55" i="53"/>
  <c r="BL31" i="69"/>
  <c r="AI32" i="69"/>
  <c r="BJ34" i="54"/>
  <c r="AJ33" i="54"/>
  <c r="BJ59" i="60"/>
  <c r="BJ53" i="60"/>
  <c r="BE23" i="68"/>
  <c r="AE11" i="68" s="1"/>
  <c r="BD17" i="70"/>
  <c r="AD17" i="70" s="1"/>
  <c r="AI32" i="57"/>
  <c r="BK31" i="57"/>
  <c r="BC31" i="57" s="1"/>
  <c r="AD32" i="57" s="1"/>
  <c r="BF14" i="68"/>
  <c r="AF20" i="68" s="1"/>
  <c r="AK21" i="54"/>
  <c r="AK12" i="52"/>
  <c r="AJ15" i="54"/>
  <c r="AJ44" i="55"/>
  <c r="AK15" i="54"/>
  <c r="AJ6" i="68"/>
  <c r="AL29" i="52"/>
  <c r="BD14" i="49"/>
  <c r="AD18" i="49" s="1"/>
  <c r="AN50" i="53"/>
  <c r="AK31" i="52"/>
  <c r="BE30" i="68"/>
  <c r="AE33" i="68" s="1"/>
  <c r="BC46" i="53"/>
  <c r="BB14" i="53" s="1"/>
  <c r="AN18" i="53" s="1"/>
  <c r="AD50" i="53"/>
  <c r="BI23" i="50"/>
  <c r="AE15" i="50" s="1"/>
  <c r="AJ32" i="59"/>
  <c r="BC29" i="59"/>
  <c r="AE32" i="59" s="1"/>
  <c r="BL21" i="69"/>
  <c r="AI13" i="69"/>
  <c r="BF33" i="81"/>
  <c r="AF32" i="81" s="1"/>
  <c r="BF30" i="67"/>
  <c r="AF33" i="67" s="1"/>
  <c r="AI33" i="57"/>
  <c r="BK30" i="57"/>
  <c r="BH23" i="50"/>
  <c r="AD15" i="50" s="1"/>
  <c r="BH22" i="50"/>
  <c r="AD16" i="50" s="1"/>
  <c r="BK25" i="50"/>
  <c r="AG13" i="50" s="1"/>
  <c r="AI17" i="81"/>
  <c r="BL17" i="81"/>
  <c r="AI19" i="54"/>
  <c r="BL13" i="54"/>
  <c r="AL19" i="54" s="1"/>
  <c r="BF33" i="67"/>
  <c r="AF30" i="67" s="1"/>
  <c r="BL36" i="50"/>
  <c r="AH33" i="50" s="1"/>
  <c r="AI55" i="53"/>
  <c r="BE30" i="49"/>
  <c r="AE31" i="49" s="1"/>
  <c r="AD56" i="65"/>
  <c r="AD57" i="65" s="1"/>
  <c r="AM57" i="65"/>
  <c r="AS51" i="65"/>
  <c r="AO23" i="65" s="1"/>
  <c r="AF28" i="65" s="1"/>
  <c r="BF16" i="49"/>
  <c r="AF16" i="49" s="1"/>
  <c r="AM37" i="50"/>
  <c r="AM38" i="50" s="1"/>
  <c r="BI36" i="81"/>
  <c r="BI30" i="81"/>
  <c r="AI15" i="57"/>
  <c r="BK19" i="57"/>
  <c r="BC19" i="57" s="1"/>
  <c r="AD15" i="57" s="1"/>
  <c r="BF12" i="67"/>
  <c r="AF22" i="67" s="1"/>
  <c r="BK12" i="57"/>
  <c r="BC12" i="57" s="1"/>
  <c r="AD22" i="57" s="1"/>
  <c r="AI22" i="57"/>
  <c r="AD45" i="55"/>
  <c r="BK37" i="55"/>
  <c r="BJ10" i="55" s="1"/>
  <c r="AK18" i="55" s="1"/>
  <c r="AN46" i="53"/>
  <c r="AK19" i="54"/>
  <c r="AJ16" i="52"/>
  <c r="BM18" i="52"/>
  <c r="BE18" i="52" s="1"/>
  <c r="AD16" i="52" s="1"/>
  <c r="BD22" i="70"/>
  <c r="AD12" i="70" s="1"/>
  <c r="AK22" i="52"/>
  <c r="BK24" i="52"/>
  <c r="BE34" i="68"/>
  <c r="AE29" i="68" s="1"/>
  <c r="BL17" i="50"/>
  <c r="AH21" i="50" s="1"/>
  <c r="BF33" i="49"/>
  <c r="AF28" i="49" s="1"/>
  <c r="AM50" i="53"/>
  <c r="BM21" i="52"/>
  <c r="AM13" i="52" s="1"/>
  <c r="AJ13" i="52"/>
  <c r="BF29" i="49"/>
  <c r="AF32" i="49" s="1"/>
  <c r="AJ42" i="55"/>
  <c r="BF16" i="70"/>
  <c r="AF18" i="70" s="1"/>
  <c r="BF16" i="67"/>
  <c r="AF18" i="67" s="1"/>
  <c r="AD38" i="55"/>
  <c r="BK44" i="55"/>
  <c r="BJ22" i="50"/>
  <c r="AF16" i="50" s="1"/>
  <c r="AJ6" i="70"/>
  <c r="AL24" i="70"/>
  <c r="BL35" i="70"/>
  <c r="AM61" i="53"/>
  <c r="AI29" i="54"/>
  <c r="BL32" i="54"/>
  <c r="AL29" i="54" s="1"/>
  <c r="BE17" i="68"/>
  <c r="AE17" i="68" s="1"/>
  <c r="AK21" i="52"/>
  <c r="BK53" i="55"/>
  <c r="BI25" i="55" s="1"/>
  <c r="AJ26" i="55" s="1"/>
  <c r="AD54" i="55"/>
  <c r="AI15" i="58"/>
  <c r="BM19" i="58"/>
  <c r="BI35" i="67"/>
  <c r="AI34" i="67"/>
  <c r="AI35" i="67" s="1"/>
  <c r="BL29" i="67"/>
  <c r="AL34" i="67" s="1"/>
  <c r="AL35" i="67" s="1"/>
  <c r="BL35" i="52"/>
  <c r="AL34" i="52"/>
  <c r="BM17" i="52"/>
  <c r="AM17" i="52" s="1"/>
  <c r="AJ17" i="52"/>
  <c r="AF48" i="51"/>
  <c r="BE23" i="51"/>
  <c r="AG28" i="51" s="1"/>
  <c r="BE57" i="51"/>
  <c r="AG56" i="51"/>
  <c r="AG57" i="51" s="1"/>
  <c r="BL19" i="50"/>
  <c r="AH19" i="50" s="1"/>
  <c r="AK31" i="54"/>
  <c r="BC43" i="53"/>
  <c r="BA11" i="53" s="1"/>
  <c r="AM21" i="53" s="1"/>
  <c r="AD53" i="53"/>
  <c r="AR55" i="53"/>
  <c r="BL13" i="69"/>
  <c r="BD13" i="69" s="1"/>
  <c r="AD21" i="69" s="1"/>
  <c r="AI21" i="69"/>
  <c r="BE31" i="68"/>
  <c r="AE32" i="68" s="1"/>
  <c r="BE12" i="67"/>
  <c r="AE22" i="67" s="1"/>
  <c r="BE11" i="49"/>
  <c r="AE21" i="49" s="1"/>
  <c r="BE34" i="70"/>
  <c r="AE29" i="70" s="1"/>
  <c r="AI21" i="58"/>
  <c r="BM13" i="58"/>
  <c r="BE13" i="58" s="1"/>
  <c r="AD21" i="58" s="1"/>
  <c r="BD19" i="70"/>
  <c r="AD15" i="70" s="1"/>
  <c r="BD14" i="67"/>
  <c r="AD20" i="67" s="1"/>
  <c r="BE15" i="68"/>
  <c r="AE19" i="68" s="1"/>
  <c r="BE33" i="81"/>
  <c r="AE32" i="81" s="1"/>
  <c r="BE22" i="67"/>
  <c r="AE12" i="67" s="1"/>
  <c r="BB21" i="59"/>
  <c r="AD12" i="59" s="1"/>
  <c r="AE53" i="60"/>
  <c r="BC65" i="53"/>
  <c r="BA33" i="53" s="1"/>
  <c r="AM28" i="53" s="1"/>
  <c r="AD60" i="53"/>
  <c r="BK32" i="57"/>
  <c r="BC32" i="57" s="1"/>
  <c r="AD31" i="57" s="1"/>
  <c r="AI31" i="57"/>
  <c r="BI17" i="50"/>
  <c r="AE21" i="50" s="1"/>
  <c r="AK51" i="55"/>
  <c r="AK33" i="52"/>
  <c r="BD21" i="67"/>
  <c r="AD13" i="67" s="1"/>
  <c r="AL13" i="52"/>
  <c r="BJ17" i="50"/>
  <c r="AF21" i="50" s="1"/>
  <c r="BC51" i="53"/>
  <c r="AR19" i="53" s="1"/>
  <c r="AD13" i="53" s="1"/>
  <c r="AD45" i="53"/>
  <c r="AI14" i="58"/>
  <c r="BM20" i="58"/>
  <c r="AJ6" i="58"/>
  <c r="BK49" i="60"/>
  <c r="AJ45" i="53"/>
  <c r="AJ55" i="53" s="1"/>
  <c r="BE59" i="60"/>
  <c r="AJ5" i="54"/>
  <c r="AN61" i="53"/>
  <c r="AJ20" i="52"/>
  <c r="BM14" i="52"/>
  <c r="AM20" i="52" s="1"/>
  <c r="BM19" i="52"/>
  <c r="AM15" i="52" s="1"/>
  <c r="AJ15" i="52"/>
  <c r="BK47" i="55"/>
  <c r="AD35" i="55"/>
  <c r="AI11" i="57"/>
  <c r="BK23" i="57"/>
  <c r="AI56" i="55"/>
  <c r="AI57" i="55" s="1"/>
  <c r="AN52" i="53"/>
  <c r="AL30" i="52"/>
  <c r="AG54" i="60"/>
  <c r="BF57" i="51"/>
  <c r="BF23" i="51"/>
  <c r="AH28" i="51" s="1"/>
  <c r="AH56" i="51"/>
  <c r="AH57" i="51" s="1"/>
  <c r="AJ16" i="54"/>
  <c r="AI56" i="65"/>
  <c r="AI57" i="65" s="1"/>
  <c r="AR57" i="65"/>
  <c r="AJ33" i="49"/>
  <c r="AJ34" i="49" s="1"/>
  <c r="AK14" i="54"/>
  <c r="BK42" i="55"/>
  <c r="BJ15" i="55" s="1"/>
  <c r="AK13" i="55" s="1"/>
  <c r="AD40" i="55"/>
  <c r="BD14" i="68"/>
  <c r="AD20" i="68" s="1"/>
  <c r="AI17" i="57"/>
  <c r="BK17" i="57"/>
  <c r="BC17" i="57" s="1"/>
  <c r="AD17" i="57" s="1"/>
  <c r="AM63" i="53"/>
  <c r="AL31" i="52"/>
  <c r="AH53" i="60"/>
  <c r="AI18" i="54"/>
  <c r="BL14" i="54"/>
  <c r="AL18" i="54" s="1"/>
  <c r="AI19" i="57"/>
  <c r="BK15" i="57"/>
  <c r="BC15" i="57" s="1"/>
  <c r="AD19" i="57" s="1"/>
  <c r="BM32" i="52"/>
  <c r="AM31" i="52" s="1"/>
  <c r="AJ31" i="52"/>
  <c r="AK12" i="54"/>
  <c r="BL20" i="54"/>
  <c r="AL12" i="54" s="1"/>
  <c r="AI12" i="54"/>
  <c r="AM44" i="53"/>
  <c r="BD16" i="70"/>
  <c r="AD18" i="70" s="1"/>
  <c r="BC47" i="53"/>
  <c r="AR15" i="53" s="1"/>
  <c r="AD17" i="53" s="1"/>
  <c r="AD49" i="53"/>
  <c r="AL18" i="52"/>
  <c r="AK14" i="52"/>
  <c r="BL6" i="68"/>
  <c r="BD6" i="68" s="1"/>
  <c r="AD6" i="68" s="1"/>
  <c r="AN4" i="68" s="1"/>
  <c r="AN15" i="68" s="1"/>
  <c r="AI6" i="68"/>
  <c r="AJ38" i="55"/>
  <c r="AK16" i="54"/>
  <c r="AE56" i="51"/>
  <c r="AE57" i="51" s="1"/>
  <c r="BC57" i="51"/>
  <c r="BC23" i="51"/>
  <c r="AE28" i="51" s="1"/>
  <c r="AI65" i="53"/>
  <c r="AI66" i="53" s="1"/>
  <c r="AW66" i="53"/>
  <c r="BE22" i="49"/>
  <c r="AE10" i="49" s="1"/>
  <c r="AK24" i="81"/>
  <c r="AZ66" i="53"/>
  <c r="AL65" i="53"/>
  <c r="AL66" i="53" s="1"/>
  <c r="AL37" i="50"/>
  <c r="AL38" i="50" s="1"/>
  <c r="BK41" i="55"/>
  <c r="BJ14" i="55" s="1"/>
  <c r="AK14" i="55" s="1"/>
  <c r="AD41" i="55"/>
  <c r="BF33" i="68"/>
  <c r="AF30" i="68" s="1"/>
  <c r="AK34" i="70"/>
  <c r="AK35" i="70" s="1"/>
  <c r="AK17" i="52"/>
  <c r="AI21" i="57"/>
  <c r="BK13" i="57"/>
  <c r="AI16" i="69"/>
  <c r="BL18" i="69"/>
  <c r="AK15" i="52"/>
  <c r="BD34" i="70"/>
  <c r="AD29" i="70" s="1"/>
  <c r="BD33" i="49"/>
  <c r="AD28" i="49" s="1"/>
  <c r="AN60" i="53"/>
  <c r="BD32" i="70"/>
  <c r="AD31" i="70" s="1"/>
  <c r="AK36" i="55"/>
  <c r="BK56" i="55"/>
  <c r="BC28" i="55" s="1"/>
  <c r="AD23" i="55" s="1"/>
  <c r="AD51" i="55"/>
  <c r="BK17" i="50"/>
  <c r="AG21" i="50" s="1"/>
  <c r="AM62" i="53"/>
  <c r="BE34" i="67"/>
  <c r="AE29" i="67" s="1"/>
  <c r="AI29" i="58"/>
  <c r="BM34" i="58"/>
  <c r="BB33" i="59"/>
  <c r="AD28" i="59" s="1"/>
  <c r="BM15" i="52"/>
  <c r="AM19" i="52" s="1"/>
  <c r="AJ19" i="52"/>
  <c r="AJ12" i="54"/>
  <c r="BE29" i="49"/>
  <c r="AE32" i="49" s="1"/>
  <c r="BD21" i="68"/>
  <c r="AD13" i="68" s="1"/>
  <c r="BE16" i="67"/>
  <c r="AE18" i="67" s="1"/>
  <c r="BL20" i="81"/>
  <c r="BD20" i="81" s="1"/>
  <c r="AD14" i="81" s="1"/>
  <c r="AI14" i="81"/>
  <c r="BE16" i="70"/>
  <c r="AE18" i="70" s="1"/>
  <c r="AG32" i="55"/>
  <c r="BD20" i="68"/>
  <c r="AD14" i="68" s="1"/>
  <c r="AI48" i="51"/>
  <c r="BD33" i="67"/>
  <c r="AD30" i="67" s="1"/>
  <c r="AG56" i="65"/>
  <c r="AG57" i="65" s="1"/>
  <c r="AP57" i="65"/>
  <c r="AK24" i="70"/>
  <c r="AH56" i="55"/>
  <c r="AH57" i="55" s="1"/>
  <c r="AK33" i="49"/>
  <c r="AK34" i="49" s="1"/>
  <c r="BD17" i="67"/>
  <c r="AD17" i="67" s="1"/>
  <c r="AL17" i="52"/>
  <c r="AI33" i="81"/>
  <c r="BL32" i="81"/>
  <c r="BD32" i="81" s="1"/>
  <c r="AD33" i="81" s="1"/>
  <c r="AX66" i="53"/>
  <c r="AJ65" i="53"/>
  <c r="AJ66" i="53" s="1"/>
  <c r="BJ36" i="50"/>
  <c r="AF33" i="50" s="1"/>
  <c r="BI25" i="50"/>
  <c r="AE13" i="50" s="1"/>
  <c r="AF55" i="53"/>
  <c r="AI20" i="54"/>
  <c r="BL12" i="54"/>
  <c r="AL20" i="54" s="1"/>
  <c r="AJ54" i="55"/>
  <c r="BK20" i="50"/>
  <c r="AG18" i="50" s="1"/>
  <c r="BD12" i="70"/>
  <c r="AD22" i="70" s="1"/>
  <c r="BI33" i="50"/>
  <c r="AE36" i="50" s="1"/>
  <c r="BD31" i="68"/>
  <c r="AD32" i="68" s="1"/>
  <c r="AJ21" i="54"/>
  <c r="BH37" i="50"/>
  <c r="AD32" i="50" s="1"/>
  <c r="AK30" i="54"/>
  <c r="BM15" i="58"/>
  <c r="AI19" i="58"/>
  <c r="BL16" i="81"/>
  <c r="AI18" i="81"/>
  <c r="BL19" i="54"/>
  <c r="AL13" i="54" s="1"/>
  <c r="AI13" i="54"/>
  <c r="AK13" i="54"/>
  <c r="AK32" i="55"/>
  <c r="BD20" i="67"/>
  <c r="AD14" i="67" s="1"/>
  <c r="AF32" i="55"/>
  <c r="AM37" i="53"/>
  <c r="AE48" i="55"/>
  <c r="AI24" i="70"/>
  <c r="BC62" i="53"/>
  <c r="AR30" i="53" s="1"/>
  <c r="AD31" i="53" s="1"/>
  <c r="AD63" i="53"/>
  <c r="AI54" i="60"/>
  <c r="AE56" i="55"/>
  <c r="AE57" i="55" s="1"/>
  <c r="AI34" i="68"/>
  <c r="AI35" i="68" s="1"/>
  <c r="BL29" i="68"/>
  <c r="AL34" i="68" s="1"/>
  <c r="AL35" i="68" s="1"/>
  <c r="AD41" i="60"/>
  <c r="BK45" i="60"/>
  <c r="AI20" i="69"/>
  <c r="BL14" i="69"/>
  <c r="BD14" i="69" s="1"/>
  <c r="AD20" i="69" s="1"/>
  <c r="AK30" i="52"/>
  <c r="BD18" i="70"/>
  <c r="AD16" i="70" s="1"/>
  <c r="AI33" i="59"/>
  <c r="AI34" i="59" s="1"/>
  <c r="AK10" i="54"/>
  <c r="AI11" i="81"/>
  <c r="BL23" i="81"/>
  <c r="BB57" i="51"/>
  <c r="BB23" i="51"/>
  <c r="AD28" i="51" s="1"/>
  <c r="AD56" i="51"/>
  <c r="BC60" i="53"/>
  <c r="BB28" i="53" s="1"/>
  <c r="AN33" i="53" s="1"/>
  <c r="AR66" i="53"/>
  <c r="AD65" i="53"/>
  <c r="BE17" i="70"/>
  <c r="AE17" i="70" s="1"/>
  <c r="AM52" i="53"/>
  <c r="BL30" i="54"/>
  <c r="AL31" i="54" s="1"/>
  <c r="AI31" i="54"/>
  <c r="BJ38" i="60"/>
  <c r="BB66" i="53"/>
  <c r="AN65" i="53"/>
  <c r="AK54" i="55"/>
  <c r="BJ6" i="52"/>
  <c r="BF12" i="49"/>
  <c r="AF20" i="49" s="1"/>
  <c r="BK18" i="57"/>
  <c r="AI16" i="57"/>
  <c r="AI22" i="58"/>
  <c r="BM12" i="58"/>
  <c r="AJ22" i="59"/>
  <c r="BC11" i="59"/>
  <c r="AE22" i="59" s="1"/>
  <c r="BD18" i="67"/>
  <c r="AD16" i="67" s="1"/>
  <c r="BD17" i="49"/>
  <c r="AD15" i="49" s="1"/>
  <c r="BH14" i="50"/>
  <c r="AD24" i="50" s="1"/>
  <c r="BL12" i="68"/>
  <c r="AK29" i="52"/>
  <c r="BE13" i="67"/>
  <c r="AE21" i="67" s="1"/>
  <c r="BD19" i="68"/>
  <c r="AD15" i="68" s="1"/>
  <c r="AI16" i="58"/>
  <c r="BM18" i="58"/>
  <c r="BC17" i="59"/>
  <c r="AE16" i="59" s="1"/>
  <c r="AJ16" i="59"/>
  <c r="BK22" i="57"/>
  <c r="AI12" i="57"/>
  <c r="BL37" i="50"/>
  <c r="AH32" i="50" s="1"/>
  <c r="BD22" i="67"/>
  <c r="AD12" i="67" s="1"/>
  <c r="BD21" i="49"/>
  <c r="AD11" i="49" s="1"/>
  <c r="BH35" i="50"/>
  <c r="AD34" i="50" s="1"/>
  <c r="BE21" i="49"/>
  <c r="AE11" i="49" s="1"/>
  <c r="AH23" i="59"/>
  <c r="BD32" i="68"/>
  <c r="AD31" i="68" s="1"/>
  <c r="BI15" i="61"/>
  <c r="BJ37" i="50"/>
  <c r="AF32" i="50" s="1"/>
  <c r="BF14" i="49"/>
  <c r="AF18" i="49" s="1"/>
  <c r="BF21" i="70"/>
  <c r="AF13" i="70" s="1"/>
  <c r="BD30" i="70"/>
  <c r="AD33" i="70" s="1"/>
  <c r="AM64" i="53"/>
  <c r="BD20" i="49"/>
  <c r="AD12" i="49" s="1"/>
  <c r="AN44" i="53"/>
  <c r="AK32" i="54"/>
  <c r="AI34" i="81"/>
  <c r="BL31" i="81"/>
  <c r="BC31" i="59"/>
  <c r="AE30" i="59" s="1"/>
  <c r="AJ30" i="59"/>
  <c r="AJ33" i="52"/>
  <c r="BM30" i="52"/>
  <c r="AM33" i="52" s="1"/>
  <c r="AJ14" i="52"/>
  <c r="BM20" i="52"/>
  <c r="AM14" i="52" s="1"/>
  <c r="AK17" i="54"/>
  <c r="AI18" i="69"/>
  <c r="BL16" i="69"/>
  <c r="BD16" i="69" s="1"/>
  <c r="AD18" i="69" s="1"/>
  <c r="AF32" i="51"/>
  <c r="BD5" i="51"/>
  <c r="AF5" i="51" s="1"/>
  <c r="AK6" i="70"/>
  <c r="BK47" i="60"/>
  <c r="BD20" i="60" s="1"/>
  <c r="AE12" i="60" s="1"/>
  <c r="BG59" i="60"/>
  <c r="AH48" i="60"/>
  <c r="AH50" i="60" s="1"/>
  <c r="BG34" i="60"/>
  <c r="BG50" i="60"/>
  <c r="BK40" i="60"/>
  <c r="AD48" i="60"/>
  <c r="BC50" i="60"/>
  <c r="BC34" i="60"/>
  <c r="BJ24" i="81"/>
  <c r="BJ6" i="81"/>
  <c r="BK30" i="92" l="1"/>
  <c r="BC30" i="92" s="1"/>
  <c r="AD33" i="92" s="1"/>
  <c r="BK20" i="92"/>
  <c r="BE20" i="92" s="1"/>
  <c r="AF14" i="92" s="1"/>
  <c r="AN12" i="69"/>
  <c r="AJ33" i="92"/>
  <c r="AI34" i="49"/>
  <c r="AJ14" i="92"/>
  <c r="BH35" i="92"/>
  <c r="AJ22" i="92"/>
  <c r="BI24" i="92"/>
  <c r="BI6" i="92" s="1"/>
  <c r="AI22" i="92"/>
  <c r="BH24" i="92"/>
  <c r="BK12" i="92"/>
  <c r="BD12" i="92" s="1"/>
  <c r="AE22" i="92" s="1"/>
  <c r="AJ31" i="92"/>
  <c r="AJ32" i="92"/>
  <c r="AI16" i="92"/>
  <c r="BK18" i="92"/>
  <c r="BC18" i="92" s="1"/>
  <c r="AD16" i="92" s="1"/>
  <c r="AJ30" i="92"/>
  <c r="AJ29" i="92"/>
  <c r="AJ11" i="92"/>
  <c r="AI30" i="92"/>
  <c r="BK33" i="92"/>
  <c r="AI18" i="92"/>
  <c r="BK16" i="92"/>
  <c r="AI29" i="92"/>
  <c r="BK34" i="92"/>
  <c r="AJ19" i="92"/>
  <c r="AI11" i="92"/>
  <c r="BK23" i="92"/>
  <c r="AI15" i="92"/>
  <c r="BK19" i="92"/>
  <c r="BC19" i="92" s="1"/>
  <c r="AD15" i="92" s="1"/>
  <c r="AJ21" i="92"/>
  <c r="AJ12" i="92"/>
  <c r="AI21" i="92"/>
  <c r="BK13" i="92"/>
  <c r="BC13" i="92" s="1"/>
  <c r="AD21" i="92" s="1"/>
  <c r="BK32" i="92"/>
  <c r="AI31" i="92"/>
  <c r="BK17" i="92"/>
  <c r="AI17" i="92"/>
  <c r="AI12" i="92"/>
  <c r="BK22" i="92"/>
  <c r="BC22" i="92" s="1"/>
  <c r="AD12" i="92" s="1"/>
  <c r="AJ18" i="92"/>
  <c r="AJ16" i="92"/>
  <c r="AJ15" i="92"/>
  <c r="BK21" i="92"/>
  <c r="BC21" i="92" s="1"/>
  <c r="AD13" i="92" s="1"/>
  <c r="AI13" i="92"/>
  <c r="BK15" i="92"/>
  <c r="BC15" i="92" s="1"/>
  <c r="AD19" i="92" s="1"/>
  <c r="AI19" i="92"/>
  <c r="AI20" i="92"/>
  <c r="BK14" i="92"/>
  <c r="BC14" i="92" s="1"/>
  <c r="AD20" i="92" s="1"/>
  <c r="AJ17" i="92"/>
  <c r="AJ20" i="92"/>
  <c r="AJ13" i="92"/>
  <c r="AJ34" i="92"/>
  <c r="BI35" i="92"/>
  <c r="AI32" i="92"/>
  <c r="BK31" i="92"/>
  <c r="BC31" i="92" s="1"/>
  <c r="AD32" i="92" s="1"/>
  <c r="BK29" i="92"/>
  <c r="BM31" i="88"/>
  <c r="AD32" i="88" s="1"/>
  <c r="BQ31" i="88"/>
  <c r="AH32" i="88" s="1"/>
  <c r="BP31" i="88"/>
  <c r="AG32" i="88" s="1"/>
  <c r="AP24" i="79"/>
  <c r="BL21" i="50"/>
  <c r="AH17" i="50" s="1"/>
  <c r="AI23" i="49"/>
  <c r="BF32" i="49"/>
  <c r="AF29" i="49" s="1"/>
  <c r="BH21" i="50"/>
  <c r="AD17" i="50" s="1"/>
  <c r="BJ21" i="50"/>
  <c r="AF17" i="50" s="1"/>
  <c r="BI21" i="50"/>
  <c r="AE17" i="50" s="1"/>
  <c r="BD32" i="49"/>
  <c r="AD29" i="49" s="1"/>
  <c r="BE32" i="49"/>
  <c r="AE29" i="49" s="1"/>
  <c r="BK21" i="50"/>
  <c r="AG17" i="50" s="1"/>
  <c r="AL24" i="67"/>
  <c r="BF22" i="81"/>
  <c r="AF12" i="81" s="1"/>
  <c r="BE18" i="49"/>
  <c r="AE14" i="49" s="1"/>
  <c r="BJ15" i="50"/>
  <c r="AF23" i="50" s="1"/>
  <c r="BH15" i="50"/>
  <c r="AD23" i="50" s="1"/>
  <c r="BI15" i="50"/>
  <c r="AE23" i="50" s="1"/>
  <c r="BE22" i="81"/>
  <c r="AE12" i="81" s="1"/>
  <c r="BK15" i="50"/>
  <c r="AG23" i="50" s="1"/>
  <c r="BD18" i="49"/>
  <c r="AD14" i="49" s="1"/>
  <c r="BF18" i="49"/>
  <c r="AF14" i="49" s="1"/>
  <c r="BD22" i="81"/>
  <c r="AD12" i="81" s="1"/>
  <c r="BL15" i="50"/>
  <c r="AH23" i="50" s="1"/>
  <c r="AI16" i="61"/>
  <c r="AD48" i="51"/>
  <c r="AL23" i="49"/>
  <c r="AD57" i="51"/>
  <c r="BF8" i="55"/>
  <c r="AG20" i="55" s="1"/>
  <c r="BI8" i="55"/>
  <c r="AJ20" i="55" s="1"/>
  <c r="BJ8" i="55"/>
  <c r="AK20" i="55" s="1"/>
  <c r="BC8" i="55"/>
  <c r="AD20" i="55" s="1"/>
  <c r="BH8" i="55"/>
  <c r="AI20" i="55" s="1"/>
  <c r="BG8" i="55"/>
  <c r="AH20" i="55" s="1"/>
  <c r="BE8" i="55"/>
  <c r="AF20" i="55" s="1"/>
  <c r="BK16" i="61"/>
  <c r="BD16" i="61" s="1"/>
  <c r="AE18" i="61" s="1"/>
  <c r="BL23" i="49"/>
  <c r="BM32" i="88"/>
  <c r="AD31" i="88" s="1"/>
  <c r="BP32" i="88"/>
  <c r="AG31" i="88" s="1"/>
  <c r="BN32" i="88"/>
  <c r="AE31" i="88" s="1"/>
  <c r="BO32" i="88"/>
  <c r="AF31" i="88" s="1"/>
  <c r="BQ32" i="88"/>
  <c r="AH31" i="88" s="1"/>
  <c r="BO31" i="88"/>
  <c r="AF32" i="88" s="1"/>
  <c r="BN31" i="88"/>
  <c r="AE32" i="88" s="1"/>
  <c r="BE15" i="67"/>
  <c r="AE19" i="67" s="1"/>
  <c r="BD15" i="67"/>
  <c r="AD19" i="67" s="1"/>
  <c r="BF15" i="67"/>
  <c r="AF19" i="67" s="1"/>
  <c r="AI21" i="61"/>
  <c r="AI17" i="61"/>
  <c r="BK15" i="61"/>
  <c r="AL19" i="61" s="1"/>
  <c r="AI15" i="61"/>
  <c r="AI33" i="61"/>
  <c r="BK31" i="61"/>
  <c r="BC31" i="61" s="1"/>
  <c r="AD32" i="61" s="1"/>
  <c r="AL4" i="51"/>
  <c r="AL15" i="51" s="1"/>
  <c r="BK14" i="61"/>
  <c r="BD14" i="61" s="1"/>
  <c r="AE20" i="61" s="1"/>
  <c r="BK33" i="61"/>
  <c r="BD33" i="61" s="1"/>
  <c r="AE30" i="61" s="1"/>
  <c r="BF10" i="54"/>
  <c r="AF22" i="54" s="1"/>
  <c r="BE10" i="54"/>
  <c r="AE22" i="54" s="1"/>
  <c r="BD10" i="54"/>
  <c r="AD22" i="54" s="1"/>
  <c r="AL22" i="54"/>
  <c r="BF5" i="49"/>
  <c r="AF5" i="49" s="1"/>
  <c r="AD32" i="51"/>
  <c r="BL6" i="70"/>
  <c r="BD6" i="70" s="1"/>
  <c r="AD6" i="70" s="1"/>
  <c r="AN4" i="70" s="1"/>
  <c r="AN12" i="70" s="1"/>
  <c r="BH11" i="61"/>
  <c r="BK11" i="61" s="1"/>
  <c r="BC11" i="61" s="1"/>
  <c r="AD23" i="61" s="1"/>
  <c r="AI11" i="61"/>
  <c r="AI14" i="61"/>
  <c r="BE5" i="49"/>
  <c r="AE5" i="49" s="1"/>
  <c r="BD5" i="49"/>
  <c r="AD5" i="49" s="1"/>
  <c r="AN4" i="49" s="1"/>
  <c r="AN15" i="49" s="1"/>
  <c r="AE34" i="56"/>
  <c r="BD33" i="56"/>
  <c r="AF34" i="56" s="1"/>
  <c r="AE33" i="56"/>
  <c r="BD34" i="56"/>
  <c r="AF33" i="56" s="1"/>
  <c r="AE32" i="56"/>
  <c r="BD35" i="56"/>
  <c r="AF32" i="56" s="1"/>
  <c r="AE31" i="56"/>
  <c r="BD36" i="56"/>
  <c r="AF31" i="56" s="1"/>
  <c r="AE36" i="56"/>
  <c r="BD31" i="56"/>
  <c r="AF36" i="56" s="1"/>
  <c r="AE35" i="56"/>
  <c r="BD32" i="56"/>
  <c r="AF35" i="56" s="1"/>
  <c r="AE21" i="56"/>
  <c r="BD17" i="56"/>
  <c r="AF21" i="56" s="1"/>
  <c r="AE17" i="56"/>
  <c r="BD21" i="56"/>
  <c r="AF17" i="56" s="1"/>
  <c r="AE14" i="56"/>
  <c r="BD24" i="56"/>
  <c r="AF14" i="56" s="1"/>
  <c r="BD18" i="56"/>
  <c r="AF20" i="56" s="1"/>
  <c r="AE20" i="56"/>
  <c r="AE23" i="56"/>
  <c r="BD15" i="56"/>
  <c r="AF23" i="56" s="1"/>
  <c r="AE24" i="56"/>
  <c r="BD14" i="56"/>
  <c r="AF24" i="56" s="1"/>
  <c r="AE15" i="56"/>
  <c r="BD23" i="56"/>
  <c r="AF15" i="56" s="1"/>
  <c r="AE22" i="56"/>
  <c r="BD16" i="56"/>
  <c r="AF22" i="56" s="1"/>
  <c r="AE16" i="56"/>
  <c r="BD22" i="56"/>
  <c r="AF16" i="56" s="1"/>
  <c r="AE18" i="56"/>
  <c r="BD20" i="56"/>
  <c r="AF18" i="56" s="1"/>
  <c r="AE13" i="56"/>
  <c r="BD25" i="56"/>
  <c r="AF13" i="56" s="1"/>
  <c r="AE19" i="56"/>
  <c r="BD19" i="56"/>
  <c r="AF19" i="56" s="1"/>
  <c r="AI12" i="61"/>
  <c r="AI29" i="61"/>
  <c r="BK21" i="61"/>
  <c r="BD21" i="61" s="1"/>
  <c r="AE13" i="61" s="1"/>
  <c r="AU10" i="53"/>
  <c r="AG22" i="53" s="1"/>
  <c r="AV10" i="53"/>
  <c r="AH22" i="53" s="1"/>
  <c r="AT10" i="53"/>
  <c r="AF22" i="53" s="1"/>
  <c r="AO54" i="53"/>
  <c r="AZ10" i="53"/>
  <c r="AL22" i="53" s="1"/>
  <c r="AW10" i="53"/>
  <c r="AI22" i="53" s="1"/>
  <c r="BA10" i="53"/>
  <c r="AM22" i="53" s="1"/>
  <c r="AX10" i="53"/>
  <c r="AJ22" i="53" s="1"/>
  <c r="AR10" i="53"/>
  <c r="AD22" i="53" s="1"/>
  <c r="BB10" i="53"/>
  <c r="AN22" i="53" s="1"/>
  <c r="AY10" i="53"/>
  <c r="AK22" i="53" s="1"/>
  <c r="AS10" i="53"/>
  <c r="AE22" i="53" s="1"/>
  <c r="BF11" i="52"/>
  <c r="AE23" i="52" s="1"/>
  <c r="BE11" i="52"/>
  <c r="AD23" i="52" s="1"/>
  <c r="AM23" i="52"/>
  <c r="BG11" i="52"/>
  <c r="AF23" i="52" s="1"/>
  <c r="BF10" i="60"/>
  <c r="AG22" i="60" s="1"/>
  <c r="BD10" i="60"/>
  <c r="AE22" i="60" s="1"/>
  <c r="BJ10" i="60"/>
  <c r="AK22" i="60" s="1"/>
  <c r="BH10" i="60"/>
  <c r="AI22" i="60" s="1"/>
  <c r="BI10" i="60"/>
  <c r="AJ22" i="60" s="1"/>
  <c r="BC10" i="60"/>
  <c r="AD22" i="60" s="1"/>
  <c r="AL49" i="60"/>
  <c r="BE10" i="60"/>
  <c r="AF22" i="60" s="1"/>
  <c r="BG10" i="60"/>
  <c r="AH22" i="60" s="1"/>
  <c r="BO29" i="88"/>
  <c r="AF34" i="88" s="1"/>
  <c r="AK7" i="88"/>
  <c r="BQ34" i="88"/>
  <c r="AH29" i="88" s="1"/>
  <c r="AP29" i="88"/>
  <c r="AK6" i="89"/>
  <c r="AJ7" i="89" s="1"/>
  <c r="BL6" i="89"/>
  <c r="AE6" i="89" s="1"/>
  <c r="AP24" i="88"/>
  <c r="BN30" i="88"/>
  <c r="AE33" i="88" s="1"/>
  <c r="AP33" i="88"/>
  <c r="BQ29" i="88"/>
  <c r="AH34" i="88" s="1"/>
  <c r="AP34" i="88"/>
  <c r="BL24" i="70"/>
  <c r="BK48" i="55"/>
  <c r="BK32" i="55"/>
  <c r="BC5" i="55" s="1"/>
  <c r="AD5" i="55" s="1"/>
  <c r="AM4" i="55" s="1"/>
  <c r="AM15" i="55" s="1"/>
  <c r="BM24" i="58"/>
  <c r="AH5" i="65"/>
  <c r="BE6" i="67"/>
  <c r="AE6" i="67" s="1"/>
  <c r="AG7" i="50"/>
  <c r="BJ19" i="60"/>
  <c r="AK13" i="60" s="1"/>
  <c r="AK6" i="58"/>
  <c r="BD19" i="60"/>
  <c r="AE13" i="60" s="1"/>
  <c r="BH7" i="50"/>
  <c r="AD7" i="50" s="1"/>
  <c r="BJ7" i="50"/>
  <c r="AL40" i="60"/>
  <c r="AH7" i="50"/>
  <c r="BD6" i="67"/>
  <c r="AD6" i="67" s="1"/>
  <c r="AN4" i="67" s="1"/>
  <c r="AN15" i="67" s="1"/>
  <c r="AE7" i="50"/>
  <c r="BC19" i="60"/>
  <c r="AD13" i="60" s="1"/>
  <c r="BI7" i="50"/>
  <c r="BK7" i="50"/>
  <c r="BL7" i="50"/>
  <c r="AF7" i="50"/>
  <c r="BF6" i="67"/>
  <c r="AF6" i="67" s="1"/>
  <c r="BF33" i="54"/>
  <c r="AF28" i="54" s="1"/>
  <c r="BF13" i="54"/>
  <c r="AF19" i="54" s="1"/>
  <c r="AJ32" i="65"/>
  <c r="BI19" i="60"/>
  <c r="AJ13" i="60" s="1"/>
  <c r="BE15" i="60"/>
  <c r="AF17" i="60" s="1"/>
  <c r="BF30" i="69"/>
  <c r="AF33" i="69" s="1"/>
  <c r="AO37" i="53"/>
  <c r="AI5" i="65"/>
  <c r="BG19" i="60"/>
  <c r="AH13" i="60" s="1"/>
  <c r="BF19" i="60"/>
  <c r="AG13" i="60" s="1"/>
  <c r="AF5" i="65"/>
  <c r="BH19" i="60"/>
  <c r="AI13" i="60" s="1"/>
  <c r="AN5" i="65"/>
  <c r="AG5" i="65"/>
  <c r="AE5" i="65"/>
  <c r="BI16" i="50"/>
  <c r="AE22" i="50" s="1"/>
  <c r="AR5" i="65"/>
  <c r="BH35" i="61"/>
  <c r="BK35" i="61" s="1"/>
  <c r="BE30" i="69"/>
  <c r="AE33" i="69" s="1"/>
  <c r="AP5" i="65"/>
  <c r="AQ5" i="65"/>
  <c r="AM5" i="65"/>
  <c r="AD5" i="65" s="1"/>
  <c r="BC15" i="60"/>
  <c r="AD17" i="60" s="1"/>
  <c r="AL44" i="60"/>
  <c r="BH15" i="60"/>
  <c r="AI17" i="60" s="1"/>
  <c r="BF15" i="60"/>
  <c r="AG17" i="60" s="1"/>
  <c r="BJ15" i="60"/>
  <c r="AK17" i="60" s="1"/>
  <c r="BD30" i="69"/>
  <c r="AD33" i="69" s="1"/>
  <c r="BK6" i="57"/>
  <c r="AL6" i="57" s="1"/>
  <c r="BG15" i="60"/>
  <c r="AH17" i="60" s="1"/>
  <c r="BD15" i="60"/>
  <c r="AE17" i="60" s="1"/>
  <c r="AX5" i="53"/>
  <c r="AJ5" i="53" s="1"/>
  <c r="AU5" i="53"/>
  <c r="AG5" i="53" s="1"/>
  <c r="BA31" i="53"/>
  <c r="AM30" i="53" s="1"/>
  <c r="BJ18" i="50"/>
  <c r="AF20" i="50" s="1"/>
  <c r="BI18" i="50"/>
  <c r="AE20" i="50" s="1"/>
  <c r="BF15" i="54"/>
  <c r="AF17" i="54" s="1"/>
  <c r="BE33" i="54"/>
  <c r="AE28" i="54" s="1"/>
  <c r="BB5" i="53"/>
  <c r="AN5" i="53" s="1"/>
  <c r="BA5" i="53"/>
  <c r="AM5" i="53" s="1"/>
  <c r="AS5" i="53"/>
  <c r="AE5" i="53" s="1"/>
  <c r="AZ5" i="53"/>
  <c r="AL5" i="53" s="1"/>
  <c r="BF29" i="52"/>
  <c r="AE34" i="52" s="1"/>
  <c r="BA21" i="53"/>
  <c r="AM11" i="53" s="1"/>
  <c r="AT5" i="53"/>
  <c r="AF5" i="53" s="1"/>
  <c r="BJ24" i="55"/>
  <c r="AK27" i="55" s="1"/>
  <c r="BI24" i="55"/>
  <c r="AJ27" i="55" s="1"/>
  <c r="AR5" i="53"/>
  <c r="AD5" i="53" s="1"/>
  <c r="BF28" i="49"/>
  <c r="AF33" i="49" s="1"/>
  <c r="AW5" i="53"/>
  <c r="AI5" i="53" s="1"/>
  <c r="AV5" i="53"/>
  <c r="AH5" i="53" s="1"/>
  <c r="BJ13" i="55"/>
  <c r="AK15" i="55" s="1"/>
  <c r="BM6" i="89"/>
  <c r="AF6" i="89" s="1"/>
  <c r="BN6" i="89"/>
  <c r="AG6" i="89" s="1"/>
  <c r="AI31" i="61"/>
  <c r="BL16" i="50"/>
  <c r="AH22" i="50" s="1"/>
  <c r="BB20" i="53"/>
  <c r="AN12" i="53" s="1"/>
  <c r="BA12" i="53"/>
  <c r="AM20" i="53" s="1"/>
  <c r="BA20" i="53"/>
  <c r="AM12" i="53" s="1"/>
  <c r="BJ25" i="55"/>
  <c r="AK26" i="55" s="1"/>
  <c r="BE18" i="81"/>
  <c r="AE16" i="81" s="1"/>
  <c r="BF18" i="81"/>
  <c r="AF16" i="81" s="1"/>
  <c r="BH16" i="50"/>
  <c r="AD22" i="50" s="1"/>
  <c r="AE50" i="60"/>
  <c r="BK32" i="61"/>
  <c r="AL31" i="61" s="1"/>
  <c r="BJ19" i="55"/>
  <c r="AK9" i="55" s="1"/>
  <c r="BB12" i="53"/>
  <c r="AN20" i="53" s="1"/>
  <c r="BE28" i="49"/>
  <c r="AE33" i="49" s="1"/>
  <c r="BI13" i="55"/>
  <c r="AJ15" i="55" s="1"/>
  <c r="BI11" i="55"/>
  <c r="AJ17" i="55" s="1"/>
  <c r="BQ30" i="88"/>
  <c r="AH33" i="88" s="1"/>
  <c r="BN29" i="88"/>
  <c r="AE34" i="88" s="1"/>
  <c r="BM29" i="88"/>
  <c r="AD34" i="88" s="1"/>
  <c r="BP34" i="88"/>
  <c r="AG29" i="88" s="1"/>
  <c r="AN6" i="89"/>
  <c r="BO34" i="88"/>
  <c r="AF29" i="88" s="1"/>
  <c r="BM34" i="88"/>
  <c r="AD29" i="88" s="1"/>
  <c r="BN34" i="88"/>
  <c r="AE29" i="88" s="1"/>
  <c r="BP30" i="88"/>
  <c r="AG33" i="88" s="1"/>
  <c r="BE22" i="82"/>
  <c r="AE12" i="82" s="1"/>
  <c r="BO30" i="88"/>
  <c r="AF33" i="88" s="1"/>
  <c r="BM30" i="88"/>
  <c r="AD33" i="88" s="1"/>
  <c r="BO6" i="88"/>
  <c r="AF6" i="88" s="1"/>
  <c r="BD22" i="82"/>
  <c r="AD12" i="82" s="1"/>
  <c r="BQ6" i="88"/>
  <c r="AH6" i="88" s="1"/>
  <c r="AP6" i="88"/>
  <c r="BP6" i="88"/>
  <c r="AG6" i="88" s="1"/>
  <c r="AL12" i="82"/>
  <c r="BC28" i="59"/>
  <c r="AE33" i="59" s="1"/>
  <c r="BB33" i="53"/>
  <c r="AN28" i="53" s="1"/>
  <c r="BF6" i="58"/>
  <c r="AE6" i="58" s="1"/>
  <c r="BD15" i="54"/>
  <c r="AD17" i="54" s="1"/>
  <c r="BE15" i="54"/>
  <c r="AE17" i="54" s="1"/>
  <c r="BL35" i="67"/>
  <c r="BF18" i="54"/>
  <c r="AF14" i="54" s="1"/>
  <c r="AR33" i="53"/>
  <c r="AD28" i="53" s="1"/>
  <c r="BC12" i="55"/>
  <c r="AD16" i="55" s="1"/>
  <c r="BG13" i="52"/>
  <c r="AF21" i="52" s="1"/>
  <c r="BC15" i="55"/>
  <c r="AD13" i="55" s="1"/>
  <c r="BJ9" i="55"/>
  <c r="AK19" i="55" s="1"/>
  <c r="BF13" i="52"/>
  <c r="AE21" i="52" s="1"/>
  <c r="BA29" i="53"/>
  <c r="AM32" i="53" s="1"/>
  <c r="BG6" i="58"/>
  <c r="AF6" i="58" s="1"/>
  <c r="AR29" i="53"/>
  <c r="AD32" i="53" s="1"/>
  <c r="BK38" i="60"/>
  <c r="BH11" i="60" s="1"/>
  <c r="AI21" i="60" s="1"/>
  <c r="BH29" i="60"/>
  <c r="AI26" i="60" s="1"/>
  <c r="BF29" i="60"/>
  <c r="AG26" i="60" s="1"/>
  <c r="BI26" i="55"/>
  <c r="AJ25" i="55" s="1"/>
  <c r="BG29" i="60"/>
  <c r="AH26" i="60" s="1"/>
  <c r="BK24" i="57"/>
  <c r="AP20" i="50"/>
  <c r="BH18" i="50"/>
  <c r="AD20" i="50" s="1"/>
  <c r="BJ26" i="55"/>
  <c r="AK25" i="55" s="1"/>
  <c r="BD18" i="81"/>
  <c r="AD16" i="81" s="1"/>
  <c r="BF16" i="54"/>
  <c r="AF16" i="54" s="1"/>
  <c r="BG29" i="52"/>
  <c r="AF34" i="52" s="1"/>
  <c r="BF29" i="54"/>
  <c r="AF32" i="54" s="1"/>
  <c r="BG16" i="52"/>
  <c r="AF18" i="52" s="1"/>
  <c r="AH59" i="60"/>
  <c r="BE16" i="54"/>
  <c r="AE16" i="54" s="1"/>
  <c r="BB18" i="53"/>
  <c r="AN14" i="53" s="1"/>
  <c r="BF16" i="52"/>
  <c r="AE18" i="52" s="1"/>
  <c r="BF31" i="52"/>
  <c r="AE32" i="52" s="1"/>
  <c r="BE13" i="52"/>
  <c r="AD21" i="52" s="1"/>
  <c r="BD16" i="54"/>
  <c r="AD16" i="54" s="1"/>
  <c r="AJ6" i="59"/>
  <c r="BB6" i="59"/>
  <c r="AD6" i="59" s="1"/>
  <c r="AL4" i="59" s="1"/>
  <c r="AL15" i="59" s="1"/>
  <c r="BC6" i="59"/>
  <c r="AE6" i="59" s="1"/>
  <c r="AP22" i="50"/>
  <c r="BK16" i="50"/>
  <c r="AG22" i="50" s="1"/>
  <c r="BK18" i="50"/>
  <c r="AG20" i="50" s="1"/>
  <c r="BF34" i="52"/>
  <c r="AE29" i="52" s="1"/>
  <c r="AR28" i="53"/>
  <c r="AD33" i="53" s="1"/>
  <c r="BF22" i="54"/>
  <c r="AF10" i="54" s="1"/>
  <c r="BF33" i="52"/>
  <c r="AE30" i="52" s="1"/>
  <c r="BG17" i="52"/>
  <c r="AF17" i="52" s="1"/>
  <c r="BG21" i="52"/>
  <c r="AF13" i="52" s="1"/>
  <c r="BD13" i="54"/>
  <c r="AD19" i="54" s="1"/>
  <c r="BE17" i="54"/>
  <c r="AE15" i="54" s="1"/>
  <c r="BB22" i="53"/>
  <c r="AN10" i="53" s="1"/>
  <c r="BE34" i="52"/>
  <c r="AD29" i="52" s="1"/>
  <c r="BB17" i="53"/>
  <c r="AN15" i="53" s="1"/>
  <c r="BB31" i="53"/>
  <c r="AN30" i="53" s="1"/>
  <c r="BE20" i="54"/>
  <c r="AE12" i="54" s="1"/>
  <c r="BF17" i="54"/>
  <c r="AF15" i="54" s="1"/>
  <c r="AS28" i="53"/>
  <c r="AE33" i="53" s="1"/>
  <c r="BE22" i="54"/>
  <c r="AE10" i="54" s="1"/>
  <c r="BI9" i="55"/>
  <c r="AJ19" i="55" s="1"/>
  <c r="BF31" i="54"/>
  <c r="AF30" i="54" s="1"/>
  <c r="BG33" i="52"/>
  <c r="AF30" i="52" s="1"/>
  <c r="BG34" i="52"/>
  <c r="AF29" i="52" s="1"/>
  <c r="BD18" i="54"/>
  <c r="AD14" i="54" s="1"/>
  <c r="BF14" i="52"/>
  <c r="AE20" i="52" s="1"/>
  <c r="BA22" i="53"/>
  <c r="AM10" i="53" s="1"/>
  <c r="AT28" i="53"/>
  <c r="AF33" i="53" s="1"/>
  <c r="BN33" i="88"/>
  <c r="AE30" i="88" s="1"/>
  <c r="BO33" i="88"/>
  <c r="AF30" i="88" s="1"/>
  <c r="BP33" i="88"/>
  <c r="AG30" i="88" s="1"/>
  <c r="BQ33" i="88"/>
  <c r="AH30" i="88" s="1"/>
  <c r="BM6" i="88"/>
  <c r="AD6" i="88" s="1"/>
  <c r="AR4" i="88" s="1"/>
  <c r="BF16" i="82"/>
  <c r="AF18" i="82" s="1"/>
  <c r="BF16" i="80"/>
  <c r="AF18" i="80" s="1"/>
  <c r="BK6" i="89"/>
  <c r="AD6" i="89" s="1"/>
  <c r="AP4" i="89" s="1"/>
  <c r="AL18" i="80"/>
  <c r="AL24" i="80" s="1"/>
  <c r="AL21" i="82"/>
  <c r="BE31" i="84"/>
  <c r="AE34" i="84" s="1"/>
  <c r="BD31" i="84"/>
  <c r="AD34" i="84" s="1"/>
  <c r="AL12" i="85"/>
  <c r="BE19" i="85"/>
  <c r="AE15" i="85" s="1"/>
  <c r="BD22" i="85"/>
  <c r="AD12" i="85" s="1"/>
  <c r="BF22" i="85"/>
  <c r="AF12" i="85" s="1"/>
  <c r="BF17" i="82"/>
  <c r="AF17" i="82" s="1"/>
  <c r="AL17" i="82"/>
  <c r="BE17" i="82"/>
  <c r="AE17" i="82" s="1"/>
  <c r="BL6" i="84"/>
  <c r="BE6" i="84" s="1"/>
  <c r="AE6" i="84" s="1"/>
  <c r="BE35" i="85"/>
  <c r="AE30" i="85" s="1"/>
  <c r="BF31" i="85"/>
  <c r="AF34" i="85" s="1"/>
  <c r="BF35" i="85"/>
  <c r="AF30" i="85" s="1"/>
  <c r="AL31" i="85"/>
  <c r="BF18" i="85"/>
  <c r="AF16" i="85" s="1"/>
  <c r="BL36" i="84"/>
  <c r="BF17" i="85"/>
  <c r="AF17" i="85" s="1"/>
  <c r="BF33" i="85"/>
  <c r="AF32" i="85" s="1"/>
  <c r="AL30" i="85"/>
  <c r="AL33" i="82"/>
  <c r="BE13" i="82"/>
  <c r="AE21" i="82" s="1"/>
  <c r="BF15" i="85"/>
  <c r="AF19" i="85" s="1"/>
  <c r="BE31" i="82"/>
  <c r="AE34" i="82" s="1"/>
  <c r="BF13" i="82"/>
  <c r="AF21" i="82" s="1"/>
  <c r="BF21" i="85"/>
  <c r="AF13" i="85" s="1"/>
  <c r="AK24" i="85"/>
  <c r="BF19" i="85"/>
  <c r="AF15" i="85" s="1"/>
  <c r="BD19" i="85"/>
  <c r="AD15" i="85" s="1"/>
  <c r="BD32" i="85"/>
  <c r="AD33" i="85" s="1"/>
  <c r="BD33" i="85"/>
  <c r="AD32" i="85" s="1"/>
  <c r="BD18" i="85"/>
  <c r="AD16" i="85" s="1"/>
  <c r="BE33" i="85"/>
  <c r="AE32" i="85" s="1"/>
  <c r="BF32" i="82"/>
  <c r="AF33" i="82" s="1"/>
  <c r="BD32" i="82"/>
  <c r="AD33" i="82" s="1"/>
  <c r="BJ6" i="90"/>
  <c r="AF6" i="90" s="1"/>
  <c r="AL16" i="85"/>
  <c r="AK36" i="85"/>
  <c r="BL36" i="85"/>
  <c r="BK6" i="90"/>
  <c r="AG6" i="90" s="1"/>
  <c r="BE30" i="85"/>
  <c r="AE35" i="85" s="1"/>
  <c r="BD12" i="85"/>
  <c r="AD22" i="85" s="1"/>
  <c r="AK6" i="84"/>
  <c r="AL14" i="85"/>
  <c r="BD17" i="85"/>
  <c r="AD17" i="85" s="1"/>
  <c r="AL17" i="85"/>
  <c r="BE34" i="85"/>
  <c r="AE31" i="85" s="1"/>
  <c r="BD34" i="85"/>
  <c r="AD31" i="85" s="1"/>
  <c r="AP6" i="90"/>
  <c r="BP24" i="83"/>
  <c r="BE33" i="86"/>
  <c r="AE32" i="86" s="1"/>
  <c r="BL24" i="86"/>
  <c r="AL22" i="85"/>
  <c r="BD23" i="85"/>
  <c r="AD11" i="85" s="1"/>
  <c r="BF23" i="85"/>
  <c r="AF11" i="85" s="1"/>
  <c r="AI36" i="85"/>
  <c r="BL36" i="82"/>
  <c r="BE16" i="82"/>
  <c r="AE18" i="82" s="1"/>
  <c r="BE16" i="85"/>
  <c r="AE18" i="85" s="1"/>
  <c r="BF16" i="85"/>
  <c r="AF18" i="85" s="1"/>
  <c r="AL18" i="85"/>
  <c r="BE20" i="85"/>
  <c r="AE14" i="85" s="1"/>
  <c r="BF20" i="85"/>
  <c r="AF14" i="85" s="1"/>
  <c r="BE14" i="85"/>
  <c r="AE20" i="85" s="1"/>
  <c r="BD14" i="85"/>
  <c r="AD20" i="85" s="1"/>
  <c r="AL20" i="85"/>
  <c r="BD31" i="85"/>
  <c r="AD34" i="85" s="1"/>
  <c r="AL34" i="85"/>
  <c r="BF30" i="85"/>
  <c r="AF35" i="85" s="1"/>
  <c r="BL24" i="85"/>
  <c r="AL18" i="82"/>
  <c r="AI36" i="82"/>
  <c r="BD13" i="85"/>
  <c r="AD21" i="85" s="1"/>
  <c r="BF13" i="85"/>
  <c r="AF21" i="85" s="1"/>
  <c r="BD30" i="85"/>
  <c r="AD35" i="85" s="1"/>
  <c r="BE32" i="85"/>
  <c r="AE33" i="85" s="1"/>
  <c r="BF32" i="85"/>
  <c r="AF33" i="85" s="1"/>
  <c r="BE13" i="85"/>
  <c r="AE21" i="85" s="1"/>
  <c r="BF31" i="82"/>
  <c r="AF34" i="82" s="1"/>
  <c r="AI24" i="85"/>
  <c r="BD21" i="85"/>
  <c r="AD13" i="85" s="1"/>
  <c r="AL13" i="85"/>
  <c r="BL6" i="85"/>
  <c r="BE6" i="85" s="1"/>
  <c r="BD15" i="85"/>
  <c r="AD19" i="85" s="1"/>
  <c r="BF12" i="85"/>
  <c r="AF22" i="85" s="1"/>
  <c r="BE23" i="85"/>
  <c r="AE11" i="85" s="1"/>
  <c r="BE15" i="85"/>
  <c r="AE19" i="85" s="1"/>
  <c r="BD33" i="86"/>
  <c r="AD32" i="86" s="1"/>
  <c r="BL36" i="86"/>
  <c r="AL32" i="86"/>
  <c r="BE16" i="84"/>
  <c r="AE18" i="84" s="1"/>
  <c r="AL34" i="84"/>
  <c r="AL36" i="84" s="1"/>
  <c r="BD16" i="80"/>
  <c r="AD18" i="80" s="1"/>
  <c r="AL36" i="80"/>
  <c r="BI6" i="90"/>
  <c r="AE6" i="90" s="1"/>
  <c r="BH6" i="90"/>
  <c r="AD6" i="90" s="1"/>
  <c r="AD23" i="83"/>
  <c r="AD21" i="83"/>
  <c r="BP6" i="83"/>
  <c r="BH6" i="83" s="1"/>
  <c r="AF6" i="83" s="1"/>
  <c r="AD22" i="83"/>
  <c r="AL34" i="82"/>
  <c r="AL36" i="86"/>
  <c r="AE6" i="88"/>
  <c r="BI6" i="82"/>
  <c r="AI6" i="82" s="1"/>
  <c r="BL6" i="80"/>
  <c r="BF6" i="80" s="1"/>
  <c r="AF6" i="80" s="1"/>
  <c r="AN35" i="89"/>
  <c r="BL24" i="82"/>
  <c r="AL6" i="86"/>
  <c r="AI24" i="82"/>
  <c r="BF6" i="86"/>
  <c r="AF6" i="86" s="1"/>
  <c r="AN24" i="89"/>
  <c r="AN36" i="83"/>
  <c r="BD6" i="86"/>
  <c r="AD6" i="86" s="1"/>
  <c r="AJ24" i="86"/>
  <c r="BH29" i="90"/>
  <c r="AD34" i="90" s="1"/>
  <c r="BJ29" i="90"/>
  <c r="AF34" i="90" s="1"/>
  <c r="AP34" i="90"/>
  <c r="AP35" i="90" s="1"/>
  <c r="BL29" i="90"/>
  <c r="AH34" i="90" s="1"/>
  <c r="BI29" i="90"/>
  <c r="AE34" i="90" s="1"/>
  <c r="BM33" i="88"/>
  <c r="AD30" i="88" s="1"/>
  <c r="AL14" i="86"/>
  <c r="BD20" i="86"/>
  <c r="AD14" i="86" s="1"/>
  <c r="BE20" i="86"/>
  <c r="AE14" i="86" s="1"/>
  <c r="BF20" i="86"/>
  <c r="AF14" i="86" s="1"/>
  <c r="BE17" i="86"/>
  <c r="AE17" i="86" s="1"/>
  <c r="BD17" i="86"/>
  <c r="AD17" i="86" s="1"/>
  <c r="AL17" i="86"/>
  <c r="BF17" i="86"/>
  <c r="AF17" i="86" s="1"/>
  <c r="AL16" i="86"/>
  <c r="BF18" i="86"/>
  <c r="AF16" i="86" s="1"/>
  <c r="BD18" i="86"/>
  <c r="AD16" i="86" s="1"/>
  <c r="BE18" i="86"/>
  <c r="AE16" i="86" s="1"/>
  <c r="BF14" i="86"/>
  <c r="AF20" i="86" s="1"/>
  <c r="AL20" i="86"/>
  <c r="BD14" i="86"/>
  <c r="AD20" i="86" s="1"/>
  <c r="BE14" i="86"/>
  <c r="AE20" i="86" s="1"/>
  <c r="BL12" i="90"/>
  <c r="AH22" i="90" s="1"/>
  <c r="AP22" i="90"/>
  <c r="AP24" i="90" s="1"/>
  <c r="BH12" i="90"/>
  <c r="AD22" i="90" s="1"/>
  <c r="BI12" i="90"/>
  <c r="AE22" i="90" s="1"/>
  <c r="BJ12" i="90"/>
  <c r="AF22" i="90" s="1"/>
  <c r="BK12" i="90"/>
  <c r="AG22" i="90" s="1"/>
  <c r="AL18" i="84"/>
  <c r="AL24" i="84" s="1"/>
  <c r="BD16" i="84"/>
  <c r="AD18" i="84" s="1"/>
  <c r="AN24" i="83"/>
  <c r="BJ6" i="79"/>
  <c r="AF6" i="79" s="1"/>
  <c r="BI6" i="79"/>
  <c r="AE6" i="79" s="1"/>
  <c r="BH6" i="79"/>
  <c r="AD6" i="79" s="1"/>
  <c r="BL6" i="79"/>
  <c r="AH6" i="79" s="1"/>
  <c r="AP6" i="79"/>
  <c r="BE6" i="68"/>
  <c r="AE6" i="68" s="1"/>
  <c r="BF15" i="52"/>
  <c r="AE19" i="52" s="1"/>
  <c r="BI32" i="50"/>
  <c r="AE37" i="50" s="1"/>
  <c r="BD30" i="60"/>
  <c r="AE25" i="60" s="1"/>
  <c r="BC25" i="55"/>
  <c r="AD26" i="55" s="1"/>
  <c r="AL35" i="52"/>
  <c r="BC18" i="55"/>
  <c r="AD10" i="55" s="1"/>
  <c r="BB19" i="53"/>
  <c r="AN13" i="53" s="1"/>
  <c r="BE6" i="58"/>
  <c r="AD6" i="58" s="1"/>
  <c r="AN4" i="58" s="1"/>
  <c r="AN16" i="58" s="1"/>
  <c r="BG15" i="52"/>
  <c r="AF19" i="52" s="1"/>
  <c r="AK35" i="52"/>
  <c r="AI24" i="81"/>
  <c r="BG30" i="60"/>
  <c r="AH25" i="60" s="1"/>
  <c r="BE19" i="52"/>
  <c r="AD15" i="52" s="1"/>
  <c r="AX19" i="53"/>
  <c r="AJ13" i="53" s="1"/>
  <c r="BJ32" i="50"/>
  <c r="AF37" i="50" s="1"/>
  <c r="BE29" i="69"/>
  <c r="AE34" i="69" s="1"/>
  <c r="BH30" i="60"/>
  <c r="AI25" i="60" s="1"/>
  <c r="BC30" i="60"/>
  <c r="AD25" i="60" s="1"/>
  <c r="BD22" i="54"/>
  <c r="AD10" i="54" s="1"/>
  <c r="AQ13" i="65"/>
  <c r="AH15" i="65" s="1"/>
  <c r="AO13" i="65"/>
  <c r="AF15" i="65" s="1"/>
  <c r="AM13" i="65"/>
  <c r="AD15" i="65" s="1"/>
  <c r="AR13" i="65"/>
  <c r="AI15" i="65" s="1"/>
  <c r="AN13" i="65"/>
  <c r="AE15" i="65" s="1"/>
  <c r="AJ42" i="65"/>
  <c r="AJ48" i="65" s="1"/>
  <c r="BE20" i="61"/>
  <c r="AF14" i="61" s="1"/>
  <c r="BD20" i="61"/>
  <c r="AE14" i="61" s="1"/>
  <c r="AL14" i="61"/>
  <c r="BC20" i="61"/>
  <c r="AD14" i="61" s="1"/>
  <c r="AK23" i="54"/>
  <c r="BD12" i="54"/>
  <c r="AD20" i="54" s="1"/>
  <c r="BE15" i="52"/>
  <c r="AD19" i="52" s="1"/>
  <c r="BF17" i="52"/>
  <c r="AE17" i="52" s="1"/>
  <c r="AI24" i="57"/>
  <c r="AR11" i="53"/>
  <c r="AD21" i="53" s="1"/>
  <c r="BE17" i="52"/>
  <c r="AD17" i="52" s="1"/>
  <c r="AR14" i="53"/>
  <c r="AD18" i="53" s="1"/>
  <c r="AR18" i="53"/>
  <c r="AD14" i="53" s="1"/>
  <c r="AR16" i="53"/>
  <c r="AD16" i="53" s="1"/>
  <c r="BE29" i="54"/>
  <c r="AE32" i="54" s="1"/>
  <c r="BD29" i="69"/>
  <c r="AD34" i="69" s="1"/>
  <c r="BD29" i="54"/>
  <c r="AD32" i="54" s="1"/>
  <c r="BD17" i="54"/>
  <c r="AD15" i="54" s="1"/>
  <c r="BE31" i="52"/>
  <c r="AD32" i="52" s="1"/>
  <c r="AP13" i="65"/>
  <c r="AG15" i="65" s="1"/>
  <c r="BE16" i="52"/>
  <c r="AD18" i="52" s="1"/>
  <c r="AL46" i="60"/>
  <c r="BD13" i="60"/>
  <c r="AE19" i="60" s="1"/>
  <c r="BI13" i="60"/>
  <c r="AJ19" i="60" s="1"/>
  <c r="BC13" i="60"/>
  <c r="AD19" i="60" s="1"/>
  <c r="BE13" i="60"/>
  <c r="AF19" i="60" s="1"/>
  <c r="BG13" i="60"/>
  <c r="AH19" i="60" s="1"/>
  <c r="BH13" i="60"/>
  <c r="AI19" i="60" s="1"/>
  <c r="BJ13" i="60"/>
  <c r="AK19" i="60" s="1"/>
  <c r="AL16" i="57"/>
  <c r="BE18" i="57"/>
  <c r="AF16" i="57" s="1"/>
  <c r="BD18" i="57"/>
  <c r="AE16" i="57" s="1"/>
  <c r="AL21" i="57"/>
  <c r="BD13" i="57"/>
  <c r="AE21" i="57" s="1"/>
  <c r="BE13" i="57"/>
  <c r="AF21" i="57" s="1"/>
  <c r="AK57" i="55"/>
  <c r="BF30" i="54"/>
  <c r="AF31" i="54" s="1"/>
  <c r="BG17" i="55"/>
  <c r="AH11" i="55" s="1"/>
  <c r="BF17" i="55"/>
  <c r="AG11" i="55" s="1"/>
  <c r="BH17" i="55"/>
  <c r="AI11" i="55" s="1"/>
  <c r="BD17" i="55"/>
  <c r="AE11" i="55" s="1"/>
  <c r="BE17" i="55"/>
  <c r="AF11" i="55" s="1"/>
  <c r="AL32" i="69"/>
  <c r="BE31" i="69"/>
  <c r="AE32" i="69" s="1"/>
  <c r="BF31" i="69"/>
  <c r="AF32" i="69" s="1"/>
  <c r="AL34" i="57"/>
  <c r="BK35" i="57"/>
  <c r="AL30" i="69"/>
  <c r="BE33" i="69"/>
  <c r="AE30" i="69" s="1"/>
  <c r="BF33" i="69"/>
  <c r="AF30" i="69" s="1"/>
  <c r="BD29" i="57"/>
  <c r="AE34" i="57" s="1"/>
  <c r="AO61" i="53"/>
  <c r="AU32" i="53"/>
  <c r="AG29" i="53" s="1"/>
  <c r="AT32" i="53"/>
  <c r="AF29" i="53" s="1"/>
  <c r="AW32" i="53"/>
  <c r="AI29" i="53" s="1"/>
  <c r="AS32" i="53"/>
  <c r="AE29" i="53" s="1"/>
  <c r="AV32" i="53"/>
  <c r="AH29" i="53" s="1"/>
  <c r="AY32" i="53"/>
  <c r="AK29" i="53" s="1"/>
  <c r="AX32" i="53"/>
  <c r="AJ29" i="53" s="1"/>
  <c r="AZ32" i="53"/>
  <c r="AL29" i="53" s="1"/>
  <c r="AL30" i="81"/>
  <c r="BF35" i="81"/>
  <c r="AF30" i="81" s="1"/>
  <c r="BE35" i="81"/>
  <c r="AE30" i="81" s="1"/>
  <c r="AJ35" i="52"/>
  <c r="BE27" i="55"/>
  <c r="AF24" i="55" s="1"/>
  <c r="BD27" i="55"/>
  <c r="AE24" i="55" s="1"/>
  <c r="BG27" i="55"/>
  <c r="AH24" i="55" s="1"/>
  <c r="BF27" i="55"/>
  <c r="AG24" i="55" s="1"/>
  <c r="BH27" i="55"/>
  <c r="AI24" i="55" s="1"/>
  <c r="BF21" i="58"/>
  <c r="AE13" i="58" s="1"/>
  <c r="BE21" i="58"/>
  <c r="AD13" i="58" s="1"/>
  <c r="AL13" i="58"/>
  <c r="BG21" i="58"/>
  <c r="AF13" i="58" s="1"/>
  <c r="BF32" i="54"/>
  <c r="AF29" i="54" s="1"/>
  <c r="BH12" i="61"/>
  <c r="AI35" i="69"/>
  <c r="AO43" i="53"/>
  <c r="AV21" i="53"/>
  <c r="AH11" i="53" s="1"/>
  <c r="AX21" i="53"/>
  <c r="AJ11" i="53" s="1"/>
  <c r="AU21" i="53"/>
  <c r="AG11" i="53" s="1"/>
  <c r="AT21" i="53"/>
  <c r="AF11" i="53" s="1"/>
  <c r="AZ21" i="53"/>
  <c r="AL11" i="53" s="1"/>
  <c r="AW21" i="53"/>
  <c r="AI11" i="53" s="1"/>
  <c r="AS21" i="53"/>
  <c r="AE11" i="53" s="1"/>
  <c r="AY21" i="53"/>
  <c r="AK11" i="53" s="1"/>
  <c r="AL15" i="69"/>
  <c r="BF19" i="69"/>
  <c r="AF15" i="69" s="1"/>
  <c r="BE19" i="69"/>
  <c r="AE15" i="69" s="1"/>
  <c r="BE29" i="57"/>
  <c r="AF34" i="57" s="1"/>
  <c r="AI24" i="69"/>
  <c r="BE29" i="70"/>
  <c r="AE34" i="70" s="1"/>
  <c r="AL22" i="81"/>
  <c r="BE12" i="81"/>
  <c r="AE22" i="81" s="1"/>
  <c r="BF12" i="81"/>
  <c r="AF22" i="81" s="1"/>
  <c r="AL17" i="61"/>
  <c r="BD17" i="61"/>
  <c r="AE17" i="61" s="1"/>
  <c r="BE17" i="61"/>
  <c r="AF17" i="61" s="1"/>
  <c r="AJ57" i="55"/>
  <c r="AJ34" i="54"/>
  <c r="AL24" i="52"/>
  <c r="AL19" i="69"/>
  <c r="BF15" i="69"/>
  <c r="AF19" i="69" s="1"/>
  <c r="BE15" i="69"/>
  <c r="AE19" i="69" s="1"/>
  <c r="AM66" i="53"/>
  <c r="AL15" i="81"/>
  <c r="BF19" i="81"/>
  <c r="AF15" i="81" s="1"/>
  <c r="BE19" i="81"/>
  <c r="AE15" i="81" s="1"/>
  <c r="AE58" i="60"/>
  <c r="AE59" i="60" s="1"/>
  <c r="AK24" i="52"/>
  <c r="BE20" i="52"/>
  <c r="AD14" i="52" s="1"/>
  <c r="BD30" i="54"/>
  <c r="AD31" i="54" s="1"/>
  <c r="BC66" i="53"/>
  <c r="AO65" i="53"/>
  <c r="AL11" i="81"/>
  <c r="BE23" i="81"/>
  <c r="AE11" i="81" s="1"/>
  <c r="BF23" i="81"/>
  <c r="AF11" i="81" s="1"/>
  <c r="BD29" i="68"/>
  <c r="AD34" i="68" s="1"/>
  <c r="BF19" i="54"/>
  <c r="AF13" i="54" s="1"/>
  <c r="BD19" i="54"/>
  <c r="AD13" i="54" s="1"/>
  <c r="AX28" i="53"/>
  <c r="AJ33" i="53" s="1"/>
  <c r="AL33" i="81"/>
  <c r="BE32" i="81"/>
  <c r="AE33" i="81" s="1"/>
  <c r="BF32" i="81"/>
  <c r="AF33" i="81" s="1"/>
  <c r="BF34" i="58"/>
  <c r="AE29" i="58" s="1"/>
  <c r="AL29" i="58"/>
  <c r="BE34" i="58"/>
  <c r="AD29" i="58" s="1"/>
  <c r="BG34" i="58"/>
  <c r="AF29" i="58" s="1"/>
  <c r="BE28" i="55"/>
  <c r="AF23" i="55" s="1"/>
  <c r="BG28" i="55"/>
  <c r="AH23" i="55" s="1"/>
  <c r="BF28" i="55"/>
  <c r="AG23" i="55" s="1"/>
  <c r="BD28" i="55"/>
  <c r="AE23" i="55" s="1"/>
  <c r="BH28" i="55"/>
  <c r="AI23" i="55" s="1"/>
  <c r="AL16" i="69"/>
  <c r="BF18" i="69"/>
  <c r="AF16" i="69" s="1"/>
  <c r="BE18" i="69"/>
  <c r="AE16" i="69" s="1"/>
  <c r="BC13" i="57"/>
  <c r="AD21" i="57" s="1"/>
  <c r="AZ28" i="53"/>
  <c r="AL33" i="53" s="1"/>
  <c r="AO49" i="53"/>
  <c r="AW15" i="53"/>
  <c r="AI17" i="53" s="1"/>
  <c r="AY15" i="53"/>
  <c r="AK17" i="53" s="1"/>
  <c r="AU15" i="53"/>
  <c r="AG17" i="53" s="1"/>
  <c r="AX15" i="53"/>
  <c r="AJ17" i="53" s="1"/>
  <c r="AZ15" i="53"/>
  <c r="AL17" i="53" s="1"/>
  <c r="AT15" i="53"/>
  <c r="AF17" i="53" s="1"/>
  <c r="AS15" i="53"/>
  <c r="AE17" i="53" s="1"/>
  <c r="AV15" i="53"/>
  <c r="AH17" i="53" s="1"/>
  <c r="BD20" i="54"/>
  <c r="AD12" i="54" s="1"/>
  <c r="BF20" i="54"/>
  <c r="AF12" i="54" s="1"/>
  <c r="AL19" i="57"/>
  <c r="BD15" i="57"/>
  <c r="AE19" i="57" s="1"/>
  <c r="BE15" i="57"/>
  <c r="AF19" i="57" s="1"/>
  <c r="AL17" i="57"/>
  <c r="BE17" i="57"/>
  <c r="AF17" i="57" s="1"/>
  <c r="BD17" i="57"/>
  <c r="AE17" i="57" s="1"/>
  <c r="BE15" i="55"/>
  <c r="AF13" i="55" s="1"/>
  <c r="BH15" i="55"/>
  <c r="AI13" i="55" s="1"/>
  <c r="BG15" i="55"/>
  <c r="AH13" i="55" s="1"/>
  <c r="BF15" i="55"/>
  <c r="AG13" i="55" s="1"/>
  <c r="BD15" i="55"/>
  <c r="AE13" i="55" s="1"/>
  <c r="AD48" i="55"/>
  <c r="BE14" i="52"/>
  <c r="AD20" i="52" s="1"/>
  <c r="BD18" i="61"/>
  <c r="AE16" i="61" s="1"/>
  <c r="BE18" i="61"/>
  <c r="AF16" i="61" s="1"/>
  <c r="AL16" i="61"/>
  <c r="BF20" i="58"/>
  <c r="AE14" i="58" s="1"/>
  <c r="AL14" i="58"/>
  <c r="BE20" i="58"/>
  <c r="AD14" i="58" s="1"/>
  <c r="BG20" i="58"/>
  <c r="AF14" i="58" s="1"/>
  <c r="AD66" i="53"/>
  <c r="BD29" i="67"/>
  <c r="AD34" i="67" s="1"/>
  <c r="BG19" i="58"/>
  <c r="AF15" i="58" s="1"/>
  <c r="BE19" i="58"/>
  <c r="AD15" i="58" s="1"/>
  <c r="BF19" i="58"/>
  <c r="AE15" i="58" s="1"/>
  <c r="AL15" i="58"/>
  <c r="BD25" i="55"/>
  <c r="AE26" i="55" s="1"/>
  <c r="BG25" i="55"/>
  <c r="AH26" i="55" s="1"/>
  <c r="BH25" i="55"/>
  <c r="AI26" i="55" s="1"/>
  <c r="BE25" i="55"/>
  <c r="AF26" i="55" s="1"/>
  <c r="BF25" i="55"/>
  <c r="AG26" i="55" s="1"/>
  <c r="BC17" i="55"/>
  <c r="AD11" i="55" s="1"/>
  <c r="BE21" i="52"/>
  <c r="AD13" i="52" s="1"/>
  <c r="AM16" i="52"/>
  <c r="BF18" i="52"/>
  <c r="AE16" i="52" s="1"/>
  <c r="AL22" i="57"/>
  <c r="BE12" i="57"/>
  <c r="AF22" i="57" s="1"/>
  <c r="BD12" i="57"/>
  <c r="AE22" i="57" s="1"/>
  <c r="AP23" i="65"/>
  <c r="AG28" i="65" s="1"/>
  <c r="AQ23" i="65"/>
  <c r="AH28" i="65" s="1"/>
  <c r="AR23" i="65"/>
  <c r="AI28" i="65" s="1"/>
  <c r="AN23" i="65"/>
  <c r="AE28" i="65" s="1"/>
  <c r="AM23" i="65"/>
  <c r="AD28" i="65" s="1"/>
  <c r="AJ56" i="65"/>
  <c r="AJ57" i="65" s="1"/>
  <c r="AS57" i="65"/>
  <c r="AL17" i="81"/>
  <c r="BE17" i="81"/>
  <c r="AE17" i="81" s="1"/>
  <c r="BF17" i="81"/>
  <c r="AF17" i="81" s="1"/>
  <c r="AL33" i="57"/>
  <c r="BE30" i="57"/>
  <c r="AF33" i="57" s="1"/>
  <c r="BD30" i="57"/>
  <c r="AE33" i="57" s="1"/>
  <c r="BD31" i="69"/>
  <c r="AD32" i="69" s="1"/>
  <c r="BE23" i="52"/>
  <c r="AD11" i="52" s="1"/>
  <c r="BE19" i="54"/>
  <c r="AE13" i="54" s="1"/>
  <c r="BI24" i="81"/>
  <c r="BL24" i="81" s="1"/>
  <c r="BI6" i="81"/>
  <c r="BH18" i="55"/>
  <c r="AI10" i="55" s="1"/>
  <c r="BE18" i="55"/>
  <c r="AF10" i="55" s="1"/>
  <c r="BF18" i="55"/>
  <c r="AG10" i="55" s="1"/>
  <c r="BG18" i="55"/>
  <c r="AH10" i="55" s="1"/>
  <c r="BD18" i="55"/>
  <c r="AE10" i="55" s="1"/>
  <c r="BF12" i="55"/>
  <c r="AG16" i="55" s="1"/>
  <c r="BE12" i="55"/>
  <c r="AF16" i="55" s="1"/>
  <c r="BH12" i="55"/>
  <c r="AI16" i="55" s="1"/>
  <c r="BG12" i="55"/>
  <c r="AH16" i="55" s="1"/>
  <c r="BD12" i="55"/>
  <c r="AE16" i="55" s="1"/>
  <c r="BB28" i="59"/>
  <c r="AD33" i="59" s="1"/>
  <c r="AL30" i="58"/>
  <c r="BF33" i="58"/>
  <c r="AE30" i="58" s="1"/>
  <c r="BG33" i="58"/>
  <c r="AF30" i="58" s="1"/>
  <c r="BE29" i="68"/>
  <c r="AE34" i="68" s="1"/>
  <c r="BE33" i="52"/>
  <c r="AD30" i="52" s="1"/>
  <c r="AL11" i="61"/>
  <c r="BE23" i="61"/>
  <c r="AF11" i="61" s="1"/>
  <c r="BD23" i="61"/>
  <c r="AE11" i="61" s="1"/>
  <c r="BD21" i="54"/>
  <c r="AD11" i="54" s="1"/>
  <c r="AN55" i="53"/>
  <c r="BH32" i="50"/>
  <c r="AD37" i="50" s="1"/>
  <c r="BC19" i="55"/>
  <c r="AD9" i="55" s="1"/>
  <c r="BI14" i="55"/>
  <c r="AJ14" i="55" s="1"/>
  <c r="AE34" i="60"/>
  <c r="BD35" i="81"/>
  <c r="AD30" i="81" s="1"/>
  <c r="AL12" i="58"/>
  <c r="BG22" i="58"/>
  <c r="AF12" i="58" s="1"/>
  <c r="BF22" i="58"/>
  <c r="AE12" i="58" s="1"/>
  <c r="BC27" i="55"/>
  <c r="AD24" i="55" s="1"/>
  <c r="AO44" i="53"/>
  <c r="AZ20" i="53"/>
  <c r="AL12" i="53" s="1"/>
  <c r="AW20" i="53"/>
  <c r="AI12" i="53" s="1"/>
  <c r="AV20" i="53"/>
  <c r="AH12" i="53" s="1"/>
  <c r="AS20" i="53"/>
  <c r="AE12" i="53" s="1"/>
  <c r="AX20" i="53"/>
  <c r="AJ12" i="53" s="1"/>
  <c r="AU20" i="53"/>
  <c r="AG12" i="53" s="1"/>
  <c r="AT20" i="53"/>
  <c r="AF12" i="53" s="1"/>
  <c r="AY20" i="53"/>
  <c r="AK12" i="53" s="1"/>
  <c r="AL33" i="61"/>
  <c r="BD30" i="61"/>
  <c r="AE33" i="61" s="1"/>
  <c r="BE30" i="61"/>
  <c r="AF33" i="61" s="1"/>
  <c r="BE22" i="52"/>
  <c r="AD12" i="52" s="1"/>
  <c r="BG19" i="52"/>
  <c r="AF15" i="52" s="1"/>
  <c r="BI23" i="54"/>
  <c r="BL23" i="54" s="1"/>
  <c r="BI5" i="54"/>
  <c r="BF11" i="55"/>
  <c r="AG17" i="55" s="1"/>
  <c r="BH11" i="55"/>
  <c r="AI17" i="55" s="1"/>
  <c r="BE11" i="55"/>
  <c r="AF17" i="55" s="1"/>
  <c r="BG11" i="55"/>
  <c r="AH17" i="55" s="1"/>
  <c r="BD11" i="55"/>
  <c r="AE17" i="55" s="1"/>
  <c r="AL14" i="69"/>
  <c r="BE20" i="69"/>
  <c r="AE14" i="69" s="1"/>
  <c r="BF20" i="69"/>
  <c r="AF14" i="69" s="1"/>
  <c r="AL18" i="57"/>
  <c r="BE16" i="57"/>
  <c r="AF18" i="57" s="1"/>
  <c r="BD16" i="57"/>
  <c r="AE18" i="57" s="1"/>
  <c r="AL29" i="61"/>
  <c r="BD34" i="61"/>
  <c r="AE29" i="61" s="1"/>
  <c r="BE34" i="61"/>
  <c r="AF29" i="61" s="1"/>
  <c r="BC17" i="61"/>
  <c r="AD17" i="61" s="1"/>
  <c r="BF29" i="68"/>
  <c r="AF34" i="68" s="1"/>
  <c r="BF23" i="58"/>
  <c r="AE11" i="58" s="1"/>
  <c r="AL11" i="58"/>
  <c r="BG23" i="58"/>
  <c r="AF11" i="58" s="1"/>
  <c r="BE23" i="58"/>
  <c r="AD11" i="58" s="1"/>
  <c r="AD55" i="53"/>
  <c r="BL32" i="50"/>
  <c r="AH37" i="50" s="1"/>
  <c r="AL23" i="81"/>
  <c r="BE11" i="81"/>
  <c r="AE23" i="81" s="1"/>
  <c r="BF11" i="81"/>
  <c r="AF23" i="81" s="1"/>
  <c r="BI21" i="60"/>
  <c r="AJ11" i="60" s="1"/>
  <c r="BD21" i="60"/>
  <c r="AE11" i="60" s="1"/>
  <c r="BF21" i="60"/>
  <c r="AG11" i="60" s="1"/>
  <c r="BC21" i="60"/>
  <c r="AD11" i="60" s="1"/>
  <c r="BE21" i="60"/>
  <c r="AF11" i="60" s="1"/>
  <c r="BJ21" i="60"/>
  <c r="AK11" i="60" s="1"/>
  <c r="BG21" i="60"/>
  <c r="AH11" i="60" s="1"/>
  <c r="BH21" i="60"/>
  <c r="AI11" i="60" s="1"/>
  <c r="AL38" i="60"/>
  <c r="AL13" i="57"/>
  <c r="BD21" i="57"/>
  <c r="AE13" i="57" s="1"/>
  <c r="BE21" i="57"/>
  <c r="AF13" i="57" s="1"/>
  <c r="BG22" i="52"/>
  <c r="AF12" i="52" s="1"/>
  <c r="BG18" i="52"/>
  <c r="AF16" i="52" s="1"/>
  <c r="BE18" i="54"/>
  <c r="AE14" i="54" s="1"/>
  <c r="BF23" i="52"/>
  <c r="AE11" i="52" s="1"/>
  <c r="AK6" i="81"/>
  <c r="AL29" i="69"/>
  <c r="BF34" i="69"/>
  <c r="AF29" i="69" s="1"/>
  <c r="BE34" i="69"/>
  <c r="AE29" i="69" s="1"/>
  <c r="BF9" i="55"/>
  <c r="AG19" i="55" s="1"/>
  <c r="BG9" i="55"/>
  <c r="AH19" i="55" s="1"/>
  <c r="BE9" i="55"/>
  <c r="AF19" i="55" s="1"/>
  <c r="BD9" i="55"/>
  <c r="AE19" i="55" s="1"/>
  <c r="BH9" i="55"/>
  <c r="AI19" i="55" s="1"/>
  <c r="AG48" i="60"/>
  <c r="AG50" i="60" s="1"/>
  <c r="BF50" i="60"/>
  <c r="BF34" i="60"/>
  <c r="AL11" i="69"/>
  <c r="BE23" i="69"/>
  <c r="AE11" i="69" s="1"/>
  <c r="BF23" i="69"/>
  <c r="AF11" i="69" s="1"/>
  <c r="BJ18" i="55"/>
  <c r="AK10" i="55" s="1"/>
  <c r="BG30" i="52"/>
  <c r="AF33" i="52" s="1"/>
  <c r="AL21" i="61"/>
  <c r="BD13" i="61"/>
  <c r="AE21" i="61" s="1"/>
  <c r="BE13" i="61"/>
  <c r="AF21" i="61" s="1"/>
  <c r="AI34" i="61"/>
  <c r="BK29" i="61"/>
  <c r="BC29" i="61" s="1"/>
  <c r="AD34" i="61" s="1"/>
  <c r="AD34" i="60"/>
  <c r="AL12" i="57"/>
  <c r="BD22" i="57"/>
  <c r="AE12" i="57" s="1"/>
  <c r="BE22" i="57"/>
  <c r="AF12" i="57" s="1"/>
  <c r="BG12" i="58"/>
  <c r="AF22" i="58" s="1"/>
  <c r="BE12" i="58"/>
  <c r="AD22" i="58" s="1"/>
  <c r="BF12" i="58"/>
  <c r="AE22" i="58" s="1"/>
  <c r="AL22" i="58"/>
  <c r="AL18" i="81"/>
  <c r="BE16" i="81"/>
  <c r="AE18" i="81" s="1"/>
  <c r="BF16" i="81"/>
  <c r="AF18" i="81" s="1"/>
  <c r="BH22" i="60"/>
  <c r="AI10" i="60" s="1"/>
  <c r="BI22" i="60"/>
  <c r="AJ10" i="60" s="1"/>
  <c r="BG22" i="60"/>
  <c r="AH10" i="60" s="1"/>
  <c r="BD22" i="60"/>
  <c r="AE10" i="60" s="1"/>
  <c r="BE22" i="60"/>
  <c r="AF10" i="60" s="1"/>
  <c r="BF22" i="60"/>
  <c r="AG10" i="60" s="1"/>
  <c r="BC22" i="60"/>
  <c r="AD10" i="60" s="1"/>
  <c r="BJ22" i="60"/>
  <c r="AK10" i="60" s="1"/>
  <c r="AL37" i="60"/>
  <c r="BF13" i="58"/>
  <c r="AE21" i="58" s="1"/>
  <c r="BG13" i="58"/>
  <c r="AF21" i="58" s="1"/>
  <c r="AL21" i="58"/>
  <c r="BE10" i="55"/>
  <c r="AF18" i="55" s="1"/>
  <c r="BF10" i="55"/>
  <c r="AG18" i="55" s="1"/>
  <c r="BD10" i="55"/>
  <c r="AE18" i="55" s="1"/>
  <c r="BH10" i="55"/>
  <c r="AI18" i="55" s="1"/>
  <c r="BG10" i="55"/>
  <c r="AH18" i="55" s="1"/>
  <c r="AL13" i="69"/>
  <c r="BF21" i="69"/>
  <c r="AF13" i="69" s="1"/>
  <c r="BE21" i="69"/>
  <c r="AE13" i="69" s="1"/>
  <c r="AJ24" i="52"/>
  <c r="AL30" i="57"/>
  <c r="BE33" i="57"/>
  <c r="AF30" i="57" s="1"/>
  <c r="BD33" i="57"/>
  <c r="AE30" i="57" s="1"/>
  <c r="BH27" i="60"/>
  <c r="AI28" i="60" s="1"/>
  <c r="BD27" i="60"/>
  <c r="AE28" i="60" s="1"/>
  <c r="BJ27" i="60"/>
  <c r="AK28" i="60" s="1"/>
  <c r="AL56" i="60"/>
  <c r="BI27" i="60"/>
  <c r="AJ28" i="60" s="1"/>
  <c r="BG27" i="60"/>
  <c r="AH28" i="60" s="1"/>
  <c r="BE27" i="60"/>
  <c r="AF28" i="60" s="1"/>
  <c r="BF27" i="60"/>
  <c r="AG28" i="60" s="1"/>
  <c r="BC27" i="60"/>
  <c r="AD28" i="60" s="1"/>
  <c r="AM22" i="52"/>
  <c r="BM24" i="52"/>
  <c r="BI10" i="55"/>
  <c r="AJ18" i="55" s="1"/>
  <c r="AL14" i="57"/>
  <c r="BE20" i="57"/>
  <c r="AF14" i="57" s="1"/>
  <c r="BD20" i="57"/>
  <c r="AE14" i="57" s="1"/>
  <c r="AI24" i="58"/>
  <c r="BD28" i="60"/>
  <c r="AE27" i="60" s="1"/>
  <c r="BE28" i="60"/>
  <c r="AF27" i="60" s="1"/>
  <c r="BC28" i="60"/>
  <c r="AD27" i="60" s="1"/>
  <c r="BJ28" i="60"/>
  <c r="AK27" i="60" s="1"/>
  <c r="BI28" i="60"/>
  <c r="AJ27" i="60" s="1"/>
  <c r="AL55" i="60"/>
  <c r="BG28" i="60"/>
  <c r="AH27" i="60" s="1"/>
  <c r="BF28" i="60"/>
  <c r="AG27" i="60" s="1"/>
  <c r="BH28" i="60"/>
  <c r="AI27" i="60" s="1"/>
  <c r="BF13" i="60"/>
  <c r="AG19" i="60" s="1"/>
  <c r="AJ6" i="81"/>
  <c r="AH34" i="60"/>
  <c r="AL22" i="68"/>
  <c r="AL24" i="68" s="1"/>
  <c r="BF12" i="68"/>
  <c r="AF22" i="68" s="1"/>
  <c r="BD12" i="68"/>
  <c r="AD22" i="68" s="1"/>
  <c r="AO63" i="53"/>
  <c r="AX30" i="53"/>
  <c r="AJ31" i="53" s="1"/>
  <c r="AZ30" i="53"/>
  <c r="AL31" i="53" s="1"/>
  <c r="AW30" i="53"/>
  <c r="AI31" i="53" s="1"/>
  <c r="AT30" i="53"/>
  <c r="AF31" i="53" s="1"/>
  <c r="AS30" i="53"/>
  <c r="AE31" i="53" s="1"/>
  <c r="AU30" i="53"/>
  <c r="AG31" i="53" s="1"/>
  <c r="AY30" i="53"/>
  <c r="AK31" i="53" s="1"/>
  <c r="AV30" i="53"/>
  <c r="AH31" i="53" s="1"/>
  <c r="AI35" i="58"/>
  <c r="AN66" i="53"/>
  <c r="BF29" i="70"/>
  <c r="AF34" i="70" s="1"/>
  <c r="BC14" i="55"/>
  <c r="AD14" i="55" s="1"/>
  <c r="BI17" i="55"/>
  <c r="AJ11" i="55" s="1"/>
  <c r="AL6" i="68"/>
  <c r="BF6" i="68"/>
  <c r="AF6" i="68" s="1"/>
  <c r="BE32" i="52"/>
  <c r="AD31" i="52" s="1"/>
  <c r="BD14" i="54"/>
  <c r="AD18" i="54" s="1"/>
  <c r="BG32" i="52"/>
  <c r="AF31" i="52" s="1"/>
  <c r="AL11" i="57"/>
  <c r="BD23" i="57"/>
  <c r="AE11" i="57" s="1"/>
  <c r="BE23" i="57"/>
  <c r="AF11" i="57" s="1"/>
  <c r="BG20" i="55"/>
  <c r="AH8" i="55" s="1"/>
  <c r="BE20" i="55"/>
  <c r="AF8" i="55" s="1"/>
  <c r="BH20" i="55"/>
  <c r="AI8" i="55" s="1"/>
  <c r="BD20" i="55"/>
  <c r="AE8" i="55" s="1"/>
  <c r="BF20" i="55"/>
  <c r="AG8" i="55" s="1"/>
  <c r="AO45" i="53"/>
  <c r="AW19" i="53"/>
  <c r="AI13" i="53" s="1"/>
  <c r="AY19" i="53"/>
  <c r="AK13" i="53" s="1"/>
  <c r="AU19" i="53"/>
  <c r="AG13" i="53" s="1"/>
  <c r="AS19" i="53"/>
  <c r="AE13" i="53" s="1"/>
  <c r="AZ19" i="53"/>
  <c r="AL13" i="53" s="1"/>
  <c r="AV19" i="53"/>
  <c r="AH13" i="53" s="1"/>
  <c r="AT19" i="53"/>
  <c r="AF13" i="53" s="1"/>
  <c r="BF30" i="52"/>
  <c r="AE33" i="52" s="1"/>
  <c r="BD32" i="54"/>
  <c r="AD29" i="54" s="1"/>
  <c r="BI6" i="69"/>
  <c r="BI24" i="69"/>
  <c r="BL24" i="69" s="1"/>
  <c r="BC10" i="55"/>
  <c r="AD18" i="55" s="1"/>
  <c r="AI35" i="81"/>
  <c r="AI36" i="81" s="1"/>
  <c r="BL30" i="81"/>
  <c r="BD30" i="81" s="1"/>
  <c r="AD35" i="81" s="1"/>
  <c r="BD21" i="69"/>
  <c r="AD13" i="69" s="1"/>
  <c r="AO50" i="53"/>
  <c r="AT14" i="53"/>
  <c r="AF18" i="53" s="1"/>
  <c r="AY14" i="53"/>
  <c r="AK18" i="53" s="1"/>
  <c r="AV14" i="53"/>
  <c r="AH18" i="53" s="1"/>
  <c r="AW14" i="53"/>
  <c r="AI18" i="53" s="1"/>
  <c r="AU14" i="53"/>
  <c r="AG18" i="53" s="1"/>
  <c r="AZ14" i="53"/>
  <c r="AL18" i="53" s="1"/>
  <c r="AX14" i="53"/>
  <c r="AJ18" i="53" s="1"/>
  <c r="AS14" i="53"/>
  <c r="AE18" i="53" s="1"/>
  <c r="AL32" i="57"/>
  <c r="BD31" i="57"/>
  <c r="AE32" i="57" s="1"/>
  <c r="BE31" i="57"/>
  <c r="AF32" i="57" s="1"/>
  <c r="AK58" i="60"/>
  <c r="AK59" i="60" s="1"/>
  <c r="AO62" i="53"/>
  <c r="AU31" i="53"/>
  <c r="AG30" i="53" s="1"/>
  <c r="AY31" i="53"/>
  <c r="AK30" i="53" s="1"/>
  <c r="AV31" i="53"/>
  <c r="AH30" i="53" s="1"/>
  <c r="AX31" i="53"/>
  <c r="AJ30" i="53" s="1"/>
  <c r="AW31" i="53"/>
  <c r="AI30" i="53" s="1"/>
  <c r="AS31" i="53"/>
  <c r="AE30" i="53" s="1"/>
  <c r="AT31" i="53"/>
  <c r="AF30" i="53" s="1"/>
  <c r="AZ31" i="53"/>
  <c r="AL30" i="53" s="1"/>
  <c r="AG58" i="60"/>
  <c r="AG59" i="60" s="1"/>
  <c r="BC33" i="57"/>
  <c r="AD30" i="57" s="1"/>
  <c r="AO46" i="53"/>
  <c r="AT18" i="53"/>
  <c r="AF14" i="53" s="1"/>
  <c r="AV18" i="53"/>
  <c r="AH14" i="53" s="1"/>
  <c r="AS18" i="53"/>
  <c r="AE14" i="53" s="1"/>
  <c r="AX18" i="53"/>
  <c r="AJ14" i="53" s="1"/>
  <c r="AY18" i="53"/>
  <c r="AK14" i="53" s="1"/>
  <c r="AZ18" i="53"/>
  <c r="AL14" i="53" s="1"/>
  <c r="AW18" i="53"/>
  <c r="AI14" i="53" s="1"/>
  <c r="AU18" i="53"/>
  <c r="AG14" i="53" s="1"/>
  <c r="AO51" i="53"/>
  <c r="AT13" i="53"/>
  <c r="AF19" i="53" s="1"/>
  <c r="AZ13" i="53"/>
  <c r="AL19" i="53" s="1"/>
  <c r="AV13" i="53"/>
  <c r="AH19" i="53" s="1"/>
  <c r="AY13" i="53"/>
  <c r="AK19" i="53" s="1"/>
  <c r="AW13" i="53"/>
  <c r="AI19" i="53" s="1"/>
  <c r="AX13" i="53"/>
  <c r="AJ19" i="53" s="1"/>
  <c r="AU13" i="53"/>
  <c r="AG19" i="53" s="1"/>
  <c r="AS13" i="53"/>
  <c r="AE19" i="53" s="1"/>
  <c r="BD33" i="69"/>
  <c r="AD30" i="69" s="1"/>
  <c r="BG17" i="58"/>
  <c r="AF17" i="58" s="1"/>
  <c r="BF17" i="58"/>
  <c r="AE17" i="58" s="1"/>
  <c r="AL17" i="58"/>
  <c r="BE19" i="55"/>
  <c r="AF9" i="55" s="1"/>
  <c r="BH19" i="55"/>
  <c r="AI9" i="55" s="1"/>
  <c r="BF19" i="55"/>
  <c r="AG9" i="55" s="1"/>
  <c r="BD19" i="55"/>
  <c r="AE9" i="55" s="1"/>
  <c r="BG19" i="55"/>
  <c r="AH9" i="55" s="1"/>
  <c r="BD17" i="60"/>
  <c r="AE15" i="60" s="1"/>
  <c r="BF17" i="60"/>
  <c r="AG15" i="60" s="1"/>
  <c r="BH17" i="60"/>
  <c r="AI15" i="60" s="1"/>
  <c r="BG17" i="60"/>
  <c r="AH15" i="60" s="1"/>
  <c r="BJ17" i="60"/>
  <c r="AK15" i="60" s="1"/>
  <c r="BI17" i="60"/>
  <c r="AJ15" i="60" s="1"/>
  <c r="BE17" i="60"/>
  <c r="AF15" i="60" s="1"/>
  <c r="AL42" i="60"/>
  <c r="AJ34" i="60"/>
  <c r="AK6" i="57"/>
  <c r="AK34" i="54"/>
  <c r="BE14" i="54"/>
  <c r="AE18" i="54" s="1"/>
  <c r="AJ23" i="59"/>
  <c r="BB13" i="53"/>
  <c r="AN19" i="53" s="1"/>
  <c r="AM55" i="53"/>
  <c r="BD29" i="70"/>
  <c r="AD34" i="70" s="1"/>
  <c r="AL20" i="81"/>
  <c r="BE14" i="81"/>
  <c r="AE20" i="81" s="1"/>
  <c r="BF14" i="81"/>
  <c r="AF20" i="81" s="1"/>
  <c r="AI21" i="54"/>
  <c r="AI23" i="54" s="1"/>
  <c r="BL11" i="54"/>
  <c r="BG31" i="58"/>
  <c r="AF32" i="58" s="1"/>
  <c r="AL32" i="58"/>
  <c r="BF31" i="58"/>
  <c r="AE32" i="58" s="1"/>
  <c r="BE31" i="58"/>
  <c r="AD32" i="58" s="1"/>
  <c r="BC20" i="57"/>
  <c r="AD14" i="57" s="1"/>
  <c r="AL31" i="58"/>
  <c r="BG32" i="58"/>
  <c r="AF31" i="58" s="1"/>
  <c r="BF32" i="58"/>
  <c r="AE31" i="58" s="1"/>
  <c r="BD31" i="54"/>
  <c r="AD30" i="54" s="1"/>
  <c r="BE12" i="68"/>
  <c r="AE22" i="68" s="1"/>
  <c r="BI15" i="55"/>
  <c r="AJ13" i="55" s="1"/>
  <c r="BD12" i="81"/>
  <c r="AD22" i="81" s="1"/>
  <c r="AD58" i="60"/>
  <c r="AD59" i="60" s="1"/>
  <c r="BK53" i="60"/>
  <c r="AO42" i="53"/>
  <c r="AW22" i="53"/>
  <c r="AI10" i="53" s="1"/>
  <c r="AS22" i="53"/>
  <c r="AE10" i="53" s="1"/>
  <c r="AY22" i="53"/>
  <c r="AK10" i="53" s="1"/>
  <c r="AT22" i="53"/>
  <c r="AF10" i="53" s="1"/>
  <c r="AU22" i="53"/>
  <c r="AG10" i="53" s="1"/>
  <c r="AV22" i="53"/>
  <c r="AH10" i="53" s="1"/>
  <c r="AX22" i="53"/>
  <c r="AJ10" i="53" s="1"/>
  <c r="AZ22" i="53"/>
  <c r="AL10" i="53" s="1"/>
  <c r="AL15" i="61"/>
  <c r="BE19" i="61"/>
  <c r="AF15" i="61" s="1"/>
  <c r="BD11" i="81"/>
  <c r="AD23" i="81" s="1"/>
  <c r="BA15" i="53"/>
  <c r="AM17" i="53" s="1"/>
  <c r="AD50" i="60"/>
  <c r="BI26" i="60"/>
  <c r="AJ29" i="60" s="1"/>
  <c r="BE26" i="60"/>
  <c r="AF29" i="60" s="1"/>
  <c r="BH26" i="60"/>
  <c r="AI29" i="60" s="1"/>
  <c r="BF26" i="60"/>
  <c r="AG29" i="60" s="1"/>
  <c r="BD26" i="60"/>
  <c r="AE29" i="60" s="1"/>
  <c r="BJ26" i="60"/>
  <c r="AK29" i="60" s="1"/>
  <c r="AL57" i="60"/>
  <c r="BG26" i="60"/>
  <c r="AH29" i="60" s="1"/>
  <c r="BG14" i="58"/>
  <c r="AF20" i="58" s="1"/>
  <c r="BE14" i="58"/>
  <c r="AD20" i="58" s="1"/>
  <c r="BF14" i="58"/>
  <c r="AE20" i="58" s="1"/>
  <c r="AL20" i="58"/>
  <c r="AO52" i="53"/>
  <c r="AW12" i="53"/>
  <c r="AI20" i="53" s="1"/>
  <c r="AT12" i="53"/>
  <c r="AF20" i="53" s="1"/>
  <c r="AS12" i="53"/>
  <c r="AE20" i="53" s="1"/>
  <c r="AY12" i="53"/>
  <c r="AK20" i="53" s="1"/>
  <c r="AU12" i="53"/>
  <c r="AG20" i="53" s="1"/>
  <c r="AV12" i="53"/>
  <c r="AH20" i="53" s="1"/>
  <c r="AX12" i="53"/>
  <c r="AJ20" i="53" s="1"/>
  <c r="AZ12" i="53"/>
  <c r="AL20" i="53" s="1"/>
  <c r="AL43" i="60"/>
  <c r="BE16" i="60"/>
  <c r="AF16" i="60" s="1"/>
  <c r="BH16" i="60"/>
  <c r="AI16" i="60" s="1"/>
  <c r="BJ16" i="60"/>
  <c r="AK16" i="60" s="1"/>
  <c r="BC16" i="60"/>
  <c r="AD16" i="60" s="1"/>
  <c r="BF16" i="60"/>
  <c r="AG16" i="60" s="1"/>
  <c r="BG16" i="60"/>
  <c r="AH16" i="60" s="1"/>
  <c r="BD16" i="60"/>
  <c r="AE16" i="60" s="1"/>
  <c r="BI16" i="60"/>
  <c r="AJ16" i="60" s="1"/>
  <c r="AO64" i="53"/>
  <c r="AT29" i="53"/>
  <c r="AF32" i="53" s="1"/>
  <c r="AS29" i="53"/>
  <c r="AE32" i="53" s="1"/>
  <c r="AU29" i="53"/>
  <c r="AG32" i="53" s="1"/>
  <c r="AZ29" i="53"/>
  <c r="AL32" i="53" s="1"/>
  <c r="AV29" i="53"/>
  <c r="AH32" i="53" s="1"/>
  <c r="AX29" i="53"/>
  <c r="AJ32" i="53" s="1"/>
  <c r="AW29" i="53"/>
  <c r="AI32" i="53" s="1"/>
  <c r="AY29" i="53"/>
  <c r="AK32" i="53" s="1"/>
  <c r="BI12" i="55"/>
  <c r="AJ16" i="55" s="1"/>
  <c r="BG14" i="52"/>
  <c r="AF20" i="52" s="1"/>
  <c r="BA13" i="53"/>
  <c r="AM19" i="53" s="1"/>
  <c r="BD19" i="81"/>
  <c r="AD15" i="81" s="1"/>
  <c r="BM35" i="52"/>
  <c r="AM34" i="52"/>
  <c r="AM35" i="52" s="1"/>
  <c r="BJ20" i="55"/>
  <c r="AK8" i="55" s="1"/>
  <c r="BG20" i="52"/>
  <c r="AF14" i="52" s="1"/>
  <c r="BE31" i="54"/>
  <c r="AE30" i="54" s="1"/>
  <c r="AL31" i="69"/>
  <c r="BF32" i="69"/>
  <c r="AF31" i="69" s="1"/>
  <c r="BE32" i="69"/>
  <c r="AE31" i="69" s="1"/>
  <c r="BE30" i="54"/>
  <c r="AE31" i="54" s="1"/>
  <c r="AU28" i="53"/>
  <c r="AG33" i="53" s="1"/>
  <c r="AJ48" i="55"/>
  <c r="AL31" i="81"/>
  <c r="BE34" i="81"/>
  <c r="AE31" i="81" s="1"/>
  <c r="BF34" i="81"/>
  <c r="AF31" i="81" s="1"/>
  <c r="BE12" i="54"/>
  <c r="AE20" i="54" s="1"/>
  <c r="BA28" i="53"/>
  <c r="AM33" i="53" s="1"/>
  <c r="BH26" i="55"/>
  <c r="AI25" i="55" s="1"/>
  <c r="BG26" i="55"/>
  <c r="AH25" i="55" s="1"/>
  <c r="BE26" i="55"/>
  <c r="AF25" i="55" s="1"/>
  <c r="BD26" i="55"/>
  <c r="AE25" i="55" s="1"/>
  <c r="BF26" i="55"/>
  <c r="AG25" i="55" s="1"/>
  <c r="BD33" i="54"/>
  <c r="AD28" i="54" s="1"/>
  <c r="BF21" i="54"/>
  <c r="AF11" i="54" s="1"/>
  <c r="BF12" i="54"/>
  <c r="AF20" i="54" s="1"/>
  <c r="BG31" i="52"/>
  <c r="AF32" i="52" s="1"/>
  <c r="BB15" i="53"/>
  <c r="AN17" i="53" s="1"/>
  <c r="BJ14" i="60"/>
  <c r="AK18" i="60" s="1"/>
  <c r="BH14" i="60"/>
  <c r="AI18" i="60" s="1"/>
  <c r="BF14" i="60"/>
  <c r="AG18" i="60" s="1"/>
  <c r="BD14" i="60"/>
  <c r="AE18" i="60" s="1"/>
  <c r="BI14" i="60"/>
  <c r="AJ18" i="60" s="1"/>
  <c r="BE14" i="60"/>
  <c r="AF18" i="60" s="1"/>
  <c r="AL45" i="60"/>
  <c r="BG14" i="60"/>
  <c r="AH18" i="60" s="1"/>
  <c r="AL34" i="81"/>
  <c r="BF31" i="81"/>
  <c r="AF34" i="81" s="1"/>
  <c r="BE31" i="81"/>
  <c r="AE34" i="81" s="1"/>
  <c r="BG14" i="55"/>
  <c r="AH14" i="55" s="1"/>
  <c r="BD14" i="55"/>
  <c r="AE14" i="55" s="1"/>
  <c r="BF14" i="55"/>
  <c r="AG14" i="55" s="1"/>
  <c r="BE14" i="55"/>
  <c r="AF14" i="55" s="1"/>
  <c r="BH14" i="55"/>
  <c r="AI14" i="55" s="1"/>
  <c r="AL29" i="57"/>
  <c r="BD34" i="57"/>
  <c r="AE29" i="57" s="1"/>
  <c r="BE34" i="57"/>
  <c r="AF29" i="57" s="1"/>
  <c r="BD31" i="81"/>
  <c r="AD34" i="81" s="1"/>
  <c r="BM6" i="52"/>
  <c r="BE6" i="52" s="1"/>
  <c r="AD6" i="52" s="1"/>
  <c r="AJ6" i="52"/>
  <c r="BJ34" i="60"/>
  <c r="AK48" i="60"/>
  <c r="AK50" i="60" s="1"/>
  <c r="BJ50" i="60"/>
  <c r="BF18" i="60"/>
  <c r="AG14" i="60" s="1"/>
  <c r="BD18" i="60"/>
  <c r="AE14" i="60" s="1"/>
  <c r="BI18" i="60"/>
  <c r="AJ14" i="60" s="1"/>
  <c r="BC18" i="60"/>
  <c r="AD14" i="60" s="1"/>
  <c r="AL41" i="60"/>
  <c r="BE18" i="60"/>
  <c r="AF14" i="60" s="1"/>
  <c r="BG18" i="60"/>
  <c r="AH14" i="60" s="1"/>
  <c r="BH18" i="60"/>
  <c r="AI14" i="60" s="1"/>
  <c r="BJ18" i="60"/>
  <c r="AK14" i="60" s="1"/>
  <c r="BE15" i="58"/>
  <c r="AD19" i="58" s="1"/>
  <c r="AL19" i="58"/>
  <c r="BF15" i="58"/>
  <c r="AE19" i="58" s="1"/>
  <c r="BG15" i="58"/>
  <c r="AF19" i="58" s="1"/>
  <c r="BH20" i="60"/>
  <c r="AI12" i="60" s="1"/>
  <c r="BE20" i="60"/>
  <c r="AF12" i="60" s="1"/>
  <c r="AL39" i="60"/>
  <c r="BI20" i="60"/>
  <c r="AJ12" i="60" s="1"/>
  <c r="BF20" i="60"/>
  <c r="AG12" i="60" s="1"/>
  <c r="BC20" i="60"/>
  <c r="AD12" i="60" s="1"/>
  <c r="BG20" i="60"/>
  <c r="AH12" i="60" s="1"/>
  <c r="BJ20" i="60"/>
  <c r="AK12" i="60" s="1"/>
  <c r="AL18" i="69"/>
  <c r="BE16" i="69"/>
  <c r="AE18" i="69" s="1"/>
  <c r="BF16" i="69"/>
  <c r="AF18" i="69" s="1"/>
  <c r="BE30" i="52"/>
  <c r="AD33" i="52" s="1"/>
  <c r="AJ19" i="61"/>
  <c r="AJ24" i="61" s="1"/>
  <c r="BI24" i="61"/>
  <c r="BI6" i="61" s="1"/>
  <c r="BC22" i="57"/>
  <c r="AD12" i="57" s="1"/>
  <c r="BG18" i="58"/>
  <c r="AF16" i="58" s="1"/>
  <c r="BF18" i="58"/>
  <c r="AE16" i="58" s="1"/>
  <c r="AL16" i="58"/>
  <c r="BE18" i="58"/>
  <c r="AD16" i="58" s="1"/>
  <c r="BC18" i="57"/>
  <c r="AD16" i="57" s="1"/>
  <c r="BD23" i="81"/>
  <c r="AD11" i="81" s="1"/>
  <c r="AL20" i="69"/>
  <c r="BE14" i="69"/>
  <c r="AE20" i="69" s="1"/>
  <c r="BF14" i="69"/>
  <c r="AF20" i="69" s="1"/>
  <c r="AL12" i="61"/>
  <c r="BC22" i="61"/>
  <c r="AD12" i="61" s="1"/>
  <c r="BE22" i="61"/>
  <c r="AF12" i="61" s="1"/>
  <c r="BD22" i="61"/>
  <c r="AE12" i="61" s="1"/>
  <c r="BD16" i="81"/>
  <c r="AD18" i="81" s="1"/>
  <c r="AL14" i="81"/>
  <c r="BF20" i="81"/>
  <c r="AF14" i="81" s="1"/>
  <c r="BF19" i="52"/>
  <c r="AE15" i="52" s="1"/>
  <c r="BD18" i="69"/>
  <c r="AD16" i="69" s="1"/>
  <c r="AW28" i="53"/>
  <c r="AI33" i="53" s="1"/>
  <c r="BF20" i="52"/>
  <c r="AE14" i="52" s="1"/>
  <c r="BA30" i="53"/>
  <c r="AM31" i="53" s="1"/>
  <c r="BC23" i="57"/>
  <c r="AD11" i="57" s="1"/>
  <c r="BC20" i="55"/>
  <c r="AD8" i="55" s="1"/>
  <c r="BB32" i="53"/>
  <c r="AN29" i="53" s="1"/>
  <c r="BJ28" i="55"/>
  <c r="AK23" i="55" s="1"/>
  <c r="AL31" i="57"/>
  <c r="BD32" i="57"/>
  <c r="AE31" i="57" s="1"/>
  <c r="BE32" i="57"/>
  <c r="AF31" i="57" s="1"/>
  <c r="AO60" i="53"/>
  <c r="AU33" i="53"/>
  <c r="AG28" i="53" s="1"/>
  <c r="AT33" i="53"/>
  <c r="AF28" i="53" s="1"/>
  <c r="AS33" i="53"/>
  <c r="AE28" i="53" s="1"/>
  <c r="AX33" i="53"/>
  <c r="AJ28" i="53" s="1"/>
  <c r="AZ33" i="53"/>
  <c r="AL28" i="53" s="1"/>
  <c r="AW33" i="53"/>
  <c r="AI28" i="53" s="1"/>
  <c r="AY33" i="53"/>
  <c r="AK28" i="53" s="1"/>
  <c r="AV33" i="53"/>
  <c r="AH28" i="53" s="1"/>
  <c r="AL21" i="69"/>
  <c r="BF13" i="69"/>
  <c r="AF21" i="69" s="1"/>
  <c r="BE13" i="69"/>
  <c r="AE21" i="69" s="1"/>
  <c r="AO53" i="53"/>
  <c r="BC55" i="53"/>
  <c r="AY11" i="53"/>
  <c r="AK21" i="53" s="1"/>
  <c r="AX11" i="53"/>
  <c r="AJ21" i="53" s="1"/>
  <c r="AT11" i="53"/>
  <c r="AF21" i="53" s="1"/>
  <c r="AW11" i="53"/>
  <c r="AI21" i="53" s="1"/>
  <c r="AV11" i="53"/>
  <c r="AH21" i="53" s="1"/>
  <c r="AS11" i="53"/>
  <c r="AE21" i="53" s="1"/>
  <c r="AU11" i="53"/>
  <c r="AG21" i="53" s="1"/>
  <c r="AZ11" i="53"/>
  <c r="AL21" i="53" s="1"/>
  <c r="BA14" i="53"/>
  <c r="AM18" i="53" s="1"/>
  <c r="BF12" i="52"/>
  <c r="AE22" i="52" s="1"/>
  <c r="AL15" i="57"/>
  <c r="BE19" i="57"/>
  <c r="AF15" i="57" s="1"/>
  <c r="BD19" i="57"/>
  <c r="AE15" i="57" s="1"/>
  <c r="BD17" i="81"/>
  <c r="AD17" i="81" s="1"/>
  <c r="BC30" i="57"/>
  <c r="AD33" i="57" s="1"/>
  <c r="BF32" i="52"/>
  <c r="AE31" i="52" s="1"/>
  <c r="BF22" i="52"/>
  <c r="AE12" i="52" s="1"/>
  <c r="AL6" i="70"/>
  <c r="BA19" i="53"/>
  <c r="AM13" i="53" s="1"/>
  <c r="BF21" i="52"/>
  <c r="AE13" i="52" s="1"/>
  <c r="AI35" i="57"/>
  <c r="AV28" i="53"/>
  <c r="AH33" i="53" s="1"/>
  <c r="BE32" i="54"/>
  <c r="AE29" i="54" s="1"/>
  <c r="BB11" i="53"/>
  <c r="AN21" i="53" s="1"/>
  <c r="BF29" i="58"/>
  <c r="AE34" i="58" s="1"/>
  <c r="BE29" i="58"/>
  <c r="AD34" i="58" s="1"/>
  <c r="BG29" i="58"/>
  <c r="AF34" i="58" s="1"/>
  <c r="AL34" i="58"/>
  <c r="BE29" i="67"/>
  <c r="AE34" i="67" s="1"/>
  <c r="BC29" i="57"/>
  <c r="AD34" i="57" s="1"/>
  <c r="AR32" i="53"/>
  <c r="AD29" i="53" s="1"/>
  <c r="BE16" i="55"/>
  <c r="AF12" i="55" s="1"/>
  <c r="BD16" i="55"/>
  <c r="AE12" i="55" s="1"/>
  <c r="BG16" i="55"/>
  <c r="AH12" i="55" s="1"/>
  <c r="BF16" i="55"/>
  <c r="AG12" i="55" s="1"/>
  <c r="BH16" i="55"/>
  <c r="AI12" i="55" s="1"/>
  <c r="AI58" i="60"/>
  <c r="AI59" i="60" s="1"/>
  <c r="BI16" i="55"/>
  <c r="AJ12" i="55" s="1"/>
  <c r="BE12" i="52"/>
  <c r="AD22" i="52" s="1"/>
  <c r="AY28" i="53"/>
  <c r="AK33" i="53" s="1"/>
  <c r="AO48" i="53"/>
  <c r="AV16" i="53"/>
  <c r="AH16" i="53" s="1"/>
  <c r="AT16" i="53"/>
  <c r="AF16" i="53" s="1"/>
  <c r="AX16" i="53"/>
  <c r="AJ16" i="53" s="1"/>
  <c r="AW16" i="53"/>
  <c r="AI16" i="53" s="1"/>
  <c r="AS16" i="53"/>
  <c r="AE16" i="53" s="1"/>
  <c r="AY16" i="53"/>
  <c r="AK16" i="53" s="1"/>
  <c r="AU16" i="53"/>
  <c r="AG16" i="53" s="1"/>
  <c r="AZ16" i="53"/>
  <c r="AL16" i="53" s="1"/>
  <c r="BK32" i="50"/>
  <c r="AG37" i="50" s="1"/>
  <c r="AL23" i="69"/>
  <c r="BE11" i="69"/>
  <c r="AE23" i="69" s="1"/>
  <c r="BF11" i="69"/>
  <c r="AF23" i="69" s="1"/>
  <c r="AL19" i="81"/>
  <c r="BF15" i="81"/>
  <c r="AF19" i="81" s="1"/>
  <c r="BE15" i="81"/>
  <c r="AE19" i="81" s="1"/>
  <c r="AO47" i="53"/>
  <c r="BA17" i="53"/>
  <c r="AM15" i="53" s="1"/>
  <c r="AS17" i="53"/>
  <c r="AE15" i="53" s="1"/>
  <c r="AW17" i="53"/>
  <c r="AI15" i="53" s="1"/>
  <c r="AT17" i="53"/>
  <c r="AF15" i="53" s="1"/>
  <c r="AV17" i="53"/>
  <c r="AH15" i="53" s="1"/>
  <c r="AZ17" i="53"/>
  <c r="AL15" i="53" s="1"/>
  <c r="AY17" i="53"/>
  <c r="AK15" i="53" s="1"/>
  <c r="AX17" i="53"/>
  <c r="AJ15" i="53" s="1"/>
  <c r="AU17" i="53"/>
  <c r="AG15" i="53" s="1"/>
  <c r="AJ23" i="54"/>
  <c r="AI47" i="60"/>
  <c r="AI50" i="60" s="1"/>
  <c r="BH34" i="60"/>
  <c r="AI34" i="60" s="1"/>
  <c r="BH50" i="60"/>
  <c r="BC11" i="55"/>
  <c r="AD17" i="55" s="1"/>
  <c r="BE32" i="58"/>
  <c r="AD31" i="58" s="1"/>
  <c r="AL33" i="58"/>
  <c r="BF30" i="58"/>
  <c r="AE33" i="58" s="1"/>
  <c r="BE30" i="58"/>
  <c r="AD33" i="58" s="1"/>
  <c r="BG30" i="58"/>
  <c r="AF33" i="58" s="1"/>
  <c r="AL53" i="60"/>
  <c r="BI30" i="60"/>
  <c r="AJ25" i="60" s="1"/>
  <c r="BF30" i="60"/>
  <c r="AG25" i="60" s="1"/>
  <c r="BE30" i="60"/>
  <c r="AF25" i="60" s="1"/>
  <c r="BE21" i="54"/>
  <c r="AE11" i="54" s="1"/>
  <c r="AL12" i="69"/>
  <c r="BE22" i="69"/>
  <c r="AE12" i="69" s="1"/>
  <c r="BF22" i="69"/>
  <c r="AF12" i="69" s="1"/>
  <c r="BE13" i="54"/>
  <c r="AE19" i="54" s="1"/>
  <c r="BC34" i="61"/>
  <c r="AD29" i="61" s="1"/>
  <c r="BB30" i="53"/>
  <c r="AN31" i="53" s="1"/>
  <c r="BK59" i="60"/>
  <c r="BK39" i="60"/>
  <c r="BF29" i="69"/>
  <c r="AF34" i="69" s="1"/>
  <c r="BC19" i="61"/>
  <c r="AD15" i="61" s="1"/>
  <c r="BI28" i="55"/>
  <c r="AJ23" i="55" s="1"/>
  <c r="BJ16" i="55"/>
  <c r="AK12" i="55" s="1"/>
  <c r="BG23" i="52"/>
  <c r="AF11" i="52" s="1"/>
  <c r="BE20" i="81"/>
  <c r="AE14" i="81" s="1"/>
  <c r="AJ6" i="57"/>
  <c r="BF14" i="54"/>
  <c r="AF18" i="54" s="1"/>
  <c r="BD15" i="69"/>
  <c r="AD19" i="69" s="1"/>
  <c r="AL22" i="69"/>
  <c r="BE12" i="69"/>
  <c r="AE22" i="69" s="1"/>
  <c r="BF12" i="69"/>
  <c r="AF22" i="69" s="1"/>
  <c r="BL34" i="49"/>
  <c r="AL33" i="49"/>
  <c r="AL34" i="49" s="1"/>
  <c r="AK48" i="55"/>
  <c r="BD19" i="61"/>
  <c r="AE15" i="61" s="1"/>
  <c r="BJ17" i="55"/>
  <c r="AK11" i="55" s="1"/>
  <c r="BE13" i="55"/>
  <c r="AF15" i="55" s="1"/>
  <c r="BD13" i="55"/>
  <c r="AE15" i="55" s="1"/>
  <c r="BG13" i="55"/>
  <c r="AH15" i="55" s="1"/>
  <c r="BF13" i="55"/>
  <c r="AG15" i="55" s="1"/>
  <c r="BH13" i="55"/>
  <c r="AI15" i="55" s="1"/>
  <c r="AR21" i="53"/>
  <c r="AD11" i="53" s="1"/>
  <c r="BI20" i="55"/>
  <c r="AJ8" i="55" s="1"/>
  <c r="BJ27" i="55"/>
  <c r="AK24" i="55" s="1"/>
  <c r="AL17" i="69"/>
  <c r="BF17" i="69"/>
  <c r="AF17" i="69" s="1"/>
  <c r="BE17" i="69"/>
  <c r="AE17" i="69" s="1"/>
  <c r="BD19" i="69"/>
  <c r="AD15" i="69" s="1"/>
  <c r="BB16" i="53"/>
  <c r="AN16" i="53" s="1"/>
  <c r="AL54" i="60"/>
  <c r="BD29" i="60"/>
  <c r="AE26" i="60" s="1"/>
  <c r="BJ29" i="60"/>
  <c r="AK26" i="60" s="1"/>
  <c r="BI29" i="60"/>
  <c r="AJ26" i="60" s="1"/>
  <c r="BE29" i="60"/>
  <c r="AF26" i="60" s="1"/>
  <c r="BE24" i="55"/>
  <c r="AF27" i="55" s="1"/>
  <c r="BD24" i="55"/>
  <c r="AE27" i="55" s="1"/>
  <c r="BG24" i="55"/>
  <c r="AH27" i="55" s="1"/>
  <c r="BF24" i="55"/>
  <c r="AG27" i="55" s="1"/>
  <c r="BH24" i="55"/>
  <c r="AI27" i="55" s="1"/>
  <c r="AJ34" i="59"/>
  <c r="BF29" i="67"/>
  <c r="AF34" i="67" s="1"/>
  <c r="BD23" i="69"/>
  <c r="AD11" i="69" s="1"/>
  <c r="BF16" i="58"/>
  <c r="AE18" i="58" s="1"/>
  <c r="BG16" i="58"/>
  <c r="AF18" i="58" s="1"/>
  <c r="AL18" i="58"/>
  <c r="BE16" i="58"/>
  <c r="AD18" i="58" s="1"/>
  <c r="AL13" i="81"/>
  <c r="BF21" i="81"/>
  <c r="AF13" i="81" s="1"/>
  <c r="BE21" i="81"/>
  <c r="AE13" i="81" s="1"/>
  <c r="BC18" i="61"/>
  <c r="AD16" i="61" s="1"/>
  <c r="AR4" i="50" l="1"/>
  <c r="AR15" i="50" s="1"/>
  <c r="AO4" i="52"/>
  <c r="AO15" i="52" s="1"/>
  <c r="BD20" i="92"/>
  <c r="AE14" i="92" s="1"/>
  <c r="BE30" i="92"/>
  <c r="AF33" i="92" s="1"/>
  <c r="AL33" i="92"/>
  <c r="BD30" i="92"/>
  <c r="AE33" i="92" s="1"/>
  <c r="AL14" i="92"/>
  <c r="BC20" i="92"/>
  <c r="AD14" i="92" s="1"/>
  <c r="BK35" i="92"/>
  <c r="BD14" i="92"/>
  <c r="AE20" i="92" s="1"/>
  <c r="BD18" i="92"/>
  <c r="AE16" i="92" s="1"/>
  <c r="BD21" i="92"/>
  <c r="AE13" i="92" s="1"/>
  <c r="BD22" i="92"/>
  <c r="AE12" i="92" s="1"/>
  <c r="BC12" i="92"/>
  <c r="AD22" i="92" s="1"/>
  <c r="BD31" i="92"/>
  <c r="AE32" i="92" s="1"/>
  <c r="AJ24" i="92"/>
  <c r="AL31" i="92"/>
  <c r="BE32" i="92"/>
  <c r="AF31" i="92" s="1"/>
  <c r="AL11" i="92"/>
  <c r="BE23" i="92"/>
  <c r="AF11" i="92" s="1"/>
  <c r="AL29" i="92"/>
  <c r="BE34" i="92"/>
  <c r="AF29" i="92" s="1"/>
  <c r="AL18" i="92"/>
  <c r="BE16" i="92"/>
  <c r="AF18" i="92" s="1"/>
  <c r="BC29" i="92"/>
  <c r="AD34" i="92" s="1"/>
  <c r="AL34" i="92"/>
  <c r="BE29" i="92"/>
  <c r="AF34" i="92" s="1"/>
  <c r="BE31" i="92"/>
  <c r="AF32" i="92" s="1"/>
  <c r="AL32" i="92"/>
  <c r="AL20" i="92"/>
  <c r="BE14" i="92"/>
  <c r="AF20" i="92" s="1"/>
  <c r="AL19" i="92"/>
  <c r="BE15" i="92"/>
  <c r="AF19" i="92" s="1"/>
  <c r="AL12" i="92"/>
  <c r="BE22" i="92"/>
  <c r="AF12" i="92" s="1"/>
  <c r="AL17" i="92"/>
  <c r="BE17" i="92"/>
  <c r="AF17" i="92" s="1"/>
  <c r="AL15" i="92"/>
  <c r="BE19" i="92"/>
  <c r="AF15" i="92" s="1"/>
  <c r="AI24" i="92"/>
  <c r="BC34" i="92"/>
  <c r="AD29" i="92" s="1"/>
  <c r="BD34" i="92"/>
  <c r="AE29" i="92" s="1"/>
  <c r="BE12" i="92"/>
  <c r="AF22" i="92" s="1"/>
  <c r="AL22" i="92"/>
  <c r="AJ6" i="92"/>
  <c r="BD17" i="92"/>
  <c r="AE17" i="92" s="1"/>
  <c r="BD19" i="92"/>
  <c r="AE15" i="92" s="1"/>
  <c r="BD16" i="92"/>
  <c r="AE18" i="92" s="1"/>
  <c r="AL21" i="92"/>
  <c r="BE13" i="92"/>
  <c r="AF21" i="92" s="1"/>
  <c r="BD13" i="92"/>
  <c r="AE21" i="92" s="1"/>
  <c r="BD15" i="92"/>
  <c r="AE19" i="92" s="1"/>
  <c r="AI35" i="92"/>
  <c r="BC33" i="92"/>
  <c r="AD30" i="92" s="1"/>
  <c r="AL30" i="92"/>
  <c r="BE33" i="92"/>
  <c r="AF30" i="92" s="1"/>
  <c r="AJ35" i="92"/>
  <c r="AL16" i="92"/>
  <c r="BE18" i="92"/>
  <c r="AF16" i="92" s="1"/>
  <c r="BD32" i="92"/>
  <c r="AE31" i="92" s="1"/>
  <c r="BH6" i="92"/>
  <c r="BK24" i="92"/>
  <c r="BK6" i="92" s="1"/>
  <c r="BD29" i="92"/>
  <c r="AE34" i="92" s="1"/>
  <c r="AL13" i="92"/>
  <c r="BE21" i="92"/>
  <c r="AF13" i="92" s="1"/>
  <c r="BC17" i="92"/>
  <c r="AD17" i="92" s="1"/>
  <c r="BC32" i="92"/>
  <c r="AD31" i="92" s="1"/>
  <c r="BC23" i="92"/>
  <c r="AD11" i="92" s="1"/>
  <c r="BC16" i="92"/>
  <c r="AD18" i="92" s="1"/>
  <c r="BD23" i="92"/>
  <c r="AE11" i="92" s="1"/>
  <c r="BD33" i="92"/>
  <c r="AE30" i="92" s="1"/>
  <c r="BC15" i="61"/>
  <c r="AD19" i="61" s="1"/>
  <c r="BD15" i="61"/>
  <c r="AE19" i="61" s="1"/>
  <c r="AL18" i="61"/>
  <c r="BC16" i="61"/>
  <c r="AD18" i="61" s="1"/>
  <c r="BE16" i="61"/>
  <c r="AF18" i="61" s="1"/>
  <c r="BE15" i="61"/>
  <c r="AF19" i="61" s="1"/>
  <c r="BE14" i="61"/>
  <c r="AF20" i="61" s="1"/>
  <c r="AL32" i="61"/>
  <c r="BD31" i="61"/>
  <c r="AE32" i="61" s="1"/>
  <c r="BE31" i="61"/>
  <c r="AF32" i="61" s="1"/>
  <c r="BE33" i="61"/>
  <c r="AF30" i="61" s="1"/>
  <c r="BF6" i="70"/>
  <c r="AF6" i="70" s="1"/>
  <c r="BC14" i="61"/>
  <c r="AD20" i="61" s="1"/>
  <c r="AL20" i="61"/>
  <c r="BE6" i="70"/>
  <c r="AE6" i="70" s="1"/>
  <c r="AL30" i="61"/>
  <c r="BC33" i="61"/>
  <c r="AD30" i="61" s="1"/>
  <c r="AI23" i="61"/>
  <c r="AD7" i="88"/>
  <c r="AR12" i="88" s="1"/>
  <c r="AR15" i="88" s="1"/>
  <c r="BE21" i="61"/>
  <c r="AF13" i="61" s="1"/>
  <c r="AL13" i="61"/>
  <c r="BC21" i="61"/>
  <c r="AD13" i="61" s="1"/>
  <c r="BH5" i="55"/>
  <c r="AI5" i="55" s="1"/>
  <c r="BG5" i="55"/>
  <c r="AH5" i="55" s="1"/>
  <c r="AL23" i="61"/>
  <c r="BD11" i="61"/>
  <c r="AE23" i="61" s="1"/>
  <c r="BE11" i="61"/>
  <c r="AF23" i="61" s="1"/>
  <c r="AP35" i="88"/>
  <c r="AD7" i="89"/>
  <c r="BI5" i="55"/>
  <c r="AJ5" i="55" s="1"/>
  <c r="BF11" i="60"/>
  <c r="AG21" i="60" s="1"/>
  <c r="BF5" i="55"/>
  <c r="AG5" i="55" s="1"/>
  <c r="BE5" i="55"/>
  <c r="AF5" i="55" s="1"/>
  <c r="BD5" i="55"/>
  <c r="AE5" i="55" s="1"/>
  <c r="BJ5" i="55"/>
  <c r="AK5" i="55" s="1"/>
  <c r="BE6" i="57"/>
  <c r="AF6" i="57" s="1"/>
  <c r="BC11" i="60"/>
  <c r="AD21" i="60" s="1"/>
  <c r="AL48" i="60"/>
  <c r="BG11" i="60"/>
  <c r="AH21" i="60" s="1"/>
  <c r="BI11" i="60"/>
  <c r="AJ21" i="60" s="1"/>
  <c r="BE11" i="60"/>
  <c r="AF21" i="60" s="1"/>
  <c r="BJ11" i="60"/>
  <c r="AK21" i="60" s="1"/>
  <c r="BC6" i="57"/>
  <c r="AD6" i="57" s="1"/>
  <c r="AN4" i="57" s="1"/>
  <c r="AN12" i="57" s="1"/>
  <c r="BD11" i="60"/>
  <c r="AE21" i="60" s="1"/>
  <c r="AI35" i="61"/>
  <c r="BD32" i="61"/>
  <c r="AE31" i="61" s="1"/>
  <c r="BD6" i="57"/>
  <c r="AE6" i="57" s="1"/>
  <c r="AO66" i="53"/>
  <c r="BC32" i="61"/>
  <c r="AD31" i="61" s="1"/>
  <c r="BE32" i="61"/>
  <c r="AF31" i="61" s="1"/>
  <c r="BL6" i="82"/>
  <c r="BF6" i="82" s="1"/>
  <c r="AF6" i="82" s="1"/>
  <c r="AP26" i="50"/>
  <c r="BD6" i="84"/>
  <c r="AD6" i="84" s="1"/>
  <c r="AN4" i="84" s="1"/>
  <c r="AN15" i="84" s="1"/>
  <c r="AL6" i="84"/>
  <c r="BF6" i="84"/>
  <c r="AF6" i="84" s="1"/>
  <c r="AL24" i="82"/>
  <c r="AL36" i="82"/>
  <c r="BI6" i="83"/>
  <c r="AG6" i="83" s="1"/>
  <c r="AL36" i="85"/>
  <c r="BD6" i="85"/>
  <c r="AD6" i="85" s="1"/>
  <c r="AL6" i="80"/>
  <c r="BE6" i="80"/>
  <c r="AE6" i="80" s="1"/>
  <c r="BF6" i="85"/>
  <c r="AF6" i="85" s="1"/>
  <c r="AL24" i="85"/>
  <c r="AN4" i="86"/>
  <c r="AN15" i="86" s="1"/>
  <c r="AR4" i="90"/>
  <c r="AR15" i="90" s="1"/>
  <c r="BD6" i="80"/>
  <c r="AD6" i="80" s="1"/>
  <c r="BG6" i="83"/>
  <c r="AE6" i="83" s="1"/>
  <c r="BF6" i="83"/>
  <c r="AD6" i="83" s="1"/>
  <c r="AN6" i="83"/>
  <c r="AE6" i="85"/>
  <c r="AL6" i="85"/>
  <c r="AL24" i="86"/>
  <c r="AR4" i="79"/>
  <c r="AR15" i="79" s="1"/>
  <c r="AM24" i="52"/>
  <c r="AL35" i="57"/>
  <c r="BK50" i="60"/>
  <c r="AL24" i="69"/>
  <c r="AL35" i="69"/>
  <c r="BE25" i="60"/>
  <c r="AF30" i="60" s="1"/>
  <c r="BG25" i="60"/>
  <c r="AH30" i="60" s="1"/>
  <c r="AL58" i="60"/>
  <c r="AL59" i="60" s="1"/>
  <c r="BI25" i="60"/>
  <c r="AJ30" i="60" s="1"/>
  <c r="AL24" i="58"/>
  <c r="BD25" i="60"/>
  <c r="AE30" i="60" s="1"/>
  <c r="AL35" i="58"/>
  <c r="AL24" i="57"/>
  <c r="BK34" i="60"/>
  <c r="BJ6" i="60" s="1"/>
  <c r="AK6" i="60" s="1"/>
  <c r="AL24" i="81"/>
  <c r="AJ6" i="61"/>
  <c r="AO55" i="53"/>
  <c r="BJ25" i="60"/>
  <c r="AK30" i="60" s="1"/>
  <c r="AL35" i="81"/>
  <c r="AL36" i="81" s="1"/>
  <c r="BL36" i="81"/>
  <c r="BF30" i="81"/>
  <c r="AF35" i="81" s="1"/>
  <c r="BE30" i="81"/>
  <c r="AE35" i="81" s="1"/>
  <c r="BL6" i="69"/>
  <c r="BD6" i="69" s="1"/>
  <c r="AD6" i="69" s="1"/>
  <c r="AN4" i="69" s="1"/>
  <c r="AN15" i="69" s="1"/>
  <c r="AI6" i="69"/>
  <c r="AG34" i="60"/>
  <c r="BL5" i="54"/>
  <c r="BD5" i="54" s="1"/>
  <c r="AD5" i="54" s="1"/>
  <c r="AN4" i="54" s="1"/>
  <c r="AN15" i="54" s="1"/>
  <c r="AI5" i="54"/>
  <c r="BL6" i="81"/>
  <c r="BD6" i="81" s="1"/>
  <c r="AD6" i="81" s="1"/>
  <c r="AN4" i="81" s="1"/>
  <c r="AN22" i="81" s="1"/>
  <c r="AI6" i="81"/>
  <c r="AI22" i="61"/>
  <c r="BH24" i="61"/>
  <c r="BK12" i="61"/>
  <c r="AK34" i="60"/>
  <c r="AL21" i="54"/>
  <c r="AL23" i="54" s="1"/>
  <c r="BF11" i="54"/>
  <c r="AF21" i="54" s="1"/>
  <c r="BE11" i="54"/>
  <c r="AE21" i="54" s="1"/>
  <c r="BF25" i="60"/>
  <c r="AG30" i="60" s="1"/>
  <c r="BH25" i="60"/>
  <c r="AI30" i="60" s="1"/>
  <c r="BF12" i="60"/>
  <c r="AG20" i="60" s="1"/>
  <c r="BD12" i="60"/>
  <c r="AE20" i="60" s="1"/>
  <c r="BI12" i="60"/>
  <c r="AJ20" i="60" s="1"/>
  <c r="AL47" i="60"/>
  <c r="BE12" i="60"/>
  <c r="AF20" i="60" s="1"/>
  <c r="BJ12" i="60"/>
  <c r="AK20" i="60" s="1"/>
  <c r="BC12" i="60"/>
  <c r="AD20" i="60" s="1"/>
  <c r="BG12" i="60"/>
  <c r="AH20" i="60" s="1"/>
  <c r="BH12" i="60"/>
  <c r="AI20" i="60" s="1"/>
  <c r="AM6" i="52"/>
  <c r="BF6" i="52"/>
  <c r="AE6" i="52" s="1"/>
  <c r="BG6" i="52"/>
  <c r="AF6" i="52" s="1"/>
  <c r="BC25" i="60"/>
  <c r="AD30" i="60" s="1"/>
  <c r="BD11" i="54"/>
  <c r="AD21" i="54" s="1"/>
  <c r="AL34" i="61"/>
  <c r="BD29" i="61"/>
  <c r="AE34" i="61" s="1"/>
  <c r="BE29" i="61"/>
  <c r="AF34" i="61" s="1"/>
  <c r="AL6" i="92" l="1"/>
  <c r="BE6" i="92"/>
  <c r="AF6" i="92" s="1"/>
  <c r="AL24" i="92"/>
  <c r="AI6" i="92"/>
  <c r="BC6" i="92"/>
  <c r="AD6" i="92" s="1"/>
  <c r="BD6" i="92"/>
  <c r="AE6" i="92" s="1"/>
  <c r="AL35" i="92"/>
  <c r="AP12" i="89"/>
  <c r="AP15" i="89" s="1"/>
  <c r="AN4" i="85"/>
  <c r="AN15" i="85" s="1"/>
  <c r="BF6" i="60"/>
  <c r="AG6" i="60" s="1"/>
  <c r="AI24" i="61"/>
  <c r="AL35" i="61"/>
  <c r="BE6" i="82"/>
  <c r="AE6" i="82" s="1"/>
  <c r="BD6" i="82"/>
  <c r="AD6" i="82" s="1"/>
  <c r="AN4" i="82" s="1"/>
  <c r="AN22" i="82" s="1"/>
  <c r="AL6" i="82"/>
  <c r="AL50" i="60"/>
  <c r="AP4" i="83"/>
  <c r="AP15" i="83" s="1"/>
  <c r="AN4" i="80"/>
  <c r="AN15" i="80" s="1"/>
  <c r="BH6" i="61"/>
  <c r="BK24" i="61"/>
  <c r="BK6" i="61" s="1"/>
  <c r="AL6" i="81"/>
  <c r="BF6" i="81"/>
  <c r="AF6" i="81" s="1"/>
  <c r="BE6" i="81"/>
  <c r="AE6" i="81" s="1"/>
  <c r="BD12" i="61"/>
  <c r="AE22" i="61" s="1"/>
  <c r="AL22" i="61"/>
  <c r="AL24" i="61" s="1"/>
  <c r="BE12" i="61"/>
  <c r="AF22" i="61" s="1"/>
  <c r="AL6" i="69"/>
  <c r="BF6" i="69"/>
  <c r="AF6" i="69" s="1"/>
  <c r="BE6" i="69"/>
  <c r="AE6" i="69" s="1"/>
  <c r="AL5" i="54"/>
  <c r="BE5" i="54"/>
  <c r="AE5" i="54" s="1"/>
  <c r="BF5" i="54"/>
  <c r="AF5" i="54" s="1"/>
  <c r="BC12" i="61"/>
  <c r="AD22" i="61" s="1"/>
  <c r="BH6" i="60"/>
  <c r="AI6" i="60" s="1"/>
  <c r="AL34" i="60"/>
  <c r="BE6" i="60"/>
  <c r="AF6" i="60" s="1"/>
  <c r="BC6" i="60"/>
  <c r="AD6" i="60" s="1"/>
  <c r="BI6" i="60"/>
  <c r="AJ6" i="60" s="1"/>
  <c r="AN4" i="60" s="1"/>
  <c r="BG6" i="60"/>
  <c r="AH6" i="60" s="1"/>
  <c r="BD6" i="60"/>
  <c r="AE6" i="60" s="1"/>
  <c r="AN4" i="92" l="1"/>
  <c r="AN12" i="92" s="1"/>
  <c r="AN12" i="60"/>
  <c r="AL6" i="61"/>
  <c r="BE6" i="61"/>
  <c r="AF6" i="61" s="1"/>
  <c r="BD6" i="61"/>
  <c r="AE6" i="61" s="1"/>
  <c r="AI6" i="61"/>
  <c r="BC6" i="61"/>
  <c r="AD6" i="61" s="1"/>
  <c r="AN4" i="61" s="1"/>
  <c r="AN12" i="61" s="1"/>
  <c r="BC57" i="55"/>
  <c r="BK57" i="55" s="1"/>
  <c r="BI28" i="54"/>
  <c r="BC51" i="55"/>
  <c r="AI33" i="54" l="1"/>
  <c r="AI34" i="54" s="1"/>
  <c r="BI34" i="54"/>
  <c r="BL28" i="54"/>
  <c r="BD28" i="54" s="1"/>
  <c r="AD33" i="54" s="1"/>
  <c r="AD56" i="55"/>
  <c r="AD57" i="55" s="1"/>
  <c r="BK51" i="55"/>
  <c r="BC23" i="55" s="1"/>
  <c r="AD28" i="55" s="1"/>
  <c r="BL34" i="54" l="1"/>
  <c r="BF28" i="54"/>
  <c r="AF33" i="54" s="1"/>
  <c r="AL33" i="54"/>
  <c r="AL34" i="54" s="1"/>
  <c r="BE28" i="54"/>
  <c r="AE33" i="54" s="1"/>
  <c r="BD23" i="55"/>
  <c r="AE28" i="55" s="1"/>
  <c r="BH23" i="55"/>
  <c r="AI28" i="55" s="1"/>
  <c r="BI23" i="55"/>
  <c r="AJ28" i="55" s="1"/>
  <c r="BG23" i="55"/>
  <c r="AH28" i="55" s="1"/>
  <c r="BE23" i="55"/>
  <c r="AF28" i="55" s="1"/>
  <c r="BF23" i="55"/>
  <c r="AG28" i="55" s="1"/>
  <c r="BJ23" i="55"/>
  <c r="AK28" i="5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RENTAI</author>
  </authors>
  <commentList>
    <comment ref="BG5" authorId="0" shapeId="0" xr:uid="{00000000-0006-0000-1E00-000001000000}">
      <text>
        <r>
          <rPr>
            <b/>
            <sz val="9"/>
            <color indexed="81"/>
            <rFont val="ＭＳ Ｐゴシック"/>
            <family val="3"/>
            <charset val="128"/>
          </rPr>
          <t>１事業所あたり</t>
        </r>
      </text>
    </comment>
  </commentList>
</comments>
</file>

<file path=xl/sharedStrings.xml><?xml version="1.0" encoding="utf-8"?>
<sst xmlns="http://schemas.openxmlformats.org/spreadsheetml/2006/main" count="6202" uniqueCount="923">
  <si>
    <t>50　臨時従業員（派遣職員）・パートタイム労働者の常用従業員への転換について</t>
    <rPh sb="3" eb="5">
      <t>リンジ</t>
    </rPh>
    <rPh sb="5" eb="8">
      <t>ジュウギョウイン</t>
    </rPh>
    <rPh sb="9" eb="11">
      <t>ハケン</t>
    </rPh>
    <rPh sb="11" eb="13">
      <t>ショクイン</t>
    </rPh>
    <rPh sb="21" eb="24">
      <t>ロウドウシャ</t>
    </rPh>
    <rPh sb="25" eb="27">
      <t>ジョウヨウ</t>
    </rPh>
    <rPh sb="27" eb="30">
      <t>ジュウギョウイン</t>
    </rPh>
    <rPh sb="32" eb="34">
      <t>テンカン</t>
    </rPh>
    <phoneticPr fontId="4"/>
  </si>
  <si>
    <t>　　 項目
規模</t>
    <rPh sb="3" eb="5">
      <t>コウモク</t>
    </rPh>
    <rPh sb="6" eb="8">
      <t>キボ</t>
    </rPh>
    <phoneticPr fontId="4"/>
  </si>
  <si>
    <t>行っている</t>
    <rPh sb="0" eb="1">
      <t>オコナ</t>
    </rPh>
    <phoneticPr fontId="4"/>
  </si>
  <si>
    <t>行っていない</t>
    <rPh sb="0" eb="1">
      <t>オコナ</t>
    </rPh>
    <phoneticPr fontId="4"/>
  </si>
  <si>
    <t>週休二日制を行っているか（社）</t>
    <rPh sb="0" eb="2">
      <t>シュウキュウ</t>
    </rPh>
    <rPh sb="2" eb="4">
      <t>フツカ</t>
    </rPh>
    <rPh sb="4" eb="5">
      <t>セイ</t>
    </rPh>
    <rPh sb="6" eb="7">
      <t>オコナ</t>
    </rPh>
    <rPh sb="13" eb="14">
      <t>シャ</t>
    </rPh>
    <phoneticPr fontId="4"/>
  </si>
  <si>
    <t>週休二日制の種類（社）</t>
    <rPh sb="0" eb="2">
      <t>シュウキュウ</t>
    </rPh>
    <rPh sb="2" eb="4">
      <t>フツカ</t>
    </rPh>
    <rPh sb="4" eb="5">
      <t>セイ</t>
    </rPh>
    <rPh sb="6" eb="8">
      <t>シュルイ</t>
    </rPh>
    <rPh sb="9" eb="10">
      <t>シャ</t>
    </rPh>
    <phoneticPr fontId="4"/>
  </si>
  <si>
    <t>業種別　週休二日制の種類（社）</t>
    <rPh sb="0" eb="2">
      <t>ギョウシュ</t>
    </rPh>
    <rPh sb="2" eb="3">
      <t>ベツ</t>
    </rPh>
    <rPh sb="4" eb="6">
      <t>シュウキュウ</t>
    </rPh>
    <rPh sb="6" eb="8">
      <t>フツカ</t>
    </rPh>
    <rPh sb="8" eb="9">
      <t>セイ</t>
    </rPh>
    <rPh sb="10" eb="12">
      <t>シュルイ</t>
    </rPh>
    <rPh sb="13" eb="14">
      <t>シャ</t>
    </rPh>
    <phoneticPr fontId="4"/>
  </si>
  <si>
    <t>規模別　週休二日制の種類（社）</t>
    <rPh sb="0" eb="3">
      <t>キボベツ</t>
    </rPh>
    <rPh sb="4" eb="6">
      <t>シュウキュウ</t>
    </rPh>
    <rPh sb="6" eb="8">
      <t>フツカ</t>
    </rPh>
    <rPh sb="8" eb="9">
      <t>セイ</t>
    </rPh>
    <rPh sb="10" eb="12">
      <t>シュルイ</t>
    </rPh>
    <rPh sb="13" eb="14">
      <t>シャ</t>
    </rPh>
    <phoneticPr fontId="4"/>
  </si>
  <si>
    <t>規模別</t>
    <rPh sb="0" eb="2">
      <t>キボ</t>
    </rPh>
    <rPh sb="2" eb="3">
      <t>ベツ</t>
    </rPh>
    <phoneticPr fontId="4"/>
  </si>
  <si>
    <t>年次有給休暇の状況（常用従業員）</t>
    <rPh sb="0" eb="2">
      <t>ネンジ</t>
    </rPh>
    <rPh sb="2" eb="4">
      <t>ユウキュウ</t>
    </rPh>
    <rPh sb="4" eb="6">
      <t>キュウカ</t>
    </rPh>
    <rPh sb="7" eb="9">
      <t>ジョウキョウ</t>
    </rPh>
    <rPh sb="10" eb="12">
      <t>ジョウヨウ</t>
    </rPh>
    <rPh sb="12" eb="15">
      <t>ジュウギョウイン</t>
    </rPh>
    <phoneticPr fontId="4"/>
  </si>
  <si>
    <t>問18</t>
    <rPh sb="0" eb="1">
      <t>トイ</t>
    </rPh>
    <phoneticPr fontId="4"/>
  </si>
  <si>
    <t>総取得日数</t>
    <rPh sb="0" eb="1">
      <t>ソウ</t>
    </rPh>
    <rPh sb="1" eb="3">
      <t>シュトク</t>
    </rPh>
    <rPh sb="3" eb="5">
      <t>ニッスウ</t>
    </rPh>
    <phoneticPr fontId="4"/>
  </si>
  <si>
    <t>総付与日数</t>
    <rPh sb="0" eb="1">
      <t>ソウ</t>
    </rPh>
    <rPh sb="1" eb="3">
      <t>フヨ</t>
    </rPh>
    <rPh sb="3" eb="5">
      <t>ニッスウ</t>
    </rPh>
    <phoneticPr fontId="4"/>
  </si>
  <si>
    <t>有給対象職員</t>
    <rPh sb="0" eb="2">
      <t>ユウキュウ</t>
    </rPh>
    <rPh sb="2" eb="4">
      <t>タイショウ</t>
    </rPh>
    <rPh sb="4" eb="6">
      <t>ショクイン</t>
    </rPh>
    <phoneticPr fontId="4"/>
  </si>
  <si>
    <t>従業員一人あたり</t>
    <rPh sb="0" eb="3">
      <t>ジュウギョウイン</t>
    </rPh>
    <rPh sb="3" eb="5">
      <t>ヒトリ</t>
    </rPh>
    <phoneticPr fontId="4"/>
  </si>
  <si>
    <t>年次有給休暇の状況（全従業員）</t>
    <rPh sb="0" eb="2">
      <t>ネンジ</t>
    </rPh>
    <rPh sb="2" eb="4">
      <t>ユウキュウ</t>
    </rPh>
    <rPh sb="4" eb="6">
      <t>キュウカ</t>
    </rPh>
    <rPh sb="7" eb="9">
      <t>ジョウキョウ</t>
    </rPh>
    <rPh sb="10" eb="11">
      <t>ゼン</t>
    </rPh>
    <rPh sb="11" eb="14">
      <t>ジュウギョウイン</t>
    </rPh>
    <phoneticPr fontId="4"/>
  </si>
  <si>
    <t>業種別　年次有給休暇の状況（全従業員）</t>
    <rPh sb="0" eb="2">
      <t>ギョウシュ</t>
    </rPh>
    <rPh sb="2" eb="3">
      <t>ベツ</t>
    </rPh>
    <rPh sb="4" eb="6">
      <t>ネンジ</t>
    </rPh>
    <rPh sb="6" eb="8">
      <t>ユウキュウ</t>
    </rPh>
    <rPh sb="8" eb="10">
      <t>キュウカ</t>
    </rPh>
    <rPh sb="11" eb="13">
      <t>ジョウキョウ</t>
    </rPh>
    <rPh sb="14" eb="15">
      <t>ゼン</t>
    </rPh>
    <rPh sb="15" eb="18">
      <t>ジュウギョウイン</t>
    </rPh>
    <phoneticPr fontId="4"/>
  </si>
  <si>
    <t>年次有給休暇の状況（従業員一人あたり）</t>
    <rPh sb="0" eb="2">
      <t>ネンジ</t>
    </rPh>
    <rPh sb="2" eb="4">
      <t>ユウキュウ</t>
    </rPh>
    <rPh sb="4" eb="6">
      <t>キュウカ</t>
    </rPh>
    <rPh sb="7" eb="9">
      <t>ジョウキョウ</t>
    </rPh>
    <rPh sb="10" eb="13">
      <t>ジュウギョウイン</t>
    </rPh>
    <rPh sb="13" eb="15">
      <t>ヒトリ</t>
    </rPh>
    <phoneticPr fontId="4"/>
  </si>
  <si>
    <t>業種別　年次有給休暇の状況（従業員一人あたり）</t>
    <rPh sb="0" eb="2">
      <t>ギョウシュ</t>
    </rPh>
    <rPh sb="2" eb="3">
      <t>ベツ</t>
    </rPh>
    <rPh sb="4" eb="6">
      <t>ネンジ</t>
    </rPh>
    <rPh sb="6" eb="8">
      <t>ユウキュウ</t>
    </rPh>
    <rPh sb="8" eb="10">
      <t>キュウカ</t>
    </rPh>
    <rPh sb="11" eb="13">
      <t>ジョウキョウ</t>
    </rPh>
    <rPh sb="14" eb="17">
      <t>ジュウギョウイン</t>
    </rPh>
    <rPh sb="17" eb="19">
      <t>ヒトリ</t>
    </rPh>
    <phoneticPr fontId="4"/>
  </si>
  <si>
    <t>規模別　年次有給休暇の状況（従業員一人あたり）</t>
    <rPh sb="0" eb="3">
      <t>キボベツ</t>
    </rPh>
    <rPh sb="4" eb="6">
      <t>ネンジ</t>
    </rPh>
    <rPh sb="6" eb="8">
      <t>ユウキュウ</t>
    </rPh>
    <rPh sb="8" eb="10">
      <t>キュウカ</t>
    </rPh>
    <rPh sb="11" eb="13">
      <t>ジョウキョウ</t>
    </rPh>
    <rPh sb="14" eb="17">
      <t>ジュウギョウイン</t>
    </rPh>
    <rPh sb="17" eb="19">
      <t>ヒトリ</t>
    </rPh>
    <phoneticPr fontId="4"/>
  </si>
  <si>
    <t>規模別　年次有給休暇の状況（全従業員）</t>
    <rPh sb="0" eb="3">
      <t>キボベツ</t>
    </rPh>
    <rPh sb="4" eb="6">
      <t>ネンジ</t>
    </rPh>
    <rPh sb="6" eb="8">
      <t>ユウキュウ</t>
    </rPh>
    <rPh sb="8" eb="10">
      <t>キュウカ</t>
    </rPh>
    <rPh sb="11" eb="13">
      <t>ジョウキョウ</t>
    </rPh>
    <rPh sb="14" eb="15">
      <t>ゼン</t>
    </rPh>
    <rPh sb="15" eb="18">
      <t>ジュウギョウイン</t>
    </rPh>
    <phoneticPr fontId="4"/>
  </si>
  <si>
    <t>定めている</t>
    <rPh sb="0" eb="1">
      <t>サダ</t>
    </rPh>
    <phoneticPr fontId="4"/>
  </si>
  <si>
    <t>定めていない</t>
    <rPh sb="0" eb="1">
      <t>サダ</t>
    </rPh>
    <phoneticPr fontId="4"/>
  </si>
  <si>
    <t>無回答</t>
  </si>
  <si>
    <t>問25</t>
    <rPh sb="0" eb="1">
      <t>トイ</t>
    </rPh>
    <phoneticPr fontId="4"/>
  </si>
  <si>
    <t>介護休業制度　最長休業期間</t>
    <rPh sb="0" eb="2">
      <t>カイゴ</t>
    </rPh>
    <rPh sb="2" eb="4">
      <t>キュウギョウ</t>
    </rPh>
    <rPh sb="4" eb="6">
      <t>セイド</t>
    </rPh>
    <rPh sb="7" eb="9">
      <t>サイチョウ</t>
    </rPh>
    <rPh sb="9" eb="11">
      <t>キュウギョウ</t>
    </rPh>
    <rPh sb="11" eb="13">
      <t>キカン</t>
    </rPh>
    <phoneticPr fontId="4"/>
  </si>
  <si>
    <t>3ヶ月</t>
    <rPh sb="2" eb="3">
      <t>ゲツ</t>
    </rPh>
    <phoneticPr fontId="4"/>
  </si>
  <si>
    <t>1年</t>
    <rPh sb="1" eb="2">
      <t>ネン</t>
    </rPh>
    <phoneticPr fontId="4"/>
  </si>
  <si>
    <t>1年以上</t>
    <rPh sb="1" eb="4">
      <t>ネンイジョウ</t>
    </rPh>
    <phoneticPr fontId="4"/>
  </si>
  <si>
    <t>介護休業制度取得</t>
    <rPh sb="0" eb="2">
      <t>カイゴ</t>
    </rPh>
    <rPh sb="2" eb="4">
      <t>キュウギョウ</t>
    </rPh>
    <rPh sb="4" eb="6">
      <t>セイド</t>
    </rPh>
    <rPh sb="6" eb="8">
      <t>シュトク</t>
    </rPh>
    <phoneticPr fontId="4"/>
  </si>
  <si>
    <t>ある</t>
    <phoneticPr fontId="4"/>
  </si>
  <si>
    <t>ない</t>
    <phoneticPr fontId="4"/>
  </si>
  <si>
    <t>雇用に関する問題や取り組みを考える必要があるか（％）</t>
    <rPh sb="0" eb="2">
      <t>コヨウ</t>
    </rPh>
    <rPh sb="3" eb="4">
      <t>カン</t>
    </rPh>
    <rPh sb="6" eb="8">
      <t>モンダイ</t>
    </rPh>
    <rPh sb="9" eb="10">
      <t>ト</t>
    </rPh>
    <rPh sb="11" eb="12">
      <t>ク</t>
    </rPh>
    <rPh sb="14" eb="15">
      <t>カンガ</t>
    </rPh>
    <rPh sb="17" eb="19">
      <t>ヒツヨウ</t>
    </rPh>
    <phoneticPr fontId="4"/>
  </si>
  <si>
    <t>雇用に関する問題や取り組みを考える必要があるか（社）</t>
    <rPh sb="24" eb="25">
      <t>シャ</t>
    </rPh>
    <phoneticPr fontId="4"/>
  </si>
  <si>
    <t>業種別　雇用に関する問題や取り組みを考える必要があるか（％）</t>
    <rPh sb="0" eb="2">
      <t>ギョウシュ</t>
    </rPh>
    <rPh sb="2" eb="3">
      <t>ベツ</t>
    </rPh>
    <phoneticPr fontId="4"/>
  </si>
  <si>
    <t>業種別
雇用に関する問題や取り組みを考える必要があるか（％）</t>
    <rPh sb="0" eb="2">
      <t>ギョウシュ</t>
    </rPh>
    <rPh sb="2" eb="3">
      <t>ベツ</t>
    </rPh>
    <phoneticPr fontId="4"/>
  </si>
  <si>
    <t>業種別
雇用に関する問題や取り組みを考える必要があるか（社）</t>
    <rPh sb="0" eb="2">
      <t>ギョウシュ</t>
    </rPh>
    <rPh sb="2" eb="3">
      <t>ベツ</t>
    </rPh>
    <rPh sb="28" eb="29">
      <t>シャ</t>
    </rPh>
    <phoneticPr fontId="4"/>
  </si>
  <si>
    <t>規模別
雇用に関する問題や取り組みを考える必要があるか（％）</t>
    <rPh sb="0" eb="3">
      <t>キボベツ</t>
    </rPh>
    <phoneticPr fontId="4"/>
  </si>
  <si>
    <t>規模別
雇用に関する問題や取り組みを考える必要があるか（社）</t>
    <rPh sb="0" eb="3">
      <t>キボベツ</t>
    </rPh>
    <rPh sb="28" eb="29">
      <t>シャ</t>
    </rPh>
    <phoneticPr fontId="4"/>
  </si>
  <si>
    <t>雇用問題の種類</t>
    <rPh sb="0" eb="2">
      <t>コヨウ</t>
    </rPh>
    <rPh sb="2" eb="4">
      <t>モンダイ</t>
    </rPh>
    <rPh sb="5" eb="7">
      <t>シュルイ</t>
    </rPh>
    <phoneticPr fontId="4"/>
  </si>
  <si>
    <t>雇用に関する問題や取り組みを考える必要があるか（％）</t>
    <phoneticPr fontId="4"/>
  </si>
  <si>
    <t>規模別　雇用に関する問題や取り組みを考える必要があるか（％）</t>
    <rPh sb="0" eb="3">
      <t>キボベツ</t>
    </rPh>
    <phoneticPr fontId="4"/>
  </si>
  <si>
    <t>業種別　雇用に関する問題や取り組みを考える必要があるか（社）</t>
    <rPh sb="0" eb="2">
      <t>ギョウシュ</t>
    </rPh>
    <rPh sb="2" eb="3">
      <t>ベツ</t>
    </rPh>
    <rPh sb="28" eb="29">
      <t>シャ</t>
    </rPh>
    <phoneticPr fontId="4"/>
  </si>
  <si>
    <t>規模別　雇用に関する問題や取り組みを考える必要があるか（社）</t>
    <rPh sb="0" eb="3">
      <t>キボベツ</t>
    </rPh>
    <rPh sb="28" eb="29">
      <t>シャ</t>
    </rPh>
    <phoneticPr fontId="4"/>
  </si>
  <si>
    <t>雇用に関する問題や取り組み</t>
    <rPh sb="0" eb="2">
      <t>コヨウ</t>
    </rPh>
    <rPh sb="3" eb="4">
      <t>カン</t>
    </rPh>
    <rPh sb="6" eb="8">
      <t>モンダイ</t>
    </rPh>
    <rPh sb="9" eb="10">
      <t>ト</t>
    </rPh>
    <rPh sb="11" eb="12">
      <t>ク</t>
    </rPh>
    <phoneticPr fontId="4"/>
  </si>
  <si>
    <t>30　雇用に関する問題や取り組み</t>
    <phoneticPr fontId="4"/>
  </si>
  <si>
    <t>完全週休2日制</t>
    <rPh sb="0" eb="2">
      <t>カンゼン</t>
    </rPh>
    <phoneticPr fontId="4"/>
  </si>
  <si>
    <t>隔週 週休2日制</t>
    <rPh sb="0" eb="2">
      <t>カクシュウ</t>
    </rPh>
    <phoneticPr fontId="4"/>
  </si>
  <si>
    <t>月3回 週休2日制</t>
    <rPh sb="0" eb="1">
      <t>ツキ</t>
    </rPh>
    <rPh sb="2" eb="3">
      <t>カイ</t>
    </rPh>
    <phoneticPr fontId="4"/>
  </si>
  <si>
    <t>月2回 週休2日制</t>
    <rPh sb="0" eb="1">
      <t>ツキ</t>
    </rPh>
    <rPh sb="2" eb="3">
      <t>カイ</t>
    </rPh>
    <phoneticPr fontId="4"/>
  </si>
  <si>
    <t>月1回 週休2日制</t>
    <rPh sb="0" eb="1">
      <t>ツキ</t>
    </rPh>
    <rPh sb="2" eb="3">
      <t>カイ</t>
    </rPh>
    <phoneticPr fontId="4"/>
  </si>
  <si>
    <t>その他の週休2日制</t>
    <rPh sb="2" eb="3">
      <t>タ</t>
    </rPh>
    <phoneticPr fontId="4"/>
  </si>
  <si>
    <t>30　雇用に関する問題や取り組み</t>
    <rPh sb="3" eb="5">
      <t>コヨウ</t>
    </rPh>
    <rPh sb="6" eb="7">
      <t>カン</t>
    </rPh>
    <rPh sb="9" eb="11">
      <t>モンダイ</t>
    </rPh>
    <rPh sb="12" eb="13">
      <t>ト</t>
    </rPh>
    <rPh sb="14" eb="15">
      <t>ク</t>
    </rPh>
    <phoneticPr fontId="4"/>
  </si>
  <si>
    <t>問23</t>
    <rPh sb="0" eb="1">
      <t>トイ</t>
    </rPh>
    <phoneticPr fontId="4"/>
  </si>
  <si>
    <t>育児休業制度について（業種別）</t>
    <rPh sb="0" eb="2">
      <t>イクジ</t>
    </rPh>
    <rPh sb="2" eb="4">
      <t>キュウギョウ</t>
    </rPh>
    <rPh sb="4" eb="6">
      <t>セイド</t>
    </rPh>
    <rPh sb="11" eb="13">
      <t>ギョウシュ</t>
    </rPh>
    <rPh sb="13" eb="14">
      <t>ベツ</t>
    </rPh>
    <phoneticPr fontId="4"/>
  </si>
  <si>
    <t>育児休業制度について（規模別）</t>
    <rPh sb="0" eb="2">
      <t>イクジ</t>
    </rPh>
    <rPh sb="2" eb="4">
      <t>キュウギョウ</t>
    </rPh>
    <rPh sb="4" eb="6">
      <t>セイド</t>
    </rPh>
    <rPh sb="11" eb="14">
      <t>キボベツ</t>
    </rPh>
    <phoneticPr fontId="4"/>
  </si>
  <si>
    <r>
      <t xml:space="preserve">業種別・規模別　平均定年退職年齢 </t>
    </r>
    <r>
      <rPr>
        <u/>
        <sz val="8"/>
        <rFont val="HGｺﾞｼｯｸM"/>
        <family val="3"/>
        <charset val="128"/>
      </rPr>
      <t>～資料編より抜粋～</t>
    </r>
    <rPh sb="0" eb="2">
      <t>ギョウシュ</t>
    </rPh>
    <rPh sb="2" eb="3">
      <t>ベツ</t>
    </rPh>
    <rPh sb="4" eb="7">
      <t>キボベツ</t>
    </rPh>
    <rPh sb="8" eb="10">
      <t>ヘイキン</t>
    </rPh>
    <rPh sb="10" eb="12">
      <t>テイネン</t>
    </rPh>
    <rPh sb="12" eb="14">
      <t>タイショク</t>
    </rPh>
    <rPh sb="14" eb="16">
      <t>ネンレイ</t>
    </rPh>
    <rPh sb="18" eb="20">
      <t>シリョウ</t>
    </rPh>
    <rPh sb="20" eb="21">
      <t>ヘン</t>
    </rPh>
    <rPh sb="23" eb="25">
      <t>バッスイ</t>
    </rPh>
    <phoneticPr fontId="4"/>
  </si>
  <si>
    <t>対象外</t>
  </si>
  <si>
    <t>対象外</t>
    <rPh sb="0" eb="3">
      <t>タイショウガイ</t>
    </rPh>
    <phoneticPr fontId="9"/>
  </si>
  <si>
    <t>■対象外：常時使用する従業員の数が30人未満の事業所</t>
    <rPh sb="1" eb="4">
      <t>タイショウガイ</t>
    </rPh>
    <rPh sb="5" eb="7">
      <t>ジョウジ</t>
    </rPh>
    <rPh sb="7" eb="9">
      <t>シヨウ</t>
    </rPh>
    <rPh sb="11" eb="14">
      <t>ジュウギョウイン</t>
    </rPh>
    <rPh sb="15" eb="16">
      <t>カズ</t>
    </rPh>
    <rPh sb="19" eb="20">
      <t>ニン</t>
    </rPh>
    <rPh sb="20" eb="22">
      <t>ミマン</t>
    </rPh>
    <rPh sb="23" eb="26">
      <t>ジギョウショ</t>
    </rPh>
    <phoneticPr fontId="9"/>
  </si>
  <si>
    <t>★理解有：制度を知っていて理解している</t>
    <rPh sb="1" eb="3">
      <t>リカイ</t>
    </rPh>
    <rPh sb="3" eb="4">
      <t>ユウ</t>
    </rPh>
    <rPh sb="5" eb="7">
      <t>セイド</t>
    </rPh>
    <rPh sb="8" eb="9">
      <t>シ</t>
    </rPh>
    <rPh sb="13" eb="15">
      <t>リカイ</t>
    </rPh>
    <phoneticPr fontId="9"/>
  </si>
  <si>
    <t>★理解無：制度を聞いたことがあるのみで制度の内容まで理解していない</t>
    <rPh sb="1" eb="3">
      <t>リカイ</t>
    </rPh>
    <rPh sb="3" eb="4">
      <t>ム</t>
    </rPh>
    <rPh sb="5" eb="7">
      <t>セイド</t>
    </rPh>
    <rPh sb="8" eb="9">
      <t>キ</t>
    </rPh>
    <rPh sb="19" eb="21">
      <t>セイド</t>
    </rPh>
    <rPh sb="22" eb="24">
      <t>ナイヨウ</t>
    </rPh>
    <rPh sb="26" eb="28">
      <t>リカイ</t>
    </rPh>
    <phoneticPr fontId="9"/>
  </si>
  <si>
    <t>★無　知：制度自体を知らない</t>
    <rPh sb="1" eb="2">
      <t>ム</t>
    </rPh>
    <rPh sb="3" eb="4">
      <t>チ</t>
    </rPh>
    <rPh sb="5" eb="7">
      <t>セイド</t>
    </rPh>
    <rPh sb="7" eb="9">
      <t>ジタイ</t>
    </rPh>
    <rPh sb="10" eb="11">
      <t>シ</t>
    </rPh>
    <phoneticPr fontId="9"/>
  </si>
  <si>
    <t>育児休業制度　最長休業期間（子供の年齢）</t>
    <rPh sb="0" eb="2">
      <t>イクジ</t>
    </rPh>
    <rPh sb="2" eb="4">
      <t>キュウギョウ</t>
    </rPh>
    <rPh sb="4" eb="6">
      <t>セイド</t>
    </rPh>
    <rPh sb="7" eb="9">
      <t>サイチョウ</t>
    </rPh>
    <rPh sb="9" eb="11">
      <t>キュウギョウ</t>
    </rPh>
    <rPh sb="11" eb="13">
      <t>キカン</t>
    </rPh>
    <rPh sb="14" eb="16">
      <t>コドモ</t>
    </rPh>
    <rPh sb="17" eb="19">
      <t>ネンレイ</t>
    </rPh>
    <phoneticPr fontId="4"/>
  </si>
  <si>
    <t>育児休業制度取得</t>
    <rPh sb="0" eb="2">
      <t>イクジ</t>
    </rPh>
    <rPh sb="2" eb="4">
      <t>キュウギョウ</t>
    </rPh>
    <rPh sb="4" eb="6">
      <t>セイド</t>
    </rPh>
    <rPh sb="6" eb="8">
      <t>シュトク</t>
    </rPh>
    <phoneticPr fontId="4"/>
  </si>
  <si>
    <t>育児休業制度の有無（社）</t>
    <rPh sb="0" eb="2">
      <t>イクジ</t>
    </rPh>
    <rPh sb="2" eb="4">
      <t>キュウギョウ</t>
    </rPh>
    <rPh sb="4" eb="6">
      <t>セイド</t>
    </rPh>
    <rPh sb="7" eb="9">
      <t>ウム</t>
    </rPh>
    <rPh sb="10" eb="11">
      <t>シャ</t>
    </rPh>
    <phoneticPr fontId="4"/>
  </si>
  <si>
    <t>業種別　育児休業制度の有無（社）</t>
    <rPh sb="0" eb="2">
      <t>ギョウシュ</t>
    </rPh>
    <rPh sb="2" eb="3">
      <t>ベツ</t>
    </rPh>
    <rPh sb="4" eb="6">
      <t>イクジ</t>
    </rPh>
    <rPh sb="6" eb="8">
      <t>キュウギョウ</t>
    </rPh>
    <rPh sb="8" eb="10">
      <t>セイド</t>
    </rPh>
    <rPh sb="11" eb="13">
      <t>ウム</t>
    </rPh>
    <rPh sb="14" eb="15">
      <t>シャ</t>
    </rPh>
    <phoneticPr fontId="4"/>
  </si>
  <si>
    <t>規模別　育児休業制度（社）</t>
    <rPh sb="0" eb="3">
      <t>キボベツ</t>
    </rPh>
    <rPh sb="4" eb="6">
      <t>イクジ</t>
    </rPh>
    <rPh sb="6" eb="8">
      <t>キュウギョウ</t>
    </rPh>
    <rPh sb="8" eb="10">
      <t>セイド</t>
    </rPh>
    <rPh sb="11" eb="12">
      <t>シャ</t>
    </rPh>
    <phoneticPr fontId="4"/>
  </si>
  <si>
    <t>対象者</t>
    <rPh sb="0" eb="3">
      <t>タイショウシャ</t>
    </rPh>
    <phoneticPr fontId="4"/>
  </si>
  <si>
    <t>取得者</t>
    <rPh sb="0" eb="3">
      <t>シュトクシャ</t>
    </rPh>
    <phoneticPr fontId="4"/>
  </si>
  <si>
    <t>育児休業制度取得率</t>
    <rPh sb="0" eb="2">
      <t>イクジ</t>
    </rPh>
    <rPh sb="2" eb="4">
      <t>キュウギョウ</t>
    </rPh>
    <rPh sb="4" eb="6">
      <t>セイド</t>
    </rPh>
    <rPh sb="6" eb="8">
      <t>シュトク</t>
    </rPh>
    <rPh sb="8" eb="9">
      <t>リツ</t>
    </rPh>
    <phoneticPr fontId="4"/>
  </si>
  <si>
    <t>育児休業制度取得率（％）</t>
    <rPh sb="0" eb="2">
      <t>イクジ</t>
    </rPh>
    <rPh sb="2" eb="4">
      <t>キュウギョウ</t>
    </rPh>
    <rPh sb="4" eb="6">
      <t>セイド</t>
    </rPh>
    <rPh sb="6" eb="9">
      <t>シュトクリツ</t>
    </rPh>
    <phoneticPr fontId="4"/>
  </si>
  <si>
    <t>育児休業制度取得者（人）</t>
    <rPh sb="0" eb="2">
      <t>イクジ</t>
    </rPh>
    <rPh sb="2" eb="4">
      <t>キュウギョウ</t>
    </rPh>
    <rPh sb="4" eb="6">
      <t>セイド</t>
    </rPh>
    <rPh sb="6" eb="9">
      <t>シュトクシャ</t>
    </rPh>
    <rPh sb="10" eb="11">
      <t>ニン</t>
    </rPh>
    <phoneticPr fontId="4"/>
  </si>
  <si>
    <t>43　次世代育成支援対策推進法にもとづく一般事業主行動計画策定</t>
    <rPh sb="3" eb="6">
      <t>ジセダイ</t>
    </rPh>
    <rPh sb="6" eb="8">
      <t>イクセイ</t>
    </rPh>
    <rPh sb="8" eb="10">
      <t>シエン</t>
    </rPh>
    <rPh sb="10" eb="12">
      <t>タイサク</t>
    </rPh>
    <rPh sb="12" eb="14">
      <t>スイシン</t>
    </rPh>
    <rPh sb="14" eb="15">
      <t>ホウ</t>
    </rPh>
    <rPh sb="20" eb="22">
      <t>イッパン</t>
    </rPh>
    <rPh sb="22" eb="25">
      <t>ジギョウヌシ</t>
    </rPh>
    <rPh sb="25" eb="27">
      <t>コウドウ</t>
    </rPh>
    <rPh sb="27" eb="29">
      <t>ケイカク</t>
    </rPh>
    <rPh sb="29" eb="31">
      <t>サクテイ</t>
    </rPh>
    <phoneticPr fontId="4"/>
  </si>
  <si>
    <t>次世代育成支援対策推進法にもとづく一般事業主行動計画策定</t>
    <rPh sb="0" eb="3">
      <t>ジセダイ</t>
    </rPh>
    <rPh sb="3" eb="5">
      <t>イクセイ</t>
    </rPh>
    <rPh sb="5" eb="7">
      <t>シエン</t>
    </rPh>
    <rPh sb="7" eb="9">
      <t>タイサク</t>
    </rPh>
    <rPh sb="9" eb="11">
      <t>スイシン</t>
    </rPh>
    <rPh sb="11" eb="12">
      <t>ホウ</t>
    </rPh>
    <rPh sb="17" eb="19">
      <t>イッパン</t>
    </rPh>
    <rPh sb="19" eb="22">
      <t>ジギョウヌシ</t>
    </rPh>
    <rPh sb="22" eb="24">
      <t>コウドウ</t>
    </rPh>
    <rPh sb="24" eb="26">
      <t>ケイカク</t>
    </rPh>
    <rPh sb="26" eb="28">
      <t>サクテイ</t>
    </rPh>
    <phoneticPr fontId="4"/>
  </si>
  <si>
    <t>業種別　女性管理職の有無（社）</t>
    <rPh sb="0" eb="2">
      <t>ギョウシュ</t>
    </rPh>
    <rPh sb="2" eb="3">
      <t>ベツ</t>
    </rPh>
    <rPh sb="4" eb="6">
      <t>ジョセイ</t>
    </rPh>
    <rPh sb="6" eb="8">
      <t>カンリ</t>
    </rPh>
    <rPh sb="8" eb="9">
      <t>ショク</t>
    </rPh>
    <rPh sb="10" eb="12">
      <t>ウム</t>
    </rPh>
    <rPh sb="13" eb="14">
      <t>シャ</t>
    </rPh>
    <phoneticPr fontId="4"/>
  </si>
  <si>
    <t>規模別　女性管理職の有無（社）</t>
    <rPh sb="0" eb="3">
      <t>キボベツ</t>
    </rPh>
    <rPh sb="4" eb="6">
      <t>ジョセイ</t>
    </rPh>
    <rPh sb="6" eb="8">
      <t>カンリ</t>
    </rPh>
    <rPh sb="8" eb="9">
      <t>ショク</t>
    </rPh>
    <rPh sb="10" eb="12">
      <t>ウム</t>
    </rPh>
    <rPh sb="13" eb="14">
      <t>シャ</t>
    </rPh>
    <phoneticPr fontId="4"/>
  </si>
  <si>
    <t>未就学児養育者への支援制度（社）</t>
    <rPh sb="0" eb="4">
      <t>ミシュウガクジ</t>
    </rPh>
    <rPh sb="4" eb="7">
      <t>ヨウイクシャ</t>
    </rPh>
    <rPh sb="9" eb="11">
      <t>シエン</t>
    </rPh>
    <rPh sb="11" eb="13">
      <t>セイド</t>
    </rPh>
    <rPh sb="14" eb="15">
      <t>シャ</t>
    </rPh>
    <phoneticPr fontId="4"/>
  </si>
  <si>
    <t>業種別　未就学児養育者への支援制度（社）</t>
    <rPh sb="0" eb="2">
      <t>ギョウシュ</t>
    </rPh>
    <rPh sb="2" eb="3">
      <t>ベツ</t>
    </rPh>
    <rPh sb="18" eb="19">
      <t>シャ</t>
    </rPh>
    <phoneticPr fontId="4"/>
  </si>
  <si>
    <t>規模別　未就学児養育者への支援制度（社）</t>
    <rPh sb="0" eb="3">
      <t>キボベツ</t>
    </rPh>
    <rPh sb="4" eb="8">
      <t>ミシュウガクジ</t>
    </rPh>
    <rPh sb="8" eb="11">
      <t>ヨウイクシャ</t>
    </rPh>
    <rPh sb="13" eb="15">
      <t>シエン</t>
    </rPh>
    <rPh sb="15" eb="17">
      <t>セイド</t>
    </rPh>
    <rPh sb="18" eb="19">
      <t>シャ</t>
    </rPh>
    <phoneticPr fontId="4"/>
  </si>
  <si>
    <t>介護休業制度以外の支援制度について（社）</t>
    <rPh sb="0" eb="2">
      <t>カイゴ</t>
    </rPh>
    <rPh sb="2" eb="4">
      <t>キュウギョウ</t>
    </rPh>
    <rPh sb="4" eb="6">
      <t>セイド</t>
    </rPh>
    <rPh sb="6" eb="8">
      <t>イガイ</t>
    </rPh>
    <rPh sb="9" eb="11">
      <t>シエン</t>
    </rPh>
    <rPh sb="11" eb="13">
      <t>セイド</t>
    </rPh>
    <rPh sb="18" eb="19">
      <t>シャ</t>
    </rPh>
    <phoneticPr fontId="4"/>
  </si>
  <si>
    <t>介護休業制度以外の支援制度について（社）</t>
    <rPh sb="18" eb="19">
      <t>シャ</t>
    </rPh>
    <phoneticPr fontId="4"/>
  </si>
  <si>
    <t>出産･育児･介護等による退職者の再雇用制度（社）</t>
    <rPh sb="0" eb="2">
      <t>シュッサン</t>
    </rPh>
    <rPh sb="3" eb="5">
      <t>イクジ</t>
    </rPh>
    <rPh sb="6" eb="9">
      <t>カイゴナド</t>
    </rPh>
    <rPh sb="12" eb="15">
      <t>タイショクシャ</t>
    </rPh>
    <rPh sb="16" eb="19">
      <t>サイコヨウ</t>
    </rPh>
    <rPh sb="19" eb="21">
      <t>セイド</t>
    </rPh>
    <rPh sb="22" eb="23">
      <t>シャ</t>
    </rPh>
    <phoneticPr fontId="4"/>
  </si>
  <si>
    <t>出産･育児･介護等による退職者の再雇用制度（社）</t>
    <rPh sb="22" eb="23">
      <t>シャ</t>
    </rPh>
    <phoneticPr fontId="4"/>
  </si>
  <si>
    <t>規模別　出産･育児･介護等による退職者の再雇用制度（社）</t>
    <rPh sb="0" eb="3">
      <t>キボベツ</t>
    </rPh>
    <rPh sb="4" eb="6">
      <t>シュッサン</t>
    </rPh>
    <rPh sb="7" eb="9">
      <t>イクジ</t>
    </rPh>
    <rPh sb="10" eb="13">
      <t>カイゴナド</t>
    </rPh>
    <rPh sb="16" eb="19">
      <t>タイショクシャ</t>
    </rPh>
    <rPh sb="20" eb="23">
      <t>サイコヨウ</t>
    </rPh>
    <rPh sb="23" eb="25">
      <t>セイド</t>
    </rPh>
    <rPh sb="26" eb="27">
      <t>シャ</t>
    </rPh>
    <phoneticPr fontId="4"/>
  </si>
  <si>
    <t>規模別　性別により評価しない人事考課基準の有無（社）</t>
    <rPh sb="0" eb="3">
      <t>キボベツ</t>
    </rPh>
    <rPh sb="4" eb="6">
      <t>セイベツ</t>
    </rPh>
    <rPh sb="9" eb="11">
      <t>ヒョウカ</t>
    </rPh>
    <rPh sb="14" eb="16">
      <t>ジンジ</t>
    </rPh>
    <rPh sb="16" eb="18">
      <t>コウカ</t>
    </rPh>
    <rPh sb="18" eb="20">
      <t>キジュン</t>
    </rPh>
    <rPh sb="21" eb="23">
      <t>ウム</t>
    </rPh>
    <rPh sb="24" eb="25">
      <t>シャ</t>
    </rPh>
    <phoneticPr fontId="4"/>
  </si>
  <si>
    <t>性別により評価しない人事考課基準の有無（社）</t>
    <rPh sb="0" eb="2">
      <t>セイベツ</t>
    </rPh>
    <rPh sb="5" eb="7">
      <t>ヒョウカ</t>
    </rPh>
    <rPh sb="10" eb="12">
      <t>ジンジ</t>
    </rPh>
    <rPh sb="12" eb="14">
      <t>コウカ</t>
    </rPh>
    <rPh sb="14" eb="16">
      <t>キジュン</t>
    </rPh>
    <rPh sb="17" eb="19">
      <t>ウム</t>
    </rPh>
    <rPh sb="20" eb="21">
      <t>シャ</t>
    </rPh>
    <phoneticPr fontId="4"/>
  </si>
  <si>
    <t>規模別　性別役割分担の慣行を改善するよう努めている（社）</t>
    <rPh sb="0" eb="3">
      <t>キボベツ</t>
    </rPh>
    <rPh sb="4" eb="6">
      <t>セイベツ</t>
    </rPh>
    <rPh sb="6" eb="8">
      <t>ヤクワリ</t>
    </rPh>
    <rPh sb="8" eb="10">
      <t>ブンタン</t>
    </rPh>
    <rPh sb="11" eb="13">
      <t>カンコウ</t>
    </rPh>
    <rPh sb="14" eb="16">
      <t>カイゼン</t>
    </rPh>
    <rPh sb="20" eb="21">
      <t>ツト</t>
    </rPh>
    <rPh sb="26" eb="27">
      <t>シャ</t>
    </rPh>
    <phoneticPr fontId="4"/>
  </si>
  <si>
    <t>性別役割分担の慣行を改善するよう努めている（社）</t>
    <rPh sb="0" eb="2">
      <t>セイベツ</t>
    </rPh>
    <rPh sb="2" eb="4">
      <t>ヤクワリ</t>
    </rPh>
    <rPh sb="4" eb="6">
      <t>ブンタン</t>
    </rPh>
    <rPh sb="7" eb="9">
      <t>カンコウ</t>
    </rPh>
    <rPh sb="10" eb="12">
      <t>カイゼン</t>
    </rPh>
    <rPh sb="16" eb="17">
      <t>ツト</t>
    </rPh>
    <rPh sb="22" eb="23">
      <t>シャ</t>
    </rPh>
    <phoneticPr fontId="4"/>
  </si>
  <si>
    <t>女性管理職登用の有無（社）</t>
    <rPh sb="0" eb="2">
      <t>ジョセイ</t>
    </rPh>
    <rPh sb="2" eb="4">
      <t>カンリ</t>
    </rPh>
    <rPh sb="4" eb="5">
      <t>ショク</t>
    </rPh>
    <rPh sb="5" eb="7">
      <t>トウヨウ</t>
    </rPh>
    <rPh sb="8" eb="10">
      <t>ウム</t>
    </rPh>
    <rPh sb="11" eb="12">
      <t>シャ</t>
    </rPh>
    <phoneticPr fontId="4"/>
  </si>
  <si>
    <t>女性管理職登用の有無（社）</t>
    <rPh sb="11" eb="12">
      <t>シャ</t>
    </rPh>
    <phoneticPr fontId="4"/>
  </si>
  <si>
    <t>変形労働時間制の有無（社）</t>
    <rPh sb="0" eb="2">
      <t>ヘンケイ</t>
    </rPh>
    <rPh sb="2" eb="4">
      <t>ロウドウ</t>
    </rPh>
    <rPh sb="4" eb="6">
      <t>ジカン</t>
    </rPh>
    <rPh sb="6" eb="7">
      <t>セイ</t>
    </rPh>
    <rPh sb="8" eb="10">
      <t>ウム</t>
    </rPh>
    <rPh sb="11" eb="12">
      <t>シャ</t>
    </rPh>
    <phoneticPr fontId="4"/>
  </si>
  <si>
    <t>業種別　変形労働時間制の有無（社）</t>
    <rPh sb="0" eb="2">
      <t>ギョウシュ</t>
    </rPh>
    <rPh sb="2" eb="3">
      <t>ベツ</t>
    </rPh>
    <rPh sb="4" eb="6">
      <t>ヘンケイ</t>
    </rPh>
    <rPh sb="6" eb="8">
      <t>ロウドウ</t>
    </rPh>
    <rPh sb="8" eb="10">
      <t>ジカン</t>
    </rPh>
    <rPh sb="10" eb="11">
      <t>セイ</t>
    </rPh>
    <rPh sb="12" eb="14">
      <t>ウム</t>
    </rPh>
    <rPh sb="15" eb="16">
      <t>シャ</t>
    </rPh>
    <phoneticPr fontId="4"/>
  </si>
  <si>
    <t>規模別　変形労働時間制の有無（社）</t>
    <rPh sb="0" eb="3">
      <t>キボベツ</t>
    </rPh>
    <rPh sb="4" eb="6">
      <t>ヘンケイ</t>
    </rPh>
    <rPh sb="6" eb="8">
      <t>ロウドウ</t>
    </rPh>
    <rPh sb="8" eb="10">
      <t>ジカン</t>
    </rPh>
    <rPh sb="10" eb="11">
      <t>セイ</t>
    </rPh>
    <rPh sb="12" eb="14">
      <t>ウム</t>
    </rPh>
    <rPh sb="15" eb="16">
      <t>シャ</t>
    </rPh>
    <phoneticPr fontId="4"/>
  </si>
  <si>
    <t>介護休業制度の有無（社）</t>
    <rPh sb="0" eb="2">
      <t>カイゴ</t>
    </rPh>
    <rPh sb="2" eb="4">
      <t>キュウギョウ</t>
    </rPh>
    <rPh sb="4" eb="6">
      <t>セイド</t>
    </rPh>
    <rPh sb="7" eb="9">
      <t>ウム</t>
    </rPh>
    <rPh sb="10" eb="11">
      <t>シャ</t>
    </rPh>
    <phoneticPr fontId="4"/>
  </si>
  <si>
    <t>業種別　介護休業制度の有無（社）</t>
    <rPh sb="0" eb="2">
      <t>ギョウシュ</t>
    </rPh>
    <rPh sb="2" eb="3">
      <t>ベツ</t>
    </rPh>
    <rPh sb="4" eb="6">
      <t>カイゴ</t>
    </rPh>
    <rPh sb="6" eb="8">
      <t>キュウギョウ</t>
    </rPh>
    <rPh sb="8" eb="10">
      <t>セイド</t>
    </rPh>
    <rPh sb="11" eb="13">
      <t>ウム</t>
    </rPh>
    <rPh sb="14" eb="15">
      <t>シャ</t>
    </rPh>
    <phoneticPr fontId="4"/>
  </si>
  <si>
    <t>規模別　介護休業制度の有無（社）</t>
    <rPh sb="0" eb="3">
      <t>キボベツ</t>
    </rPh>
    <rPh sb="4" eb="6">
      <t>カイゴ</t>
    </rPh>
    <rPh sb="6" eb="8">
      <t>キュウギョウ</t>
    </rPh>
    <rPh sb="8" eb="10">
      <t>セイド</t>
    </rPh>
    <rPh sb="11" eb="13">
      <t>ウム</t>
    </rPh>
    <rPh sb="14" eb="15">
      <t>シャ</t>
    </rPh>
    <phoneticPr fontId="4"/>
  </si>
  <si>
    <t>定年制の有無(社）</t>
    <rPh sb="0" eb="3">
      <t>テイネンセイ</t>
    </rPh>
    <rPh sb="4" eb="6">
      <t>ウム</t>
    </rPh>
    <rPh sb="7" eb="8">
      <t>シャ</t>
    </rPh>
    <phoneticPr fontId="4"/>
  </si>
  <si>
    <t>業種別　定年制の有無(社）</t>
    <rPh sb="0" eb="2">
      <t>ギョウシュ</t>
    </rPh>
    <rPh sb="2" eb="3">
      <t>ベツ</t>
    </rPh>
    <rPh sb="4" eb="7">
      <t>テイネンセイ</t>
    </rPh>
    <rPh sb="8" eb="10">
      <t>ウム</t>
    </rPh>
    <rPh sb="11" eb="12">
      <t>シャ</t>
    </rPh>
    <phoneticPr fontId="4"/>
  </si>
  <si>
    <t>規模別　定年制の有無(社）</t>
    <rPh sb="0" eb="3">
      <t>キボベツ</t>
    </rPh>
    <rPh sb="4" eb="7">
      <t>テイネンセイ</t>
    </rPh>
    <rPh sb="8" eb="10">
      <t>ウム</t>
    </rPh>
    <rPh sb="11" eb="12">
      <t>シャ</t>
    </rPh>
    <phoneticPr fontId="4"/>
  </si>
  <si>
    <t>介護休業制度以外の支援制度</t>
    <rPh sb="0" eb="2">
      <t>カイゴ</t>
    </rPh>
    <rPh sb="2" eb="4">
      <t>キュウギョウ</t>
    </rPh>
    <rPh sb="4" eb="6">
      <t>セイド</t>
    </rPh>
    <rPh sb="6" eb="8">
      <t>イガイ</t>
    </rPh>
    <rPh sb="9" eb="11">
      <t>シエン</t>
    </rPh>
    <rPh sb="11" eb="13">
      <t>セイド</t>
    </rPh>
    <phoneticPr fontId="4"/>
  </si>
  <si>
    <t>45　介護休業制度以外の支援制度</t>
    <phoneticPr fontId="4"/>
  </si>
  <si>
    <t>出産･育児･介護等による退職者の再雇用</t>
    <rPh sb="0" eb="2">
      <t>シュッサン</t>
    </rPh>
    <rPh sb="3" eb="5">
      <t>イクジ</t>
    </rPh>
    <rPh sb="6" eb="9">
      <t>カイゴナド</t>
    </rPh>
    <rPh sb="12" eb="15">
      <t>タイショクシャ</t>
    </rPh>
    <rPh sb="16" eb="19">
      <t>サイコヨウ</t>
    </rPh>
    <phoneticPr fontId="4"/>
  </si>
  <si>
    <t>46　出産･育児･介護等による退職者の再雇用</t>
    <rPh sb="3" eb="5">
      <t>シュッサン</t>
    </rPh>
    <rPh sb="6" eb="8">
      <t>イクジ</t>
    </rPh>
    <rPh sb="9" eb="12">
      <t>カイゴナド</t>
    </rPh>
    <rPh sb="15" eb="18">
      <t>タイショクシャ</t>
    </rPh>
    <rPh sb="19" eb="22">
      <t>サイコヨウ</t>
    </rPh>
    <phoneticPr fontId="4"/>
  </si>
  <si>
    <t>公正採用選考人権啓発推進員制度</t>
    <phoneticPr fontId="9"/>
  </si>
  <si>
    <t>公正採用選考推進員設置状況</t>
    <phoneticPr fontId="4"/>
  </si>
  <si>
    <t>公正採用選考人権啓発推進員制度
を知っているか。</t>
    <rPh sb="17" eb="18">
      <t>シ</t>
    </rPh>
    <phoneticPr fontId="4"/>
  </si>
  <si>
    <t>パートへの雇用条件の通知</t>
    <rPh sb="5" eb="7">
      <t>コヨウ</t>
    </rPh>
    <rPh sb="7" eb="9">
      <t>ジョウケン</t>
    </rPh>
    <rPh sb="10" eb="12">
      <t>ツウチ</t>
    </rPh>
    <phoneticPr fontId="4"/>
  </si>
  <si>
    <t>公正採用選考人権啓発推進員
の設置</t>
    <rPh sb="15" eb="17">
      <t>セッチ</t>
    </rPh>
    <phoneticPr fontId="4"/>
  </si>
  <si>
    <t>常用従業員</t>
    <rPh sb="0" eb="2">
      <t>ジョウヨウ</t>
    </rPh>
    <rPh sb="2" eb="5">
      <t>ジュウギョウイン</t>
    </rPh>
    <phoneticPr fontId="4"/>
  </si>
  <si>
    <t>理解
有</t>
    <rPh sb="0" eb="2">
      <t>リカイ</t>
    </rPh>
    <rPh sb="3" eb="4">
      <t>ユウ</t>
    </rPh>
    <phoneticPr fontId="4"/>
  </si>
  <si>
    <t>理解
無</t>
    <rPh sb="0" eb="2">
      <t>リカイ</t>
    </rPh>
    <rPh sb="3" eb="4">
      <t>ム</t>
    </rPh>
    <phoneticPr fontId="4"/>
  </si>
  <si>
    <t>無知</t>
    <rPh sb="0" eb="1">
      <t>ム</t>
    </rPh>
    <rPh sb="1" eb="2">
      <t>チ</t>
    </rPh>
    <phoneticPr fontId="4"/>
  </si>
  <si>
    <t>性別により評価しない人事考課基準の有無</t>
    <rPh sb="0" eb="2">
      <t>セイベツ</t>
    </rPh>
    <rPh sb="5" eb="7">
      <t>ヒョウカ</t>
    </rPh>
    <rPh sb="10" eb="12">
      <t>ジンジ</t>
    </rPh>
    <rPh sb="12" eb="14">
      <t>コウカ</t>
    </rPh>
    <rPh sb="14" eb="16">
      <t>キジュン</t>
    </rPh>
    <rPh sb="17" eb="19">
      <t>ウム</t>
    </rPh>
    <phoneticPr fontId="4"/>
  </si>
  <si>
    <t>47　性別により評価しない人事考課基準の有無</t>
    <rPh sb="3" eb="5">
      <t>セイベツ</t>
    </rPh>
    <rPh sb="8" eb="10">
      <t>ヒョウカ</t>
    </rPh>
    <rPh sb="13" eb="15">
      <t>ジンジ</t>
    </rPh>
    <rPh sb="15" eb="17">
      <t>コウカ</t>
    </rPh>
    <rPh sb="17" eb="19">
      <t>キジュン</t>
    </rPh>
    <rPh sb="20" eb="22">
      <t>ウム</t>
    </rPh>
    <phoneticPr fontId="4"/>
  </si>
  <si>
    <t>性別役割分担の慣行改善</t>
    <rPh sb="0" eb="2">
      <t>セイベツ</t>
    </rPh>
    <rPh sb="2" eb="4">
      <t>ヤクワリ</t>
    </rPh>
    <rPh sb="4" eb="6">
      <t>ブンタン</t>
    </rPh>
    <rPh sb="7" eb="9">
      <t>カンコウ</t>
    </rPh>
    <rPh sb="9" eb="11">
      <t>カイゼン</t>
    </rPh>
    <phoneticPr fontId="4"/>
  </si>
  <si>
    <t>48　性別役割分担の慣行改善</t>
    <rPh sb="3" eb="5">
      <t>セイベツ</t>
    </rPh>
    <rPh sb="5" eb="7">
      <t>ヤクワリ</t>
    </rPh>
    <rPh sb="7" eb="9">
      <t>ブンタン</t>
    </rPh>
    <rPh sb="10" eb="12">
      <t>カンコウ</t>
    </rPh>
    <rPh sb="12" eb="14">
      <t>カイゼン</t>
    </rPh>
    <phoneticPr fontId="4"/>
  </si>
  <si>
    <t>女性管理職の登用</t>
    <rPh sb="0" eb="2">
      <t>ジョセイ</t>
    </rPh>
    <rPh sb="2" eb="4">
      <t>カンリ</t>
    </rPh>
    <rPh sb="4" eb="5">
      <t>ショク</t>
    </rPh>
    <rPh sb="6" eb="8">
      <t>トウヨウ</t>
    </rPh>
    <phoneticPr fontId="4"/>
  </si>
  <si>
    <t>49　女性管理職の登用</t>
    <rPh sb="3" eb="5">
      <t>ジョセイ</t>
    </rPh>
    <rPh sb="5" eb="7">
      <t>カンリ</t>
    </rPh>
    <rPh sb="7" eb="8">
      <t>ショク</t>
    </rPh>
    <rPh sb="9" eb="11">
      <t>トウヨウ</t>
    </rPh>
    <phoneticPr fontId="4"/>
  </si>
  <si>
    <t>女性管理職の有無</t>
    <rPh sb="0" eb="2">
      <t>ジョセイ</t>
    </rPh>
    <rPh sb="2" eb="4">
      <t>カンリ</t>
    </rPh>
    <rPh sb="4" eb="5">
      <t>ショク</t>
    </rPh>
    <rPh sb="6" eb="8">
      <t>ウム</t>
    </rPh>
    <phoneticPr fontId="4"/>
  </si>
  <si>
    <t>全管理職のうち女性管理職の割合</t>
  </si>
  <si>
    <t>セクシャルハラスメントへの対策</t>
  </si>
  <si>
    <t>している</t>
  </si>
  <si>
    <t>していない</t>
  </si>
  <si>
    <t>あり</t>
  </si>
  <si>
    <t>なし</t>
  </si>
  <si>
    <t>４時間未満</t>
  </si>
  <si>
    <t>７時間以上</t>
  </si>
  <si>
    <t>パートタイマー1日の平均労働時間</t>
  </si>
  <si>
    <t>パートタイマーの退職金制度</t>
  </si>
  <si>
    <t>いる</t>
    <phoneticPr fontId="4"/>
  </si>
  <si>
    <t>女性管理職の有無（社）</t>
    <rPh sb="0" eb="2">
      <t>ジョセイ</t>
    </rPh>
    <rPh sb="2" eb="4">
      <t>カンリ</t>
    </rPh>
    <rPh sb="4" eb="5">
      <t>ショク</t>
    </rPh>
    <rPh sb="6" eb="8">
      <t>ウム</t>
    </rPh>
    <rPh sb="9" eb="10">
      <t>シャ</t>
    </rPh>
    <phoneticPr fontId="4"/>
  </si>
  <si>
    <t>男性管理職</t>
    <rPh sb="0" eb="2">
      <t>ダンセイ</t>
    </rPh>
    <rPh sb="2" eb="4">
      <t>カンリ</t>
    </rPh>
    <rPh sb="4" eb="5">
      <t>ショク</t>
    </rPh>
    <phoneticPr fontId="4"/>
  </si>
  <si>
    <t>女性管理職</t>
    <rPh sb="0" eb="2">
      <t>ジョセイ</t>
    </rPh>
    <rPh sb="2" eb="4">
      <t>カンリ</t>
    </rPh>
    <rPh sb="4" eb="5">
      <t>ショク</t>
    </rPh>
    <phoneticPr fontId="4"/>
  </si>
  <si>
    <t>人数</t>
    <rPh sb="0" eb="2">
      <t>ニンズウ</t>
    </rPh>
    <phoneticPr fontId="4"/>
  </si>
  <si>
    <t>5％未満</t>
    <rPh sb="2" eb="4">
      <t>ミマン</t>
    </rPh>
    <phoneticPr fontId="4"/>
  </si>
  <si>
    <t>女性管理職の割合</t>
    <rPh sb="0" eb="2">
      <t>ジョセイ</t>
    </rPh>
    <rPh sb="2" eb="4">
      <t>カンリ</t>
    </rPh>
    <rPh sb="4" eb="5">
      <t>ショク</t>
    </rPh>
    <rPh sb="6" eb="8">
      <t>ワリアイ</t>
    </rPh>
    <phoneticPr fontId="4"/>
  </si>
  <si>
    <t>全管理職のうち女性管理職の割合（社）</t>
    <rPh sb="0" eb="1">
      <t>ゼン</t>
    </rPh>
    <rPh sb="1" eb="3">
      <t>カンリ</t>
    </rPh>
    <rPh sb="3" eb="4">
      <t>ショク</t>
    </rPh>
    <rPh sb="7" eb="9">
      <t>ジョセイ</t>
    </rPh>
    <rPh sb="9" eb="11">
      <t>カンリ</t>
    </rPh>
    <rPh sb="11" eb="12">
      <t>ショク</t>
    </rPh>
    <rPh sb="13" eb="15">
      <t>ワリアイ</t>
    </rPh>
    <rPh sb="16" eb="17">
      <t>シャ</t>
    </rPh>
    <phoneticPr fontId="4"/>
  </si>
  <si>
    <t>管理職について（業種別）</t>
    <rPh sb="0" eb="2">
      <t>カンリ</t>
    </rPh>
    <rPh sb="2" eb="3">
      <t>ショク</t>
    </rPh>
    <rPh sb="8" eb="10">
      <t>ギョウシュ</t>
    </rPh>
    <rPh sb="10" eb="11">
      <t>ベツ</t>
    </rPh>
    <phoneticPr fontId="4"/>
  </si>
  <si>
    <t>管理職について（規模別）</t>
    <rPh sb="0" eb="2">
      <t>カンリ</t>
    </rPh>
    <rPh sb="2" eb="3">
      <t>ショク</t>
    </rPh>
    <rPh sb="8" eb="10">
      <t>キボ</t>
    </rPh>
    <rPh sb="10" eb="11">
      <t>ベツ</t>
    </rPh>
    <phoneticPr fontId="4"/>
  </si>
  <si>
    <t>全管理職のうち女性管理職の割合（％）</t>
    <rPh sb="0" eb="1">
      <t>ゼン</t>
    </rPh>
    <rPh sb="1" eb="3">
      <t>カンリ</t>
    </rPh>
    <rPh sb="3" eb="4">
      <t>ショク</t>
    </rPh>
    <rPh sb="7" eb="9">
      <t>ジョセイ</t>
    </rPh>
    <rPh sb="9" eb="11">
      <t>カンリ</t>
    </rPh>
    <rPh sb="11" eb="12">
      <t>ショク</t>
    </rPh>
    <rPh sb="13" eb="15">
      <t>ワリアイ</t>
    </rPh>
    <phoneticPr fontId="4"/>
  </si>
  <si>
    <t>業種別　全管理職のうち女性管理職の割合（％）</t>
    <rPh sb="0" eb="2">
      <t>ギョウシュ</t>
    </rPh>
    <rPh sb="2" eb="3">
      <t>ベツ</t>
    </rPh>
    <rPh sb="4" eb="5">
      <t>ゼン</t>
    </rPh>
    <rPh sb="5" eb="7">
      <t>カンリ</t>
    </rPh>
    <rPh sb="7" eb="8">
      <t>ショク</t>
    </rPh>
    <rPh sb="11" eb="13">
      <t>ジョセイ</t>
    </rPh>
    <rPh sb="13" eb="15">
      <t>カンリ</t>
    </rPh>
    <rPh sb="15" eb="16">
      <t>ショク</t>
    </rPh>
    <rPh sb="17" eb="19">
      <t>ワリアイ</t>
    </rPh>
    <phoneticPr fontId="4"/>
  </si>
  <si>
    <t>時差出勤</t>
    <rPh sb="0" eb="2">
      <t>ジサ</t>
    </rPh>
    <rPh sb="2" eb="4">
      <t>シュッキン</t>
    </rPh>
    <phoneticPr fontId="4"/>
  </si>
  <si>
    <t>介護休業制度以外の支援制度（規模別）②</t>
    <rPh sb="0" eb="2">
      <t>カイゴ</t>
    </rPh>
    <rPh sb="2" eb="4">
      <t>キュウギョウ</t>
    </rPh>
    <rPh sb="4" eb="6">
      <t>セイド</t>
    </rPh>
    <rPh sb="6" eb="8">
      <t>イガイ</t>
    </rPh>
    <rPh sb="9" eb="11">
      <t>シエン</t>
    </rPh>
    <rPh sb="11" eb="13">
      <t>セイド</t>
    </rPh>
    <rPh sb="14" eb="17">
      <t>キボベツ</t>
    </rPh>
    <phoneticPr fontId="4"/>
  </si>
  <si>
    <t>介護休業制度以外の支援制度（業種別）②</t>
    <rPh sb="0" eb="2">
      <t>カイゴ</t>
    </rPh>
    <rPh sb="2" eb="4">
      <t>キュウギョウ</t>
    </rPh>
    <rPh sb="4" eb="6">
      <t>セイド</t>
    </rPh>
    <rPh sb="6" eb="8">
      <t>イガイ</t>
    </rPh>
    <rPh sb="9" eb="11">
      <t>シエン</t>
    </rPh>
    <rPh sb="11" eb="13">
      <t>セイド</t>
    </rPh>
    <rPh sb="14" eb="16">
      <t>ギョウシュ</t>
    </rPh>
    <rPh sb="16" eb="17">
      <t>ベツ</t>
    </rPh>
    <phoneticPr fontId="4"/>
  </si>
  <si>
    <t>介護休業制度以外の支援制度（業種別）①</t>
    <rPh sb="0" eb="2">
      <t>カイゴ</t>
    </rPh>
    <rPh sb="2" eb="4">
      <t>キュウギョウ</t>
    </rPh>
    <rPh sb="4" eb="6">
      <t>セイド</t>
    </rPh>
    <rPh sb="6" eb="8">
      <t>イガイ</t>
    </rPh>
    <rPh sb="9" eb="11">
      <t>シエン</t>
    </rPh>
    <rPh sb="11" eb="13">
      <t>セイド</t>
    </rPh>
    <rPh sb="14" eb="16">
      <t>ギョウシュ</t>
    </rPh>
    <rPh sb="16" eb="17">
      <t>ベツ</t>
    </rPh>
    <phoneticPr fontId="4"/>
  </si>
  <si>
    <t>介護休業制度以外の支援制度（規模別）①</t>
    <rPh sb="0" eb="2">
      <t>カイゴ</t>
    </rPh>
    <rPh sb="2" eb="4">
      <t>キュウギョウ</t>
    </rPh>
    <rPh sb="4" eb="6">
      <t>セイド</t>
    </rPh>
    <rPh sb="6" eb="8">
      <t>イガイ</t>
    </rPh>
    <rPh sb="9" eb="11">
      <t>シエン</t>
    </rPh>
    <rPh sb="11" eb="13">
      <t>セイド</t>
    </rPh>
    <rPh sb="14" eb="17">
      <t>キボベツ</t>
    </rPh>
    <phoneticPr fontId="4"/>
  </si>
  <si>
    <t>未就学児養育者への支援制度(規模別)①</t>
    <rPh sb="0" eb="1">
      <t>ミ</t>
    </rPh>
    <rPh sb="1" eb="3">
      <t>シュウガク</t>
    </rPh>
    <rPh sb="3" eb="4">
      <t>ジ</t>
    </rPh>
    <rPh sb="4" eb="7">
      <t>ヨウイクシャ</t>
    </rPh>
    <rPh sb="9" eb="11">
      <t>シエン</t>
    </rPh>
    <rPh sb="11" eb="13">
      <t>セイド</t>
    </rPh>
    <rPh sb="14" eb="16">
      <t>キボ</t>
    </rPh>
    <rPh sb="16" eb="17">
      <t>ベツ</t>
    </rPh>
    <phoneticPr fontId="4"/>
  </si>
  <si>
    <t>未就学児養育者への支援制度(業種別)①</t>
    <rPh sb="0" eb="1">
      <t>ミ</t>
    </rPh>
    <rPh sb="1" eb="3">
      <t>シュウガク</t>
    </rPh>
    <rPh sb="3" eb="4">
      <t>ジ</t>
    </rPh>
    <rPh sb="4" eb="7">
      <t>ヨウイクシャ</t>
    </rPh>
    <rPh sb="9" eb="11">
      <t>シエン</t>
    </rPh>
    <rPh sb="11" eb="13">
      <t>セイド</t>
    </rPh>
    <rPh sb="14" eb="16">
      <t>ギョウシュ</t>
    </rPh>
    <rPh sb="16" eb="17">
      <t>ベツ</t>
    </rPh>
    <phoneticPr fontId="4"/>
  </si>
  <si>
    <t>未就学児養育者への支援制度(業種別)②</t>
    <rPh sb="0" eb="1">
      <t>ミ</t>
    </rPh>
    <rPh sb="1" eb="3">
      <t>シュウガク</t>
    </rPh>
    <rPh sb="3" eb="4">
      <t>ジ</t>
    </rPh>
    <rPh sb="4" eb="7">
      <t>ヨウイクシャ</t>
    </rPh>
    <rPh sb="9" eb="11">
      <t>シエン</t>
    </rPh>
    <rPh sb="11" eb="13">
      <t>セイド</t>
    </rPh>
    <rPh sb="14" eb="16">
      <t>ギョウシュ</t>
    </rPh>
    <rPh sb="16" eb="17">
      <t>ベツ</t>
    </rPh>
    <phoneticPr fontId="4"/>
  </si>
  <si>
    <t>未就学児養育者への支援制度(規模別)②</t>
    <rPh sb="0" eb="1">
      <t>ミ</t>
    </rPh>
    <rPh sb="1" eb="3">
      <t>シュウガク</t>
    </rPh>
    <rPh sb="3" eb="4">
      <t>ジ</t>
    </rPh>
    <rPh sb="4" eb="7">
      <t>ヨウイクシャ</t>
    </rPh>
    <rPh sb="9" eb="11">
      <t>シエン</t>
    </rPh>
    <rPh sb="11" eb="13">
      <t>セイド</t>
    </rPh>
    <rPh sb="14" eb="16">
      <t>キボ</t>
    </rPh>
    <rPh sb="16" eb="17">
      <t>ベツ</t>
    </rPh>
    <phoneticPr fontId="4"/>
  </si>
  <si>
    <t>未就学児養育者への支援制度</t>
    <rPh sb="0" eb="4">
      <t>ミシュウガクジ</t>
    </rPh>
    <rPh sb="4" eb="7">
      <t>ヨウイクシャ</t>
    </rPh>
    <rPh sb="9" eb="11">
      <t>シエン</t>
    </rPh>
    <rPh sb="11" eb="13">
      <t>セイド</t>
    </rPh>
    <phoneticPr fontId="4"/>
  </si>
  <si>
    <t>未就学児養育者への支援制度（％）</t>
    <rPh sb="0" eb="4">
      <t>ミシュウガクジ</t>
    </rPh>
    <rPh sb="4" eb="7">
      <t>ヨウイクシャ</t>
    </rPh>
    <rPh sb="9" eb="11">
      <t>シエン</t>
    </rPh>
    <rPh sb="11" eb="13">
      <t>セイド</t>
    </rPh>
    <phoneticPr fontId="4"/>
  </si>
  <si>
    <t>規模別　未就学児養育者への支援制度（％）</t>
    <rPh sb="0" eb="3">
      <t>キボベツ</t>
    </rPh>
    <rPh sb="4" eb="8">
      <t>ミシュウガクジ</t>
    </rPh>
    <rPh sb="8" eb="11">
      <t>ヨウイクシャ</t>
    </rPh>
    <rPh sb="13" eb="15">
      <t>シエン</t>
    </rPh>
    <rPh sb="15" eb="17">
      <t>セイド</t>
    </rPh>
    <phoneticPr fontId="4"/>
  </si>
  <si>
    <t>業種別　未就学児養育者への支援制度（％）</t>
    <rPh sb="0" eb="2">
      <t>ギョウシュ</t>
    </rPh>
    <rPh sb="2" eb="3">
      <t>ベツ</t>
    </rPh>
    <rPh sb="4" eb="8">
      <t>ミシュウガクジ</t>
    </rPh>
    <rPh sb="8" eb="11">
      <t>ヨウイクシャ</t>
    </rPh>
    <rPh sb="13" eb="15">
      <t>シエン</t>
    </rPh>
    <rPh sb="15" eb="17">
      <t>セイド</t>
    </rPh>
    <phoneticPr fontId="4"/>
  </si>
  <si>
    <r>
      <t>アンケート　問2</t>
    </r>
    <r>
      <rPr>
        <sz val="10"/>
        <rFont val="HGｺﾞｼｯｸM"/>
        <family val="3"/>
        <charset val="128"/>
      </rPr>
      <t>4</t>
    </r>
    <rPh sb="6" eb="7">
      <t>トイ</t>
    </rPh>
    <phoneticPr fontId="4"/>
  </si>
  <si>
    <t>介護休業制度以外の支援制度について（％）</t>
    <rPh sb="0" eb="2">
      <t>カイゴ</t>
    </rPh>
    <rPh sb="2" eb="4">
      <t>キュウギョウ</t>
    </rPh>
    <rPh sb="4" eb="6">
      <t>セイド</t>
    </rPh>
    <rPh sb="6" eb="8">
      <t>イガイ</t>
    </rPh>
    <rPh sb="9" eb="11">
      <t>シエン</t>
    </rPh>
    <rPh sb="11" eb="13">
      <t>セイド</t>
    </rPh>
    <phoneticPr fontId="4"/>
  </si>
  <si>
    <t>介護休業制度以外の支援制度について（％）</t>
    <phoneticPr fontId="4"/>
  </si>
  <si>
    <r>
      <t>アンケート　問2</t>
    </r>
    <r>
      <rPr>
        <sz val="10"/>
        <rFont val="HGｺﾞｼｯｸM"/>
        <family val="3"/>
        <charset val="128"/>
      </rPr>
      <t>6</t>
    </r>
    <rPh sb="6" eb="7">
      <t>トイ</t>
    </rPh>
    <phoneticPr fontId="4"/>
  </si>
  <si>
    <t>臨時従業員（派遣職員）・パートタイム労働者の常用従業員への転換はあるか。</t>
    <phoneticPr fontId="4"/>
  </si>
  <si>
    <t>規模別　全管理職のうち女性管理職の割合（％）</t>
    <rPh sb="0" eb="3">
      <t>キボベツ</t>
    </rPh>
    <rPh sb="4" eb="5">
      <t>ゼン</t>
    </rPh>
    <rPh sb="5" eb="7">
      <t>カンリ</t>
    </rPh>
    <rPh sb="7" eb="8">
      <t>ショク</t>
    </rPh>
    <rPh sb="11" eb="13">
      <t>ジョセイ</t>
    </rPh>
    <rPh sb="13" eb="15">
      <t>カンリ</t>
    </rPh>
    <rPh sb="15" eb="16">
      <t>ショク</t>
    </rPh>
    <rPh sb="17" eb="19">
      <t>ワリアイ</t>
    </rPh>
    <phoneticPr fontId="4"/>
  </si>
  <si>
    <t>規模別　全管理職のうち女性管理職の割合（社）</t>
    <rPh sb="0" eb="3">
      <t>キボベツ</t>
    </rPh>
    <rPh sb="4" eb="5">
      <t>ゼン</t>
    </rPh>
    <rPh sb="5" eb="7">
      <t>カンリ</t>
    </rPh>
    <rPh sb="7" eb="8">
      <t>ショク</t>
    </rPh>
    <rPh sb="11" eb="13">
      <t>ジョセイ</t>
    </rPh>
    <rPh sb="13" eb="15">
      <t>カンリ</t>
    </rPh>
    <rPh sb="15" eb="16">
      <t>ショク</t>
    </rPh>
    <rPh sb="17" eb="19">
      <t>ワリアイ</t>
    </rPh>
    <rPh sb="20" eb="21">
      <t>シャ</t>
    </rPh>
    <phoneticPr fontId="4"/>
  </si>
  <si>
    <t>業種別　全管理職のうち女性管理職の割合（社）</t>
    <rPh sb="0" eb="2">
      <t>ギョウシュ</t>
    </rPh>
    <rPh sb="2" eb="3">
      <t>ベツ</t>
    </rPh>
    <rPh sb="4" eb="5">
      <t>ゼン</t>
    </rPh>
    <rPh sb="5" eb="7">
      <t>カンリ</t>
    </rPh>
    <rPh sb="7" eb="8">
      <t>ショク</t>
    </rPh>
    <rPh sb="11" eb="13">
      <t>ジョセイ</t>
    </rPh>
    <rPh sb="13" eb="15">
      <t>カンリ</t>
    </rPh>
    <rPh sb="15" eb="16">
      <t>ショク</t>
    </rPh>
    <rPh sb="17" eb="19">
      <t>ワリアイ</t>
    </rPh>
    <rPh sb="20" eb="21">
      <t>シャ</t>
    </rPh>
    <phoneticPr fontId="4"/>
  </si>
  <si>
    <t>セクシャルハラスメントへの対策（社）</t>
    <rPh sb="13" eb="15">
      <t>タイサク</t>
    </rPh>
    <rPh sb="16" eb="17">
      <t>シャ</t>
    </rPh>
    <phoneticPr fontId="4"/>
  </si>
  <si>
    <t>業種別　セクシャルハラスメントへの対策（社）</t>
    <rPh sb="0" eb="2">
      <t>ギョウシュ</t>
    </rPh>
    <rPh sb="2" eb="3">
      <t>ベツ</t>
    </rPh>
    <rPh sb="17" eb="19">
      <t>タイサク</t>
    </rPh>
    <rPh sb="20" eb="21">
      <t>シャ</t>
    </rPh>
    <phoneticPr fontId="4"/>
  </si>
  <si>
    <t>規模別　セクシャルハラスメントへの対策（社）</t>
    <rPh sb="0" eb="2">
      <t>キボ</t>
    </rPh>
    <rPh sb="2" eb="3">
      <t>ベツ</t>
    </rPh>
    <rPh sb="17" eb="19">
      <t>タイサク</t>
    </rPh>
    <rPh sb="20" eb="21">
      <t>シャ</t>
    </rPh>
    <phoneticPr fontId="4"/>
  </si>
  <si>
    <t>セクシャルハラスメントへの対策（％）</t>
    <rPh sb="13" eb="15">
      <t>タイサク</t>
    </rPh>
    <phoneticPr fontId="4"/>
  </si>
  <si>
    <t>業種別　セクシャルハラスメントへの対策（％）</t>
    <rPh sb="0" eb="2">
      <t>ギョウシュ</t>
    </rPh>
    <rPh sb="2" eb="3">
      <t>ベツ</t>
    </rPh>
    <rPh sb="17" eb="19">
      <t>タイサク</t>
    </rPh>
    <phoneticPr fontId="4"/>
  </si>
  <si>
    <t>規模別　セクシャルハラスメントへの対策（％）</t>
    <rPh sb="0" eb="2">
      <t>キボ</t>
    </rPh>
    <rPh sb="2" eb="3">
      <t>ベツ</t>
    </rPh>
    <rPh sb="17" eb="19">
      <t>タイサク</t>
    </rPh>
    <phoneticPr fontId="4"/>
  </si>
  <si>
    <t>セクシャルハラスメント防止策（業種別）</t>
    <rPh sb="11" eb="13">
      <t>ボウシ</t>
    </rPh>
    <rPh sb="13" eb="14">
      <t>サク</t>
    </rPh>
    <rPh sb="15" eb="17">
      <t>ギョウシュ</t>
    </rPh>
    <rPh sb="17" eb="18">
      <t>ベツ</t>
    </rPh>
    <phoneticPr fontId="4"/>
  </si>
  <si>
    <t>セクシャルハラスメント防止策（規模別）</t>
    <rPh sb="11" eb="13">
      <t>ボウシ</t>
    </rPh>
    <rPh sb="13" eb="14">
      <t>サク</t>
    </rPh>
    <rPh sb="15" eb="17">
      <t>キボ</t>
    </rPh>
    <rPh sb="17" eb="18">
      <t>ベツ</t>
    </rPh>
    <phoneticPr fontId="4"/>
  </si>
  <si>
    <t>研修</t>
    <rPh sb="0" eb="2">
      <t>ケンシュウ</t>
    </rPh>
    <phoneticPr fontId="4"/>
  </si>
  <si>
    <t>問20</t>
    <rPh sb="0" eb="1">
      <t>トイ</t>
    </rPh>
    <phoneticPr fontId="4"/>
  </si>
  <si>
    <t>定年制について（業種別）①</t>
    <rPh sb="0" eb="3">
      <t>テイネンセイ</t>
    </rPh>
    <rPh sb="8" eb="10">
      <t>ギョウシュ</t>
    </rPh>
    <rPh sb="10" eb="11">
      <t>ベツ</t>
    </rPh>
    <phoneticPr fontId="4"/>
  </si>
  <si>
    <t>定年制について（業種別）②</t>
    <rPh sb="0" eb="3">
      <t>テイネンセイ</t>
    </rPh>
    <rPh sb="8" eb="10">
      <t>ギョウシュ</t>
    </rPh>
    <rPh sb="10" eb="11">
      <t>ベツ</t>
    </rPh>
    <phoneticPr fontId="4"/>
  </si>
  <si>
    <t>定年制</t>
    <rPh sb="0" eb="3">
      <t>テイネンセイ</t>
    </rPh>
    <phoneticPr fontId="4"/>
  </si>
  <si>
    <t>平均
年齢</t>
    <rPh sb="0" eb="2">
      <t>ヘイキン</t>
    </rPh>
    <rPh sb="3" eb="5">
      <t>ネンレイ</t>
    </rPh>
    <phoneticPr fontId="4"/>
  </si>
  <si>
    <t>雇用促進制度</t>
    <rPh sb="0" eb="2">
      <t>コヨウ</t>
    </rPh>
    <rPh sb="2" eb="4">
      <t>ソクシン</t>
    </rPh>
    <rPh sb="4" eb="6">
      <t>セイド</t>
    </rPh>
    <phoneticPr fontId="4"/>
  </si>
  <si>
    <t>あり集計</t>
    <rPh sb="2" eb="4">
      <t>シュウケイ</t>
    </rPh>
    <phoneticPr fontId="4"/>
  </si>
  <si>
    <t>あり（複数回答でも1社）</t>
    <rPh sb="3" eb="5">
      <t>フクスウ</t>
    </rPh>
    <rPh sb="5" eb="7">
      <t>カイトウ</t>
    </rPh>
    <rPh sb="10" eb="11">
      <t>シャ</t>
    </rPh>
    <phoneticPr fontId="4"/>
  </si>
  <si>
    <t>定年制について（規模別）①</t>
    <rPh sb="0" eb="3">
      <t>テイネンセイ</t>
    </rPh>
    <rPh sb="8" eb="11">
      <t>キボベツ</t>
    </rPh>
    <phoneticPr fontId="4"/>
  </si>
  <si>
    <t>定年制について（規模別）②</t>
    <rPh sb="0" eb="3">
      <t>テイネンセイ</t>
    </rPh>
    <rPh sb="8" eb="11">
      <t>キボベツ</t>
    </rPh>
    <phoneticPr fontId="4"/>
  </si>
  <si>
    <t>定年到達者の雇用促進制度（複数回答）</t>
    <rPh sb="0" eb="2">
      <t>テイネン</t>
    </rPh>
    <rPh sb="2" eb="4">
      <t>トウタツ</t>
    </rPh>
    <rPh sb="4" eb="5">
      <t>シャ</t>
    </rPh>
    <rPh sb="6" eb="8">
      <t>コヨウ</t>
    </rPh>
    <rPh sb="8" eb="10">
      <t>ソクシン</t>
    </rPh>
    <rPh sb="10" eb="12">
      <t>セイド</t>
    </rPh>
    <rPh sb="13" eb="15">
      <t>フクスウ</t>
    </rPh>
    <rPh sb="15" eb="17">
      <t>カイトウ</t>
    </rPh>
    <phoneticPr fontId="4"/>
  </si>
  <si>
    <t>雇用促進制度（複数回答）</t>
    <rPh sb="0" eb="2">
      <t>コヨウ</t>
    </rPh>
    <rPh sb="2" eb="4">
      <t>ソクシン</t>
    </rPh>
    <rPh sb="4" eb="6">
      <t>セイド</t>
    </rPh>
    <rPh sb="7" eb="9">
      <t>フクスウ</t>
    </rPh>
    <rPh sb="9" eb="11">
      <t>カイトウ</t>
    </rPh>
    <phoneticPr fontId="4"/>
  </si>
  <si>
    <t>定年制の有無</t>
    <rPh sb="0" eb="3">
      <t>テイネンセイ</t>
    </rPh>
    <rPh sb="4" eb="6">
      <t>ウム</t>
    </rPh>
    <phoneticPr fontId="4"/>
  </si>
  <si>
    <t>定年制の有無(％）</t>
    <rPh sb="0" eb="3">
      <t>テイネンセイ</t>
    </rPh>
    <rPh sb="4" eb="6">
      <t>ウム</t>
    </rPh>
    <phoneticPr fontId="4"/>
  </si>
  <si>
    <t>業種別　定年制の有無(％）</t>
    <rPh sb="0" eb="2">
      <t>ギョウシュ</t>
    </rPh>
    <rPh sb="2" eb="3">
      <t>ベツ</t>
    </rPh>
    <rPh sb="4" eb="7">
      <t>テイネンセイ</t>
    </rPh>
    <rPh sb="8" eb="10">
      <t>ウム</t>
    </rPh>
    <phoneticPr fontId="4"/>
  </si>
  <si>
    <t>規模別　定年制の有無(％）</t>
    <rPh sb="0" eb="3">
      <t>キボベツ</t>
    </rPh>
    <rPh sb="4" eb="7">
      <t>テイネンセイ</t>
    </rPh>
    <rPh sb="8" eb="10">
      <t>ウム</t>
    </rPh>
    <phoneticPr fontId="4"/>
  </si>
  <si>
    <t>パートタイマー1日の平均労働時間（％）</t>
    <rPh sb="8" eb="9">
      <t>ニチ</t>
    </rPh>
    <rPh sb="10" eb="12">
      <t>ヘイキン</t>
    </rPh>
    <rPh sb="12" eb="14">
      <t>ロウドウ</t>
    </rPh>
    <rPh sb="14" eb="16">
      <t>ジカン</t>
    </rPh>
    <phoneticPr fontId="4"/>
  </si>
  <si>
    <t>業種別　パートタイマー1日の平均労働時間（％）</t>
    <rPh sb="0" eb="2">
      <t>ギョウシュ</t>
    </rPh>
    <rPh sb="2" eb="3">
      <t>ベツ</t>
    </rPh>
    <rPh sb="12" eb="13">
      <t>ニチ</t>
    </rPh>
    <rPh sb="14" eb="16">
      <t>ヘイキン</t>
    </rPh>
    <rPh sb="16" eb="18">
      <t>ロウドウ</t>
    </rPh>
    <rPh sb="18" eb="20">
      <t>ジカン</t>
    </rPh>
    <phoneticPr fontId="4"/>
  </si>
  <si>
    <t>規模別　パートタイマー1日の平均労働時間（％）</t>
    <rPh sb="0" eb="3">
      <t>キボベツ</t>
    </rPh>
    <phoneticPr fontId="4"/>
  </si>
  <si>
    <t>パートタイマー1日の平均労働時間（社）</t>
    <rPh sb="8" eb="9">
      <t>ニチ</t>
    </rPh>
    <rPh sb="10" eb="12">
      <t>ヘイキン</t>
    </rPh>
    <rPh sb="12" eb="14">
      <t>ロウドウ</t>
    </rPh>
    <rPh sb="14" eb="16">
      <t>ジカン</t>
    </rPh>
    <rPh sb="17" eb="18">
      <t>シャ</t>
    </rPh>
    <phoneticPr fontId="4"/>
  </si>
  <si>
    <t>業種別　パートタイマー1日の平均労働時間（社）</t>
    <rPh sb="0" eb="2">
      <t>ギョウシュ</t>
    </rPh>
    <rPh sb="2" eb="3">
      <t>ベツ</t>
    </rPh>
    <rPh sb="12" eb="13">
      <t>ニチ</t>
    </rPh>
    <rPh sb="14" eb="16">
      <t>ヘイキン</t>
    </rPh>
    <rPh sb="16" eb="18">
      <t>ロウドウ</t>
    </rPh>
    <rPh sb="18" eb="20">
      <t>ジカン</t>
    </rPh>
    <rPh sb="21" eb="22">
      <t>シャ</t>
    </rPh>
    <phoneticPr fontId="4"/>
  </si>
  <si>
    <t>規模別　パートタイマー1日の平均労働時間（社）</t>
    <rPh sb="0" eb="3">
      <t>キボベツ</t>
    </rPh>
    <rPh sb="21" eb="22">
      <t>シャ</t>
    </rPh>
    <phoneticPr fontId="4"/>
  </si>
  <si>
    <t>39　パートタイマー1日の平均労働時間</t>
    <rPh sb="11" eb="12">
      <t>ニチ</t>
    </rPh>
    <rPh sb="13" eb="15">
      <t>ヘイキン</t>
    </rPh>
    <rPh sb="15" eb="17">
      <t>ロウドウ</t>
    </rPh>
    <rPh sb="17" eb="19">
      <t>ジカン</t>
    </rPh>
    <phoneticPr fontId="4"/>
  </si>
  <si>
    <t>パート平均賃金</t>
    <rPh sb="3" eb="5">
      <t>ヘイキン</t>
    </rPh>
    <rPh sb="5" eb="7">
      <t>チンギン</t>
    </rPh>
    <phoneticPr fontId="4"/>
  </si>
  <si>
    <t>パートタイマーの平均時間給</t>
  </si>
  <si>
    <t>40　パートタイマーの平均時間給</t>
    <rPh sb="11" eb="13">
      <t>ヘイキン</t>
    </rPh>
    <rPh sb="13" eb="15">
      <t>ジカン</t>
    </rPh>
    <rPh sb="15" eb="16">
      <t>キュウ</t>
    </rPh>
    <phoneticPr fontId="4"/>
  </si>
  <si>
    <t>パートタイマーの平均時間給（円）</t>
    <rPh sb="8" eb="10">
      <t>ヘイキン</t>
    </rPh>
    <rPh sb="10" eb="12">
      <t>ジカン</t>
    </rPh>
    <rPh sb="12" eb="13">
      <t>キュウ</t>
    </rPh>
    <rPh sb="14" eb="15">
      <t>エン</t>
    </rPh>
    <phoneticPr fontId="4"/>
  </si>
  <si>
    <t>業種別　パートタイマーの平均時間給（円）</t>
    <rPh sb="0" eb="2">
      <t>ギョウシュ</t>
    </rPh>
    <rPh sb="2" eb="3">
      <t>ベツ</t>
    </rPh>
    <rPh sb="12" eb="14">
      <t>ヘイキン</t>
    </rPh>
    <rPh sb="14" eb="17">
      <t>ジカンキュウ</t>
    </rPh>
    <rPh sb="18" eb="19">
      <t>エン</t>
    </rPh>
    <phoneticPr fontId="4"/>
  </si>
  <si>
    <t>規模別　パートタイマー1日の平均時間給（円）</t>
    <rPh sb="0" eb="3">
      <t>キボベツ</t>
    </rPh>
    <rPh sb="14" eb="16">
      <t>ヘイキン</t>
    </rPh>
    <rPh sb="16" eb="19">
      <t>ジカンキュウ</t>
    </rPh>
    <rPh sb="20" eb="21">
      <t>エン</t>
    </rPh>
    <phoneticPr fontId="4"/>
  </si>
  <si>
    <t>教育･学習
支援業</t>
    <rPh sb="0" eb="2">
      <t>キョウイク</t>
    </rPh>
    <rPh sb="3" eb="5">
      <t>ガクシュウ</t>
    </rPh>
    <rPh sb="6" eb="8">
      <t>シエン</t>
    </rPh>
    <rPh sb="8" eb="9">
      <t>ギョウ</t>
    </rPh>
    <phoneticPr fontId="4"/>
  </si>
  <si>
    <t>飲食店・
宿泊業</t>
    <rPh sb="0" eb="2">
      <t>インショク</t>
    </rPh>
    <rPh sb="2" eb="3">
      <t>テン</t>
    </rPh>
    <rPh sb="5" eb="7">
      <t>シュクハク</t>
    </rPh>
    <rPh sb="7" eb="8">
      <t>ギョウ</t>
    </rPh>
    <phoneticPr fontId="4"/>
  </si>
  <si>
    <t>金融･
保険業</t>
    <rPh sb="0" eb="2">
      <t>キンユウ</t>
    </rPh>
    <rPh sb="4" eb="6">
      <t>ホケン</t>
    </rPh>
    <rPh sb="6" eb="7">
      <t>ギョウ</t>
    </rPh>
    <phoneticPr fontId="4"/>
  </si>
  <si>
    <t>卸売･
小売業</t>
    <rPh sb="0" eb="1">
      <t>オロシ</t>
    </rPh>
    <rPh sb="1" eb="2">
      <t>ウ</t>
    </rPh>
    <rPh sb="4" eb="6">
      <t>コウリ</t>
    </rPh>
    <rPh sb="6" eb="7">
      <t>ギョウ</t>
    </rPh>
    <phoneticPr fontId="4"/>
  </si>
  <si>
    <t>女性管理職の有無（％）</t>
    <phoneticPr fontId="4"/>
  </si>
  <si>
    <t>業種別　女性管理職の有無（％）</t>
    <rPh sb="0" eb="2">
      <t>ギョウシュ</t>
    </rPh>
    <rPh sb="2" eb="3">
      <t>ベツ</t>
    </rPh>
    <rPh sb="4" eb="6">
      <t>ジョセイ</t>
    </rPh>
    <rPh sb="6" eb="8">
      <t>カンリ</t>
    </rPh>
    <rPh sb="8" eb="9">
      <t>ショク</t>
    </rPh>
    <rPh sb="10" eb="12">
      <t>ウム</t>
    </rPh>
    <phoneticPr fontId="4"/>
  </si>
  <si>
    <t>規模別　女性管理職の有無（％）</t>
    <rPh sb="0" eb="3">
      <t>キボベツ</t>
    </rPh>
    <rPh sb="4" eb="6">
      <t>ジョセイ</t>
    </rPh>
    <rPh sb="6" eb="8">
      <t>カンリ</t>
    </rPh>
    <rPh sb="8" eb="9">
      <t>ショク</t>
    </rPh>
    <rPh sb="10" eb="12">
      <t>ウム</t>
    </rPh>
    <phoneticPr fontId="4"/>
  </si>
  <si>
    <t>情報
通信業</t>
    <rPh sb="0" eb="2">
      <t>ジョウホウ</t>
    </rPh>
    <rPh sb="3" eb="6">
      <t>ツウシンギョウ</t>
    </rPh>
    <phoneticPr fontId="4"/>
  </si>
  <si>
    <t>4時間
未満</t>
    <rPh sb="1" eb="3">
      <t>ジカン</t>
    </rPh>
    <rPh sb="4" eb="6">
      <t>ミマン</t>
    </rPh>
    <phoneticPr fontId="4"/>
  </si>
  <si>
    <t>介護休業制度について(規模別)</t>
    <rPh sb="0" eb="2">
      <t>カイゴ</t>
    </rPh>
    <rPh sb="2" eb="4">
      <t>キュウギョウ</t>
    </rPh>
    <rPh sb="4" eb="6">
      <t>セイド</t>
    </rPh>
    <rPh sb="11" eb="13">
      <t>キボ</t>
    </rPh>
    <rPh sb="13" eb="14">
      <t>ベツ</t>
    </rPh>
    <phoneticPr fontId="4"/>
  </si>
  <si>
    <t>介護休業制度について(業種別)</t>
    <rPh sb="0" eb="2">
      <t>カイゴ</t>
    </rPh>
    <rPh sb="2" eb="4">
      <t>キュウギョウ</t>
    </rPh>
    <rPh sb="4" eb="6">
      <t>セイド</t>
    </rPh>
    <rPh sb="11" eb="13">
      <t>ギョウシュ</t>
    </rPh>
    <rPh sb="13" eb="14">
      <t>ベツ</t>
    </rPh>
    <phoneticPr fontId="4"/>
  </si>
  <si>
    <t>対処方
針策定</t>
    <rPh sb="0" eb="2">
      <t>タイショ</t>
    </rPh>
    <rPh sb="2" eb="3">
      <t>ガタ</t>
    </rPh>
    <rPh sb="4" eb="5">
      <t>ハリ</t>
    </rPh>
    <rPh sb="5" eb="7">
      <t>サクテイ</t>
    </rPh>
    <phoneticPr fontId="4"/>
  </si>
  <si>
    <t>実施し
てない</t>
    <rPh sb="0" eb="2">
      <t>ジッシ</t>
    </rPh>
    <phoneticPr fontId="4"/>
  </si>
  <si>
    <t>1ヵ月単位の
変形労働
時間制</t>
    <rPh sb="0" eb="3">
      <t>イッカゲツ</t>
    </rPh>
    <rPh sb="3" eb="5">
      <t>タンイ</t>
    </rPh>
    <rPh sb="7" eb="9">
      <t>ヘンケイ</t>
    </rPh>
    <rPh sb="9" eb="11">
      <t>ロウドウ</t>
    </rPh>
    <rPh sb="12" eb="14">
      <t>ジカン</t>
    </rPh>
    <rPh sb="14" eb="15">
      <t>セイ</t>
    </rPh>
    <phoneticPr fontId="4"/>
  </si>
  <si>
    <t>一年単位の
変形労働
時間制</t>
    <rPh sb="0" eb="4">
      <t>イチネンタンイ</t>
    </rPh>
    <rPh sb="6" eb="8">
      <t>ヘンケイ</t>
    </rPh>
    <rPh sb="8" eb="10">
      <t>ロウドウ</t>
    </rPh>
    <rPh sb="11" eb="13">
      <t>ジカン</t>
    </rPh>
    <rPh sb="13" eb="14">
      <t>セイ</t>
    </rPh>
    <phoneticPr fontId="4"/>
  </si>
  <si>
    <t>フレックス
タイム制</t>
    <rPh sb="9" eb="10">
      <t>セイ</t>
    </rPh>
    <phoneticPr fontId="4"/>
  </si>
  <si>
    <t>採用して
いない</t>
    <rPh sb="0" eb="2">
      <t>サイヨウ</t>
    </rPh>
    <phoneticPr fontId="4"/>
  </si>
  <si>
    <t>いる</t>
    <phoneticPr fontId="4"/>
  </si>
  <si>
    <t>いる</t>
    <phoneticPr fontId="4"/>
  </si>
  <si>
    <t>いる</t>
    <phoneticPr fontId="4"/>
  </si>
  <si>
    <t>20%以上
30%未満</t>
    <rPh sb="3" eb="5">
      <t>イジョウ</t>
    </rPh>
    <phoneticPr fontId="4"/>
  </si>
  <si>
    <t>5%未満</t>
    <rPh sb="2" eb="4">
      <t>ミマン</t>
    </rPh>
    <phoneticPr fontId="4"/>
  </si>
  <si>
    <t>5%以上
10%未満</t>
    <rPh sb="2" eb="4">
      <t>イジョウ</t>
    </rPh>
    <phoneticPr fontId="4"/>
  </si>
  <si>
    <t>10%以上
20%未満</t>
    <rPh sb="3" eb="5">
      <t>イジョウ</t>
    </rPh>
    <phoneticPr fontId="4"/>
  </si>
  <si>
    <t>30%以上
40%未満</t>
    <rPh sb="3" eb="5">
      <t>イジョウ</t>
    </rPh>
    <phoneticPr fontId="4"/>
  </si>
  <si>
    <t>40%以上
50%未満</t>
    <rPh sb="3" eb="5">
      <t>イジョウ</t>
    </rPh>
    <phoneticPr fontId="4"/>
  </si>
  <si>
    <t>50%以上</t>
    <rPh sb="3" eb="5">
      <t>イジョウ</t>
    </rPh>
    <phoneticPr fontId="4"/>
  </si>
  <si>
    <t>４時間以上
５時間未満</t>
    <phoneticPr fontId="4"/>
  </si>
  <si>
    <t>５時間以上
６時間未満</t>
    <phoneticPr fontId="4"/>
  </si>
  <si>
    <t>６時間以上
７時間未満</t>
    <phoneticPr fontId="4"/>
  </si>
  <si>
    <t>年休付与
総日数</t>
    <rPh sb="0" eb="2">
      <t>ネンキュウ</t>
    </rPh>
    <rPh sb="2" eb="4">
      <t>フヨ</t>
    </rPh>
    <rPh sb="5" eb="6">
      <t>ソウ</t>
    </rPh>
    <rPh sb="6" eb="8">
      <t>ニッスウ</t>
    </rPh>
    <phoneticPr fontId="4"/>
  </si>
  <si>
    <t>1年以上
勤務従業員</t>
    <rPh sb="1" eb="4">
      <t>ネンイジョウ</t>
    </rPh>
    <rPh sb="5" eb="7">
      <t>キンム</t>
    </rPh>
    <rPh sb="7" eb="10">
      <t>ジュウギョウイン</t>
    </rPh>
    <phoneticPr fontId="4"/>
  </si>
  <si>
    <t>年休取得
総日数</t>
    <rPh sb="0" eb="2">
      <t>ネンキュウ</t>
    </rPh>
    <rPh sb="2" eb="4">
      <t>シュトク</t>
    </rPh>
    <rPh sb="5" eb="6">
      <t>ソウ</t>
    </rPh>
    <rPh sb="6" eb="8">
      <t>ニッスウ</t>
    </rPh>
    <phoneticPr fontId="4"/>
  </si>
  <si>
    <t>パートタイマーの
年次有給休暇制度</t>
    <rPh sb="9" eb="11">
      <t>ネンジ</t>
    </rPh>
    <rPh sb="11" eb="13">
      <t>ユウキュウ</t>
    </rPh>
    <rPh sb="13" eb="15">
      <t>キュウカ</t>
    </rPh>
    <rPh sb="15" eb="17">
      <t>セイド</t>
    </rPh>
    <phoneticPr fontId="4"/>
  </si>
  <si>
    <t>あり</t>
    <phoneticPr fontId="4"/>
  </si>
  <si>
    <t>なし</t>
    <phoneticPr fontId="4"/>
  </si>
  <si>
    <t>あり</t>
    <phoneticPr fontId="4"/>
  </si>
  <si>
    <t>なし</t>
    <phoneticPr fontId="4"/>
  </si>
  <si>
    <t>あり</t>
    <phoneticPr fontId="4"/>
  </si>
  <si>
    <t>なし</t>
    <phoneticPr fontId="4"/>
  </si>
  <si>
    <t>パートタイマーの退職金制度（％）</t>
    <rPh sb="8" eb="11">
      <t>タイショクキン</t>
    </rPh>
    <rPh sb="11" eb="13">
      <t>セイド</t>
    </rPh>
    <phoneticPr fontId="4"/>
  </si>
  <si>
    <t>業種別　パートタイマーの退職金制度（％）</t>
    <rPh sb="0" eb="2">
      <t>ギョウシュ</t>
    </rPh>
    <rPh sb="2" eb="3">
      <t>ベツ</t>
    </rPh>
    <rPh sb="12" eb="15">
      <t>タイショクキン</t>
    </rPh>
    <rPh sb="15" eb="17">
      <t>セイド</t>
    </rPh>
    <phoneticPr fontId="4"/>
  </si>
  <si>
    <t>規模別　パートタイマーの退職金制度（％）</t>
    <rPh sb="0" eb="3">
      <t>キボベツ</t>
    </rPh>
    <rPh sb="12" eb="15">
      <t>タイショクキン</t>
    </rPh>
    <rPh sb="15" eb="17">
      <t>セイド</t>
    </rPh>
    <phoneticPr fontId="4"/>
  </si>
  <si>
    <t>パートタイマーの退職金制度（社）</t>
    <rPh sb="8" eb="11">
      <t>タイショクキン</t>
    </rPh>
    <rPh sb="11" eb="13">
      <t>セイド</t>
    </rPh>
    <rPh sb="14" eb="15">
      <t>シャ</t>
    </rPh>
    <phoneticPr fontId="4"/>
  </si>
  <si>
    <t>業種別　パートタイマーの退職金制度（社）</t>
    <rPh sb="0" eb="2">
      <t>ギョウシュ</t>
    </rPh>
    <rPh sb="2" eb="3">
      <t>ベツ</t>
    </rPh>
    <rPh sb="12" eb="15">
      <t>タイショクキン</t>
    </rPh>
    <rPh sb="15" eb="17">
      <t>セイド</t>
    </rPh>
    <rPh sb="18" eb="19">
      <t>シャ</t>
    </rPh>
    <phoneticPr fontId="4"/>
  </si>
  <si>
    <t>規模別　パートタイマーの退職金制度（社）</t>
    <rPh sb="0" eb="3">
      <t>キボベツ</t>
    </rPh>
    <rPh sb="12" eb="15">
      <t>タイショクキン</t>
    </rPh>
    <rPh sb="15" eb="17">
      <t>セイド</t>
    </rPh>
    <rPh sb="18" eb="19">
      <t>シャ</t>
    </rPh>
    <phoneticPr fontId="4"/>
  </si>
  <si>
    <t>定年後の雇用促進制度の有無</t>
    <rPh sb="0" eb="3">
      <t>テイネンゴ</t>
    </rPh>
    <rPh sb="4" eb="6">
      <t>コヨウ</t>
    </rPh>
    <rPh sb="6" eb="8">
      <t>ソクシン</t>
    </rPh>
    <rPh sb="8" eb="10">
      <t>セイド</t>
    </rPh>
    <rPh sb="11" eb="13">
      <t>ウム</t>
    </rPh>
    <phoneticPr fontId="4"/>
  </si>
  <si>
    <t>定年後の雇用促進制度の有無（％）</t>
    <rPh sb="0" eb="3">
      <t>テイネンゴ</t>
    </rPh>
    <rPh sb="4" eb="6">
      <t>コヨウ</t>
    </rPh>
    <rPh sb="6" eb="8">
      <t>ソクシン</t>
    </rPh>
    <rPh sb="8" eb="10">
      <t>セイド</t>
    </rPh>
    <rPh sb="11" eb="13">
      <t>ウム</t>
    </rPh>
    <phoneticPr fontId="4"/>
  </si>
  <si>
    <t>業種別　定年後の雇用促進制度の有無（％）</t>
    <rPh sb="0" eb="2">
      <t>ギョウシュ</t>
    </rPh>
    <rPh sb="2" eb="3">
      <t>ベツ</t>
    </rPh>
    <rPh sb="4" eb="7">
      <t>テイネンゴ</t>
    </rPh>
    <rPh sb="8" eb="10">
      <t>コヨウ</t>
    </rPh>
    <rPh sb="10" eb="12">
      <t>ソクシン</t>
    </rPh>
    <rPh sb="12" eb="14">
      <t>セイド</t>
    </rPh>
    <rPh sb="15" eb="17">
      <t>ウム</t>
    </rPh>
    <phoneticPr fontId="4"/>
  </si>
  <si>
    <t>規模別　定年後の雇用促進制度の有無（％）</t>
    <rPh sb="0" eb="3">
      <t>キボベツ</t>
    </rPh>
    <rPh sb="10" eb="12">
      <t>ソクシン</t>
    </rPh>
    <phoneticPr fontId="4"/>
  </si>
  <si>
    <t>規模別　定年後の雇用促進制度の有無（社）</t>
    <rPh sb="0" eb="3">
      <t>キボベツ</t>
    </rPh>
    <rPh sb="10" eb="12">
      <t>ソクシン</t>
    </rPh>
    <phoneticPr fontId="4"/>
  </si>
  <si>
    <t>業種別　定年後の雇用促進制度の有無（社）</t>
    <rPh sb="0" eb="2">
      <t>ギョウシュ</t>
    </rPh>
    <rPh sb="2" eb="3">
      <t>ベツ</t>
    </rPh>
    <rPh sb="4" eb="7">
      <t>テイネンゴ</t>
    </rPh>
    <rPh sb="8" eb="10">
      <t>コヨウ</t>
    </rPh>
    <rPh sb="10" eb="12">
      <t>ソクシン</t>
    </rPh>
    <rPh sb="12" eb="14">
      <t>セイド</t>
    </rPh>
    <rPh sb="15" eb="17">
      <t>ウム</t>
    </rPh>
    <rPh sb="18" eb="19">
      <t>シャ</t>
    </rPh>
    <phoneticPr fontId="4"/>
  </si>
  <si>
    <t>定年後の雇用促進制度の有無（社）</t>
    <rPh sb="0" eb="3">
      <t>テイネンゴ</t>
    </rPh>
    <rPh sb="4" eb="6">
      <t>コヨウ</t>
    </rPh>
    <rPh sb="6" eb="8">
      <t>ソクシン</t>
    </rPh>
    <rPh sb="8" eb="10">
      <t>セイド</t>
    </rPh>
    <rPh sb="11" eb="13">
      <t>ウム</t>
    </rPh>
    <rPh sb="14" eb="15">
      <t>シャ</t>
    </rPh>
    <phoneticPr fontId="4"/>
  </si>
  <si>
    <t>24　定年制の有無</t>
    <rPh sb="3" eb="6">
      <t>テイネンセイ</t>
    </rPh>
    <rPh sb="7" eb="9">
      <t>ウム</t>
    </rPh>
    <phoneticPr fontId="4"/>
  </si>
  <si>
    <t>25　定年後の雇用促進制度の有無</t>
    <rPh sb="3" eb="6">
      <t>テイネンゴ</t>
    </rPh>
    <rPh sb="7" eb="9">
      <t>コヨウ</t>
    </rPh>
    <rPh sb="9" eb="11">
      <t>ソクシン</t>
    </rPh>
    <rPh sb="11" eb="13">
      <t>セイド</t>
    </rPh>
    <rPh sb="14" eb="16">
      <t>ウム</t>
    </rPh>
    <phoneticPr fontId="4"/>
  </si>
  <si>
    <t>26　退職金制度の有無（常用従業員）</t>
    <rPh sb="3" eb="6">
      <t>タイショクキン</t>
    </rPh>
    <rPh sb="6" eb="8">
      <t>セイド</t>
    </rPh>
    <rPh sb="9" eb="11">
      <t>ウム</t>
    </rPh>
    <rPh sb="12" eb="14">
      <t>ジョウヨウ</t>
    </rPh>
    <rPh sb="14" eb="17">
      <t>ジュウギョウイン</t>
    </rPh>
    <phoneticPr fontId="4"/>
  </si>
  <si>
    <t>27　一日あたりの所定労働時間（常用従業員）</t>
    <rPh sb="3" eb="5">
      <t>イチニチ</t>
    </rPh>
    <rPh sb="9" eb="11">
      <t>ショテイ</t>
    </rPh>
    <rPh sb="11" eb="13">
      <t>ロウドウ</t>
    </rPh>
    <rPh sb="13" eb="15">
      <t>ジカン</t>
    </rPh>
    <rPh sb="16" eb="18">
      <t>ジョウヨウ</t>
    </rPh>
    <rPh sb="18" eb="21">
      <t>ジュウギョウイン</t>
    </rPh>
    <phoneticPr fontId="4"/>
  </si>
  <si>
    <t>28　変形労働時間制の有無</t>
    <rPh sb="3" eb="5">
      <t>ヘンケイ</t>
    </rPh>
    <rPh sb="5" eb="7">
      <t>ロウドウ</t>
    </rPh>
    <rPh sb="7" eb="9">
      <t>ジカン</t>
    </rPh>
    <rPh sb="9" eb="10">
      <t>セイ</t>
    </rPh>
    <rPh sb="11" eb="13">
      <t>ウム</t>
    </rPh>
    <phoneticPr fontId="4"/>
  </si>
  <si>
    <t>29　雇用調整を行っているか</t>
    <rPh sb="3" eb="5">
      <t>コヨウ</t>
    </rPh>
    <rPh sb="5" eb="7">
      <t>チョウセイ</t>
    </rPh>
    <rPh sb="8" eb="9">
      <t>オコナ</t>
    </rPh>
    <phoneticPr fontId="4"/>
  </si>
  <si>
    <t>31　週休二日制の実施状況</t>
    <rPh sb="3" eb="5">
      <t>シュウキュウ</t>
    </rPh>
    <rPh sb="5" eb="7">
      <t>フツカ</t>
    </rPh>
    <rPh sb="7" eb="8">
      <t>セイ</t>
    </rPh>
    <rPh sb="9" eb="11">
      <t>ジッシ</t>
    </rPh>
    <rPh sb="11" eb="13">
      <t>ジョウキョウ</t>
    </rPh>
    <phoneticPr fontId="4"/>
  </si>
  <si>
    <t>32　週休二日制の種類</t>
    <rPh sb="3" eb="5">
      <t>シュウキュウ</t>
    </rPh>
    <rPh sb="5" eb="7">
      <t>フツカ</t>
    </rPh>
    <rPh sb="7" eb="8">
      <t>セイ</t>
    </rPh>
    <rPh sb="9" eb="11">
      <t>シュルイ</t>
    </rPh>
    <phoneticPr fontId="4"/>
  </si>
  <si>
    <t>33　年次有給休暇の状況（常用従業員）</t>
    <rPh sb="3" eb="5">
      <t>ネンジ</t>
    </rPh>
    <rPh sb="5" eb="7">
      <t>ユウキュウ</t>
    </rPh>
    <rPh sb="7" eb="9">
      <t>キュウカ</t>
    </rPh>
    <rPh sb="10" eb="12">
      <t>ジョウキョウ</t>
    </rPh>
    <rPh sb="13" eb="15">
      <t>ジョウヨウ</t>
    </rPh>
    <rPh sb="15" eb="18">
      <t>ジュウギョウイン</t>
    </rPh>
    <phoneticPr fontId="4"/>
  </si>
  <si>
    <t>34　介護休業制度の有無</t>
    <rPh sb="3" eb="5">
      <t>カイゴ</t>
    </rPh>
    <rPh sb="5" eb="7">
      <t>キュウギョウ</t>
    </rPh>
    <rPh sb="7" eb="9">
      <t>セイド</t>
    </rPh>
    <rPh sb="10" eb="12">
      <t>ウム</t>
    </rPh>
    <phoneticPr fontId="4"/>
  </si>
  <si>
    <t>35　育児休業制度の有無</t>
    <rPh sb="3" eb="5">
      <t>イクジ</t>
    </rPh>
    <rPh sb="5" eb="7">
      <t>キュウギョウ</t>
    </rPh>
    <rPh sb="7" eb="9">
      <t>セイド</t>
    </rPh>
    <rPh sb="10" eb="12">
      <t>ウム</t>
    </rPh>
    <phoneticPr fontId="4"/>
  </si>
  <si>
    <t>36　女性管理職の有無</t>
    <rPh sb="3" eb="5">
      <t>ジョセイ</t>
    </rPh>
    <rPh sb="5" eb="7">
      <t>カンリ</t>
    </rPh>
    <rPh sb="7" eb="8">
      <t>ショク</t>
    </rPh>
    <rPh sb="9" eb="11">
      <t>ウム</t>
    </rPh>
    <phoneticPr fontId="4"/>
  </si>
  <si>
    <t>ない</t>
  </si>
  <si>
    <t>37　全管理職のうち女性管理職の割合</t>
    <rPh sb="3" eb="4">
      <t>ゼン</t>
    </rPh>
    <rPh sb="4" eb="6">
      <t>カンリ</t>
    </rPh>
    <rPh sb="6" eb="7">
      <t>ショク</t>
    </rPh>
    <rPh sb="10" eb="12">
      <t>ジョセイ</t>
    </rPh>
    <rPh sb="12" eb="14">
      <t>カンリ</t>
    </rPh>
    <rPh sb="14" eb="15">
      <t>ショク</t>
    </rPh>
    <rPh sb="16" eb="18">
      <t>ワリアイ</t>
    </rPh>
    <phoneticPr fontId="4"/>
  </si>
  <si>
    <t>38　セクシャルハラスメントへの対策</t>
    <rPh sb="16" eb="18">
      <t>タイサク</t>
    </rPh>
    <phoneticPr fontId="4"/>
  </si>
  <si>
    <t>調査票</t>
    <rPh sb="0" eb="3">
      <t>チョウサヒョウ</t>
    </rPh>
    <phoneticPr fontId="9"/>
  </si>
  <si>
    <t>卸売･小売業</t>
    <phoneticPr fontId="4"/>
  </si>
  <si>
    <t>ある</t>
    <phoneticPr fontId="4"/>
  </si>
  <si>
    <t>ない</t>
    <phoneticPr fontId="4"/>
  </si>
  <si>
    <t>ある</t>
    <phoneticPr fontId="4"/>
  </si>
  <si>
    <t>ない</t>
    <phoneticPr fontId="4"/>
  </si>
  <si>
    <t>雇用に関する問題や取り組みを考える必要があるか（％）</t>
    <phoneticPr fontId="4"/>
  </si>
  <si>
    <t>女性管理職の有無（％）</t>
    <phoneticPr fontId="4"/>
  </si>
  <si>
    <t>飲食店・宿泊業</t>
    <phoneticPr fontId="4"/>
  </si>
  <si>
    <t>４時間未満</t>
    <phoneticPr fontId="4"/>
  </si>
  <si>
    <t>４時間以上
５時間未満</t>
    <phoneticPr fontId="4"/>
  </si>
  <si>
    <t>５時間以上
６時間未満</t>
    <phoneticPr fontId="4"/>
  </si>
  <si>
    <t>６時間以上
７時間未満</t>
    <phoneticPr fontId="4"/>
  </si>
  <si>
    <t>無回答</t>
    <phoneticPr fontId="4"/>
  </si>
  <si>
    <t>４時間以上
５時間未満</t>
    <phoneticPr fontId="4"/>
  </si>
  <si>
    <t>５時間以上
６時間未満</t>
    <phoneticPr fontId="4"/>
  </si>
  <si>
    <t>６時間以上
７時間未満</t>
    <phoneticPr fontId="4"/>
  </si>
  <si>
    <t>４時間以上
５時間未満</t>
    <phoneticPr fontId="4"/>
  </si>
  <si>
    <t>５時間以上
６時間未満</t>
    <phoneticPr fontId="4"/>
  </si>
  <si>
    <t>６時間以上
７時間未満</t>
    <phoneticPr fontId="4"/>
  </si>
  <si>
    <t>４時間以上
５時間未満</t>
    <phoneticPr fontId="4"/>
  </si>
  <si>
    <t>５時間以上
６時間未満</t>
    <phoneticPr fontId="4"/>
  </si>
  <si>
    <t>６時間以上
７時間未満</t>
    <phoneticPr fontId="4"/>
  </si>
  <si>
    <t>あり</t>
    <phoneticPr fontId="4"/>
  </si>
  <si>
    <t>なし</t>
    <phoneticPr fontId="4"/>
  </si>
  <si>
    <t>介護休業制度以外の支援制度について（％）</t>
    <phoneticPr fontId="4"/>
  </si>
  <si>
    <t>なし</t>
    <phoneticPr fontId="9"/>
  </si>
  <si>
    <t>臨時従業員（派遣職員）・パートタイム労働者の常用従業員への転換について</t>
    <rPh sb="0" eb="2">
      <t>リンジ</t>
    </rPh>
    <rPh sb="2" eb="5">
      <t>ジュウギョウイン</t>
    </rPh>
    <rPh sb="6" eb="8">
      <t>ハケン</t>
    </rPh>
    <rPh sb="8" eb="10">
      <t>ショクイン</t>
    </rPh>
    <rPh sb="18" eb="21">
      <t>ロウドウシャ</t>
    </rPh>
    <rPh sb="22" eb="24">
      <t>ジョウヨウ</t>
    </rPh>
    <rPh sb="24" eb="27">
      <t>ジュウギョウイン</t>
    </rPh>
    <rPh sb="29" eb="31">
      <t>テンカン</t>
    </rPh>
    <phoneticPr fontId="4"/>
  </si>
  <si>
    <t>次世代育成支援対策推進法にもとづく一般事業主行動計画について</t>
    <rPh sb="0" eb="3">
      <t>ジセダイ</t>
    </rPh>
    <rPh sb="3" eb="5">
      <t>イクセイ</t>
    </rPh>
    <rPh sb="5" eb="7">
      <t>シエン</t>
    </rPh>
    <rPh sb="7" eb="9">
      <t>タイサク</t>
    </rPh>
    <rPh sb="9" eb="11">
      <t>スイシン</t>
    </rPh>
    <rPh sb="11" eb="12">
      <t>ホウ</t>
    </rPh>
    <rPh sb="17" eb="19">
      <t>イッパン</t>
    </rPh>
    <rPh sb="19" eb="22">
      <t>ジギョウヌシ</t>
    </rPh>
    <rPh sb="22" eb="24">
      <t>コウドウ</t>
    </rPh>
    <rPh sb="24" eb="26">
      <t>ケイカク</t>
    </rPh>
    <phoneticPr fontId="4"/>
  </si>
  <si>
    <t>策定した</t>
    <rPh sb="0" eb="2">
      <t>サクテイ</t>
    </rPh>
    <phoneticPr fontId="4"/>
  </si>
  <si>
    <t>策定中</t>
    <rPh sb="0" eb="3">
      <t>サクテイチュウ</t>
    </rPh>
    <phoneticPr fontId="4"/>
  </si>
  <si>
    <t>策定しない</t>
    <rPh sb="0" eb="2">
      <t>サクテイ</t>
    </rPh>
    <phoneticPr fontId="4"/>
  </si>
  <si>
    <t>知らない</t>
    <rPh sb="0" eb="1">
      <t>シ</t>
    </rPh>
    <phoneticPr fontId="4"/>
  </si>
  <si>
    <t>一般事業主行動計画について（％）</t>
    <rPh sb="0" eb="2">
      <t>イッパン</t>
    </rPh>
    <rPh sb="2" eb="5">
      <t>ジギョウヌシ</t>
    </rPh>
    <rPh sb="5" eb="7">
      <t>コウドウ</t>
    </rPh>
    <rPh sb="7" eb="9">
      <t>ケイカク</t>
    </rPh>
    <phoneticPr fontId="4"/>
  </si>
  <si>
    <t>一般事業主行動計画について（社）</t>
    <rPh sb="0" eb="2">
      <t>イッパン</t>
    </rPh>
    <rPh sb="2" eb="5">
      <t>ジギョウヌシ</t>
    </rPh>
    <rPh sb="5" eb="7">
      <t>コウドウ</t>
    </rPh>
    <rPh sb="7" eb="9">
      <t>ケイカク</t>
    </rPh>
    <rPh sb="14" eb="15">
      <t>シャ</t>
    </rPh>
    <phoneticPr fontId="4"/>
  </si>
  <si>
    <t>業種別　一般事業主行動計画について（％）</t>
    <rPh sb="0" eb="2">
      <t>ギョウシュ</t>
    </rPh>
    <rPh sb="2" eb="3">
      <t>ベツ</t>
    </rPh>
    <rPh sb="4" eb="6">
      <t>イッパン</t>
    </rPh>
    <rPh sb="6" eb="9">
      <t>ジギョウヌシ</t>
    </rPh>
    <rPh sb="9" eb="11">
      <t>コウドウ</t>
    </rPh>
    <rPh sb="11" eb="13">
      <t>ケイカク</t>
    </rPh>
    <phoneticPr fontId="4"/>
  </si>
  <si>
    <t>業種別　一般事業主行動計画について（社）</t>
    <rPh sb="0" eb="2">
      <t>ギョウシュ</t>
    </rPh>
    <rPh sb="2" eb="3">
      <t>ベツ</t>
    </rPh>
    <rPh sb="4" eb="6">
      <t>イッパン</t>
    </rPh>
    <rPh sb="6" eb="9">
      <t>ジギョウヌシ</t>
    </rPh>
    <rPh sb="9" eb="11">
      <t>コウドウ</t>
    </rPh>
    <rPh sb="11" eb="13">
      <t>ケイカク</t>
    </rPh>
    <rPh sb="18" eb="19">
      <t>シャ</t>
    </rPh>
    <phoneticPr fontId="4"/>
  </si>
  <si>
    <t>規模別　一般事業主行動計画について（％）</t>
    <rPh sb="0" eb="2">
      <t>キボ</t>
    </rPh>
    <rPh sb="2" eb="3">
      <t>ベツ</t>
    </rPh>
    <rPh sb="4" eb="6">
      <t>イッパン</t>
    </rPh>
    <rPh sb="6" eb="9">
      <t>ジギョウヌシ</t>
    </rPh>
    <rPh sb="9" eb="11">
      <t>コウドウ</t>
    </rPh>
    <rPh sb="11" eb="13">
      <t>ケイカク</t>
    </rPh>
    <phoneticPr fontId="4"/>
  </si>
  <si>
    <t>規模別　一般事業主行動計画について（社）</t>
    <rPh sb="0" eb="2">
      <t>キボ</t>
    </rPh>
    <rPh sb="2" eb="3">
      <t>ベツ</t>
    </rPh>
    <rPh sb="4" eb="6">
      <t>イッパン</t>
    </rPh>
    <rPh sb="6" eb="9">
      <t>ジギョウヌシ</t>
    </rPh>
    <rPh sb="9" eb="11">
      <t>コウドウ</t>
    </rPh>
    <rPh sb="11" eb="13">
      <t>ケイカク</t>
    </rPh>
    <rPh sb="18" eb="19">
      <t>シャ</t>
    </rPh>
    <phoneticPr fontId="4"/>
  </si>
  <si>
    <t>実施している</t>
    <rPh sb="0" eb="2">
      <t>ジッシ</t>
    </rPh>
    <phoneticPr fontId="4"/>
  </si>
  <si>
    <t>次世代育成支援対策推進法の一般事業主行動計画について</t>
    <rPh sb="0" eb="3">
      <t>ジセダイ</t>
    </rPh>
    <rPh sb="3" eb="5">
      <t>イクセイ</t>
    </rPh>
    <rPh sb="5" eb="7">
      <t>シエン</t>
    </rPh>
    <rPh sb="7" eb="9">
      <t>タイサク</t>
    </rPh>
    <rPh sb="9" eb="11">
      <t>スイシン</t>
    </rPh>
    <rPh sb="11" eb="12">
      <t>ホウ</t>
    </rPh>
    <rPh sb="13" eb="15">
      <t>イッパン</t>
    </rPh>
    <rPh sb="15" eb="18">
      <t>ジギョウヌシ</t>
    </rPh>
    <rPh sb="18" eb="20">
      <t>コウドウ</t>
    </rPh>
    <rPh sb="20" eb="22">
      <t>ケイカク</t>
    </rPh>
    <phoneticPr fontId="4"/>
  </si>
  <si>
    <t>割合を定めて女性を
管理職に登用している。</t>
    <rPh sb="0" eb="2">
      <t>ワリアイ</t>
    </rPh>
    <rPh sb="3" eb="4">
      <t>サダ</t>
    </rPh>
    <rPh sb="6" eb="8">
      <t>ジョセイ</t>
    </rPh>
    <rPh sb="10" eb="12">
      <t>カンリ</t>
    </rPh>
    <rPh sb="12" eb="13">
      <t>ショク</t>
    </rPh>
    <rPh sb="14" eb="16">
      <t>トウヨウ</t>
    </rPh>
    <phoneticPr fontId="4"/>
  </si>
  <si>
    <t>雇用調整
あり</t>
    <rPh sb="0" eb="2">
      <t>コヨウ</t>
    </rPh>
    <rPh sb="2" eb="4">
      <t>チョウセイ</t>
    </rPh>
    <phoneticPr fontId="4"/>
  </si>
  <si>
    <t>なし</t>
    <phoneticPr fontId="4"/>
  </si>
  <si>
    <t>①常用雇用で再雇用</t>
    <rPh sb="1" eb="3">
      <t>ジョウヨウ</t>
    </rPh>
    <rPh sb="3" eb="5">
      <t>コヨウ</t>
    </rPh>
    <rPh sb="6" eb="9">
      <t>サイコヨウ</t>
    </rPh>
    <phoneticPr fontId="4"/>
  </si>
  <si>
    <t>②パートタイマー・アルバイトで再雇用</t>
    <rPh sb="15" eb="18">
      <t>サイコヨウ</t>
    </rPh>
    <phoneticPr fontId="4"/>
  </si>
  <si>
    <t>性別役割分担の慣行を改善するよう努めている（％）</t>
    <rPh sb="0" eb="2">
      <t>セイベツ</t>
    </rPh>
    <rPh sb="2" eb="4">
      <t>ヤクワリ</t>
    </rPh>
    <rPh sb="4" eb="6">
      <t>ブンタン</t>
    </rPh>
    <rPh sb="7" eb="9">
      <t>カンコウ</t>
    </rPh>
    <rPh sb="10" eb="12">
      <t>カイゼン</t>
    </rPh>
    <rPh sb="16" eb="17">
      <t>ツト</t>
    </rPh>
    <phoneticPr fontId="4"/>
  </si>
  <si>
    <t>規模別　性別役割分担の慣行を改善するよう努めている（％）</t>
    <rPh sb="0" eb="3">
      <t>キボベツ</t>
    </rPh>
    <rPh sb="4" eb="6">
      <t>セイベツ</t>
    </rPh>
    <rPh sb="6" eb="8">
      <t>ヤクワリ</t>
    </rPh>
    <rPh sb="8" eb="10">
      <t>ブンタン</t>
    </rPh>
    <rPh sb="11" eb="13">
      <t>カンコウ</t>
    </rPh>
    <rPh sb="14" eb="16">
      <t>カイゼン</t>
    </rPh>
    <rPh sb="20" eb="21">
      <t>ツト</t>
    </rPh>
    <phoneticPr fontId="4"/>
  </si>
  <si>
    <t>努めている</t>
    <rPh sb="0" eb="1">
      <t>ツト</t>
    </rPh>
    <phoneticPr fontId="4"/>
  </si>
  <si>
    <t>努めていない</t>
    <rPh sb="0" eb="1">
      <t>ツト</t>
    </rPh>
    <phoneticPr fontId="4"/>
  </si>
  <si>
    <t>女性管理職登用の有無（％）</t>
    <rPh sb="0" eb="2">
      <t>ジョセイ</t>
    </rPh>
    <rPh sb="2" eb="4">
      <t>カンリ</t>
    </rPh>
    <rPh sb="4" eb="5">
      <t>ショク</t>
    </rPh>
    <rPh sb="5" eb="7">
      <t>トウヨウ</t>
    </rPh>
    <rPh sb="8" eb="10">
      <t>ウム</t>
    </rPh>
    <phoneticPr fontId="4"/>
  </si>
  <si>
    <t>規模別　女性管理職登用の有無（％）</t>
    <rPh sb="0" eb="3">
      <t>キボベツ</t>
    </rPh>
    <rPh sb="4" eb="6">
      <t>ジョセイ</t>
    </rPh>
    <rPh sb="6" eb="8">
      <t>カンリ</t>
    </rPh>
    <rPh sb="8" eb="9">
      <t>ショク</t>
    </rPh>
    <rPh sb="9" eb="11">
      <t>トウヨウ</t>
    </rPh>
    <rPh sb="12" eb="14">
      <t>ウム</t>
    </rPh>
    <phoneticPr fontId="4"/>
  </si>
  <si>
    <t>8時間
超</t>
    <rPh sb="1" eb="3">
      <t>ジカン</t>
    </rPh>
    <rPh sb="4" eb="5">
      <t>チョウ</t>
    </rPh>
    <phoneticPr fontId="4"/>
  </si>
  <si>
    <t>7時間
超</t>
    <rPh sb="1" eb="3">
      <t>ジカン</t>
    </rPh>
    <rPh sb="4" eb="5">
      <t>チョウ</t>
    </rPh>
    <phoneticPr fontId="4"/>
  </si>
  <si>
    <t>8時間
超</t>
    <rPh sb="1" eb="3">
      <t>ジカン</t>
    </rPh>
    <rPh sb="4" eb="5">
      <t>コ</t>
    </rPh>
    <phoneticPr fontId="4"/>
  </si>
  <si>
    <t>7.5時間
未満</t>
    <rPh sb="3" eb="5">
      <t>ジカン</t>
    </rPh>
    <rPh sb="6" eb="8">
      <t>ミマン</t>
    </rPh>
    <phoneticPr fontId="4"/>
  </si>
  <si>
    <t>7.5時間以上
8時間未満</t>
    <rPh sb="3" eb="5">
      <t>ジカン</t>
    </rPh>
    <rPh sb="5" eb="7">
      <t>イジョウ</t>
    </rPh>
    <rPh sb="9" eb="11">
      <t>ジカン</t>
    </rPh>
    <rPh sb="11" eb="13">
      <t>ミマン</t>
    </rPh>
    <phoneticPr fontId="4"/>
  </si>
  <si>
    <t>なし</t>
    <phoneticPr fontId="9"/>
  </si>
  <si>
    <t>常用雇用で再雇用</t>
    <rPh sb="0" eb="2">
      <t>ジョウヨウ</t>
    </rPh>
    <rPh sb="2" eb="4">
      <t>コヨウ</t>
    </rPh>
    <rPh sb="5" eb="6">
      <t>サイ</t>
    </rPh>
    <rPh sb="6" eb="8">
      <t>コヨウ</t>
    </rPh>
    <phoneticPr fontId="4"/>
  </si>
  <si>
    <t>パートタイマー・アルバイトで再雇用</t>
    <rPh sb="14" eb="15">
      <t>サイ</t>
    </rPh>
    <rPh sb="15" eb="17">
      <t>コヨウ</t>
    </rPh>
    <phoneticPr fontId="4"/>
  </si>
  <si>
    <t>出産･育児･介護等による退職者の再雇用制度（％）</t>
    <rPh sb="0" eb="2">
      <t>シュッサン</t>
    </rPh>
    <rPh sb="3" eb="5">
      <t>イクジ</t>
    </rPh>
    <rPh sb="6" eb="9">
      <t>カイゴナド</t>
    </rPh>
    <rPh sb="12" eb="15">
      <t>タイショクシャ</t>
    </rPh>
    <rPh sb="16" eb="19">
      <t>サイコヨウ</t>
    </rPh>
    <rPh sb="19" eb="21">
      <t>セイド</t>
    </rPh>
    <phoneticPr fontId="4"/>
  </si>
  <si>
    <t>規模別　出産･育児･介護等による退職者の再雇用制度（％）</t>
    <rPh sb="0" eb="3">
      <t>キボベツ</t>
    </rPh>
    <rPh sb="4" eb="6">
      <t>シュッサン</t>
    </rPh>
    <rPh sb="7" eb="9">
      <t>イクジ</t>
    </rPh>
    <rPh sb="10" eb="13">
      <t>カイゴナド</t>
    </rPh>
    <rPh sb="16" eb="19">
      <t>タイショクシャ</t>
    </rPh>
    <rPh sb="20" eb="23">
      <t>サイコヨウ</t>
    </rPh>
    <rPh sb="23" eb="25">
      <t>セイド</t>
    </rPh>
    <phoneticPr fontId="4"/>
  </si>
  <si>
    <t>実施していない</t>
    <rPh sb="0" eb="2">
      <t>ジッシ</t>
    </rPh>
    <phoneticPr fontId="4"/>
  </si>
  <si>
    <t>週休2日制度の実施状況（規模別）</t>
    <rPh sb="0" eb="2">
      <t>シュウキュウ</t>
    </rPh>
    <rPh sb="3" eb="4">
      <t>カ</t>
    </rPh>
    <rPh sb="4" eb="6">
      <t>セイド</t>
    </rPh>
    <rPh sb="7" eb="9">
      <t>ジッシ</t>
    </rPh>
    <rPh sb="9" eb="11">
      <t>ジョウキョウ</t>
    </rPh>
    <rPh sb="12" eb="14">
      <t>キボ</t>
    </rPh>
    <rPh sb="14" eb="15">
      <t>ベツ</t>
    </rPh>
    <phoneticPr fontId="4"/>
  </si>
  <si>
    <t>1週間
単位</t>
    <rPh sb="1" eb="3">
      <t>シュウカン</t>
    </rPh>
    <rPh sb="4" eb="6">
      <t>タンイ</t>
    </rPh>
    <phoneticPr fontId="4"/>
  </si>
  <si>
    <t>1ヵ月
単位</t>
    <rPh sb="0" eb="3">
      <t>イッカゲツ</t>
    </rPh>
    <rPh sb="4" eb="6">
      <t>タンイ</t>
    </rPh>
    <phoneticPr fontId="4"/>
  </si>
  <si>
    <t>1年
単位</t>
    <rPh sb="1" eb="2">
      <t>ネン</t>
    </rPh>
    <rPh sb="3" eb="5">
      <t>タンイ</t>
    </rPh>
    <phoneticPr fontId="4"/>
  </si>
  <si>
    <t>採用
なし</t>
    <rPh sb="0" eb="2">
      <t>サイヨウ</t>
    </rPh>
    <phoneticPr fontId="4"/>
  </si>
  <si>
    <t>有給休暇取得状況(常用)</t>
    <rPh sb="0" eb="2">
      <t>ユウキュウ</t>
    </rPh>
    <rPh sb="2" eb="4">
      <t>キュウカ</t>
    </rPh>
    <rPh sb="4" eb="6">
      <t>シュトク</t>
    </rPh>
    <rPh sb="6" eb="8">
      <t>ジョウキョウ</t>
    </rPh>
    <rPh sb="9" eb="11">
      <t>ジョウヨウ</t>
    </rPh>
    <phoneticPr fontId="4"/>
  </si>
  <si>
    <t>有給休暇取得状況(ﾊﾟｰﾄ)</t>
    <rPh sb="0" eb="2">
      <t>ユウキュウ</t>
    </rPh>
    <rPh sb="2" eb="4">
      <t>キュウカ</t>
    </rPh>
    <rPh sb="4" eb="6">
      <t>シュトク</t>
    </rPh>
    <rPh sb="6" eb="8">
      <t>ジョウキョウ</t>
    </rPh>
    <phoneticPr fontId="4"/>
  </si>
  <si>
    <t>雇用調整
なし</t>
    <rPh sb="0" eb="2">
      <t>コヨウ</t>
    </rPh>
    <rPh sb="2" eb="4">
      <t>チョウセイ</t>
    </rPh>
    <phoneticPr fontId="4"/>
  </si>
  <si>
    <t>勤務時間
短縮</t>
    <rPh sb="0" eb="2">
      <t>キンム</t>
    </rPh>
    <rPh sb="2" eb="4">
      <t>ジカン</t>
    </rPh>
    <rPh sb="5" eb="7">
      <t>タンシュク</t>
    </rPh>
    <phoneticPr fontId="4"/>
  </si>
  <si>
    <t>看護休暇</t>
    <rPh sb="0" eb="2">
      <t>カンゴ</t>
    </rPh>
    <rPh sb="2" eb="4">
      <t>キュウカ</t>
    </rPh>
    <phoneticPr fontId="4"/>
  </si>
  <si>
    <t>事業所内
託児所</t>
    <rPh sb="0" eb="2">
      <t>ジギョウ</t>
    </rPh>
    <rPh sb="2" eb="3">
      <t>ショ</t>
    </rPh>
    <rPh sb="3" eb="4">
      <t>ナイ</t>
    </rPh>
    <rPh sb="5" eb="8">
      <t>タクジショ</t>
    </rPh>
    <phoneticPr fontId="4"/>
  </si>
  <si>
    <t>実施して
いない</t>
    <rPh sb="0" eb="2">
      <t>ジッシ</t>
    </rPh>
    <phoneticPr fontId="4"/>
  </si>
  <si>
    <t>未就学児養育者への支援制度</t>
    <rPh sb="0" eb="3">
      <t>ミシュウガク</t>
    </rPh>
    <rPh sb="3" eb="4">
      <t>ジ</t>
    </rPh>
    <rPh sb="4" eb="7">
      <t>ヨウイクシャ</t>
    </rPh>
    <rPh sb="9" eb="11">
      <t>シエン</t>
    </rPh>
    <rPh sb="11" eb="13">
      <t>セイド</t>
    </rPh>
    <phoneticPr fontId="4"/>
  </si>
  <si>
    <t>問26</t>
    <rPh sb="0" eb="1">
      <t>トイ</t>
    </rPh>
    <phoneticPr fontId="4"/>
  </si>
  <si>
    <t>介護休業制度以外の支援制度（複数回答可）</t>
    <rPh sb="0" eb="2">
      <t>カイゴ</t>
    </rPh>
    <rPh sb="2" eb="4">
      <t>キュウギョウ</t>
    </rPh>
    <rPh sb="4" eb="6">
      <t>セイド</t>
    </rPh>
    <rPh sb="6" eb="8">
      <t>イガイ</t>
    </rPh>
    <rPh sb="9" eb="11">
      <t>シエン</t>
    </rPh>
    <rPh sb="11" eb="13">
      <t>セイド</t>
    </rPh>
    <rPh sb="14" eb="16">
      <t>フクスウ</t>
    </rPh>
    <rPh sb="16" eb="18">
      <t>カイトウ</t>
    </rPh>
    <rPh sb="18" eb="19">
      <t>カ</t>
    </rPh>
    <phoneticPr fontId="4"/>
  </si>
  <si>
    <t>50％
以上</t>
    <rPh sb="4" eb="6">
      <t>イジョウ</t>
    </rPh>
    <phoneticPr fontId="4"/>
  </si>
  <si>
    <t>完全週休
2日</t>
    <rPh sb="0" eb="2">
      <t>カンゼン</t>
    </rPh>
    <rPh sb="2" eb="4">
      <t>シュウキュウ</t>
    </rPh>
    <rPh sb="6" eb="7">
      <t>カ</t>
    </rPh>
    <phoneticPr fontId="4"/>
  </si>
  <si>
    <t>月3回
週休2日</t>
    <rPh sb="0" eb="1">
      <t>ツキ</t>
    </rPh>
    <rPh sb="2" eb="3">
      <t>カイ</t>
    </rPh>
    <rPh sb="4" eb="6">
      <t>シュウキュウ</t>
    </rPh>
    <rPh sb="7" eb="8">
      <t>カ</t>
    </rPh>
    <phoneticPr fontId="4"/>
  </si>
  <si>
    <t>隔週
週休2日</t>
    <rPh sb="0" eb="2">
      <t>カクシュウ</t>
    </rPh>
    <rPh sb="3" eb="5">
      <t>シュウキュウ</t>
    </rPh>
    <rPh sb="6" eb="7">
      <t>カ</t>
    </rPh>
    <phoneticPr fontId="4"/>
  </si>
  <si>
    <t>月2回
週休2日</t>
    <rPh sb="0" eb="1">
      <t>ツキ</t>
    </rPh>
    <rPh sb="2" eb="3">
      <t>カイ</t>
    </rPh>
    <rPh sb="4" eb="6">
      <t>シュウキュウ</t>
    </rPh>
    <rPh sb="7" eb="8">
      <t>カ</t>
    </rPh>
    <phoneticPr fontId="4"/>
  </si>
  <si>
    <t>月1回
週休2日</t>
    <rPh sb="0" eb="1">
      <t>ツキ</t>
    </rPh>
    <rPh sb="2" eb="3">
      <t>カイ</t>
    </rPh>
    <rPh sb="4" eb="6">
      <t>シュウキュウ</t>
    </rPh>
    <rPh sb="7" eb="8">
      <t>カ</t>
    </rPh>
    <phoneticPr fontId="4"/>
  </si>
  <si>
    <t>その他の
週休2日</t>
    <rPh sb="2" eb="3">
      <t>タ</t>
    </rPh>
    <rPh sb="5" eb="7">
      <t>シュウキュウ</t>
    </rPh>
    <rPh sb="8" eb="9">
      <t>カ</t>
    </rPh>
    <phoneticPr fontId="4"/>
  </si>
  <si>
    <t>定めて
いる</t>
    <rPh sb="0" eb="1">
      <t>サダ</t>
    </rPh>
    <phoneticPr fontId="4"/>
  </si>
  <si>
    <t>定めて
いない</t>
    <rPh sb="0" eb="1">
      <t>サダ</t>
    </rPh>
    <phoneticPr fontId="4"/>
  </si>
  <si>
    <t>育児休業制度の
労働協約･就業規則への定め</t>
    <rPh sb="0" eb="2">
      <t>イクジ</t>
    </rPh>
    <rPh sb="2" eb="4">
      <t>キュウギョウ</t>
    </rPh>
    <rPh sb="4" eb="6">
      <t>セイド</t>
    </rPh>
    <rPh sb="8" eb="10">
      <t>ロウドウ</t>
    </rPh>
    <rPh sb="10" eb="12">
      <t>キョウヤク</t>
    </rPh>
    <rPh sb="13" eb="15">
      <t>シュウギョウ</t>
    </rPh>
    <rPh sb="15" eb="17">
      <t>キソク</t>
    </rPh>
    <rPh sb="19" eb="20">
      <t>サダ</t>
    </rPh>
    <phoneticPr fontId="4"/>
  </si>
  <si>
    <t>1歳未満
まで</t>
    <rPh sb="1" eb="4">
      <t>サイミマン</t>
    </rPh>
    <phoneticPr fontId="4"/>
  </si>
  <si>
    <t>2歳未満
まで</t>
    <rPh sb="1" eb="2">
      <t>サイ</t>
    </rPh>
    <rPh sb="2" eb="4">
      <t>ミマン</t>
    </rPh>
    <phoneticPr fontId="4"/>
  </si>
  <si>
    <t>3歳未満
まで</t>
    <rPh sb="1" eb="2">
      <t>サイ</t>
    </rPh>
    <rPh sb="2" eb="4">
      <t>ミマン</t>
    </rPh>
    <phoneticPr fontId="4"/>
  </si>
  <si>
    <t>3歳以上
小学校まで</t>
    <rPh sb="1" eb="2">
      <t>サイ</t>
    </rPh>
    <rPh sb="2" eb="4">
      <t>イジョウ</t>
    </rPh>
    <rPh sb="5" eb="8">
      <t>ショウガッコウ</t>
    </rPh>
    <phoneticPr fontId="4"/>
  </si>
  <si>
    <t>育児休業制度取得状況</t>
    <rPh sb="0" eb="2">
      <t>イクジ</t>
    </rPh>
    <rPh sb="2" eb="4">
      <t>キュウギョウ</t>
    </rPh>
    <rPh sb="4" eb="6">
      <t>セイド</t>
    </rPh>
    <rPh sb="6" eb="8">
      <t>シュトク</t>
    </rPh>
    <rPh sb="8" eb="10">
      <t>ジョウキョウ</t>
    </rPh>
    <phoneticPr fontId="4"/>
  </si>
  <si>
    <t>配偶者
出産男性</t>
    <rPh sb="0" eb="3">
      <t>ハイグウシャ</t>
    </rPh>
    <rPh sb="4" eb="6">
      <t>シュッサン</t>
    </rPh>
    <rPh sb="6" eb="8">
      <t>ダンセイ</t>
    </rPh>
    <phoneticPr fontId="4"/>
  </si>
  <si>
    <t>内育児休業
取得者</t>
    <rPh sb="0" eb="1">
      <t>ウチ</t>
    </rPh>
    <rPh sb="1" eb="3">
      <t>イクジ</t>
    </rPh>
    <rPh sb="3" eb="5">
      <t>キュウギョウ</t>
    </rPh>
    <rPh sb="6" eb="9">
      <t>シュトクシャ</t>
    </rPh>
    <phoneticPr fontId="4"/>
  </si>
  <si>
    <t>介護休業制度の
労働協約･就業規則への定め</t>
    <rPh sb="0" eb="2">
      <t>カイゴ</t>
    </rPh>
    <rPh sb="2" eb="4">
      <t>キュウギョウ</t>
    </rPh>
    <rPh sb="4" eb="6">
      <t>セイド</t>
    </rPh>
    <rPh sb="8" eb="10">
      <t>ロウドウ</t>
    </rPh>
    <rPh sb="10" eb="12">
      <t>キョウヤク</t>
    </rPh>
    <rPh sb="13" eb="15">
      <t>シュウギョウ</t>
    </rPh>
    <rPh sb="15" eb="17">
      <t>キソク</t>
    </rPh>
    <rPh sb="19" eb="20">
      <t>サダ</t>
    </rPh>
    <phoneticPr fontId="4"/>
  </si>
  <si>
    <t>3ヶ月から
1年まで</t>
    <rPh sb="2" eb="3">
      <t>ゲツ</t>
    </rPh>
    <rPh sb="7" eb="8">
      <t>ネン</t>
    </rPh>
    <phoneticPr fontId="4"/>
  </si>
  <si>
    <t>出産・育児・介護等による
退職者の再雇用制度</t>
    <rPh sb="0" eb="2">
      <t>シュッサン</t>
    </rPh>
    <rPh sb="3" eb="5">
      <t>イクジ</t>
    </rPh>
    <rPh sb="6" eb="8">
      <t>カイゴ</t>
    </rPh>
    <rPh sb="8" eb="9">
      <t>トウ</t>
    </rPh>
    <rPh sb="13" eb="16">
      <t>タイショクシャ</t>
    </rPh>
    <rPh sb="17" eb="20">
      <t>サイコヨウ</t>
    </rPh>
    <rPh sb="20" eb="22">
      <t>セイド</t>
    </rPh>
    <phoneticPr fontId="4"/>
  </si>
  <si>
    <t>出産･育児･介護等による退職者の再雇用</t>
    <rPh sb="0" eb="2">
      <t>シュッサン</t>
    </rPh>
    <rPh sb="3" eb="5">
      <t>イクジ</t>
    </rPh>
    <rPh sb="6" eb="8">
      <t>カイゴ</t>
    </rPh>
    <rPh sb="8" eb="9">
      <t>トウ</t>
    </rPh>
    <rPh sb="12" eb="15">
      <t>タイショクシャ</t>
    </rPh>
    <rPh sb="16" eb="19">
      <t>サイコヨウ</t>
    </rPh>
    <phoneticPr fontId="4"/>
  </si>
  <si>
    <t>問28</t>
    <rPh sb="0" eb="1">
      <t>トイ</t>
    </rPh>
    <phoneticPr fontId="4"/>
  </si>
  <si>
    <t>苦情機関
相談窓口</t>
    <rPh sb="0" eb="2">
      <t>クジョウ</t>
    </rPh>
    <rPh sb="2" eb="4">
      <t>キカン</t>
    </rPh>
    <rPh sb="5" eb="7">
      <t>ソウダン</t>
    </rPh>
    <rPh sb="7" eb="9">
      <t>マドグチ</t>
    </rPh>
    <phoneticPr fontId="4"/>
  </si>
  <si>
    <t>パートタイマー
1時間賃金</t>
    <rPh sb="9" eb="11">
      <t>ジカン</t>
    </rPh>
    <rPh sb="11" eb="13">
      <t>チンギン</t>
    </rPh>
    <phoneticPr fontId="4"/>
  </si>
  <si>
    <t>一週所定
労働時間</t>
    <rPh sb="0" eb="2">
      <t>イッシュウ</t>
    </rPh>
    <rPh sb="2" eb="4">
      <t>ショテイ</t>
    </rPh>
    <rPh sb="5" eb="7">
      <t>ロウドウ</t>
    </rPh>
    <rPh sb="7" eb="9">
      <t>ジカン</t>
    </rPh>
    <phoneticPr fontId="4"/>
  </si>
  <si>
    <t>常用</t>
    <rPh sb="0" eb="2">
      <t>ジョウヨウ</t>
    </rPh>
    <phoneticPr fontId="4"/>
  </si>
  <si>
    <t>所定労働時間（規模別）</t>
    <rPh sb="0" eb="2">
      <t>ショテイ</t>
    </rPh>
    <rPh sb="2" eb="4">
      <t>ロウドウ</t>
    </rPh>
    <rPh sb="4" eb="6">
      <t>ジカン</t>
    </rPh>
    <rPh sb="7" eb="10">
      <t>キボベツ</t>
    </rPh>
    <phoneticPr fontId="4"/>
  </si>
  <si>
    <t>所定労働時間（業種別）</t>
    <rPh sb="0" eb="2">
      <t>ショテイ</t>
    </rPh>
    <rPh sb="2" eb="4">
      <t>ロウドウ</t>
    </rPh>
    <rPh sb="4" eb="6">
      <t>ジカン</t>
    </rPh>
    <rPh sb="7" eb="9">
      <t>ギョウシュ</t>
    </rPh>
    <rPh sb="9" eb="10">
      <t>ベツ</t>
    </rPh>
    <phoneticPr fontId="4"/>
  </si>
  <si>
    <t>問15</t>
    <rPh sb="0" eb="1">
      <t>トイ</t>
    </rPh>
    <phoneticPr fontId="4"/>
  </si>
  <si>
    <t>所定外労働時間</t>
    <rPh sb="0" eb="2">
      <t>ショテイ</t>
    </rPh>
    <rPh sb="2" eb="3">
      <t>ガイ</t>
    </rPh>
    <rPh sb="3" eb="5">
      <t>ロウドウ</t>
    </rPh>
    <rPh sb="5" eb="7">
      <t>ジカン</t>
    </rPh>
    <phoneticPr fontId="4"/>
  </si>
  <si>
    <t>退職金制度の有無（社）</t>
    <rPh sb="0" eb="3">
      <t>タイショクキン</t>
    </rPh>
    <rPh sb="3" eb="5">
      <t>セイド</t>
    </rPh>
    <rPh sb="6" eb="8">
      <t>ウム</t>
    </rPh>
    <rPh sb="9" eb="10">
      <t>シャ</t>
    </rPh>
    <phoneticPr fontId="4"/>
  </si>
  <si>
    <t>業種別　退職金制度の有無（社）</t>
    <rPh sb="0" eb="2">
      <t>ギョウシュ</t>
    </rPh>
    <rPh sb="2" eb="3">
      <t>ベツ</t>
    </rPh>
    <rPh sb="4" eb="7">
      <t>タイショクキン</t>
    </rPh>
    <rPh sb="7" eb="9">
      <t>セイド</t>
    </rPh>
    <rPh sb="10" eb="12">
      <t>ウム</t>
    </rPh>
    <rPh sb="13" eb="14">
      <t>シャ</t>
    </rPh>
    <phoneticPr fontId="4"/>
  </si>
  <si>
    <t>規模別　退職金制度の有無（社）</t>
    <rPh sb="0" eb="3">
      <t>キボベツ</t>
    </rPh>
    <rPh sb="4" eb="7">
      <t>タイショクキン</t>
    </rPh>
    <rPh sb="7" eb="9">
      <t>セイド</t>
    </rPh>
    <rPh sb="10" eb="12">
      <t>ウム</t>
    </rPh>
    <rPh sb="13" eb="14">
      <t>シャ</t>
    </rPh>
    <phoneticPr fontId="4"/>
  </si>
  <si>
    <t>あり</t>
    <phoneticPr fontId="4"/>
  </si>
  <si>
    <t>なし</t>
    <phoneticPr fontId="4"/>
  </si>
  <si>
    <t>あり</t>
    <phoneticPr fontId="4"/>
  </si>
  <si>
    <t>なし</t>
    <phoneticPr fontId="4"/>
  </si>
  <si>
    <t>週休2日制の実施状況</t>
    <rPh sb="0" eb="2">
      <t>シュウキュウ</t>
    </rPh>
    <rPh sb="3" eb="4">
      <t>カ</t>
    </rPh>
    <rPh sb="4" eb="5">
      <t>セイ</t>
    </rPh>
    <rPh sb="6" eb="8">
      <t>ジッシ</t>
    </rPh>
    <rPh sb="8" eb="10">
      <t>ジョウキョウ</t>
    </rPh>
    <phoneticPr fontId="4"/>
  </si>
  <si>
    <t>週休2日制度の実施状況（業種別）</t>
    <rPh sb="0" eb="2">
      <t>シュウキュウ</t>
    </rPh>
    <rPh sb="3" eb="4">
      <t>カ</t>
    </rPh>
    <rPh sb="4" eb="6">
      <t>セイド</t>
    </rPh>
    <rPh sb="7" eb="9">
      <t>ジッシ</t>
    </rPh>
    <rPh sb="9" eb="11">
      <t>ジョウキョウ</t>
    </rPh>
    <rPh sb="12" eb="14">
      <t>ギョウシュ</t>
    </rPh>
    <rPh sb="14" eb="15">
      <t>ベツ</t>
    </rPh>
    <phoneticPr fontId="4"/>
  </si>
  <si>
    <t>問17</t>
    <rPh sb="0" eb="1">
      <t>トイ</t>
    </rPh>
    <phoneticPr fontId="4"/>
  </si>
  <si>
    <t>1週間単位の
非定型的変形
労働時間制</t>
    <rPh sb="1" eb="5">
      <t>シュウカンタンイ</t>
    </rPh>
    <rPh sb="7" eb="11">
      <t>ヒテイケイテキ</t>
    </rPh>
    <rPh sb="11" eb="13">
      <t>ヘンケイ</t>
    </rPh>
    <rPh sb="14" eb="16">
      <t>ロウドウ</t>
    </rPh>
    <rPh sb="16" eb="18">
      <t>ジカン</t>
    </rPh>
    <rPh sb="18" eb="19">
      <t>セイ</t>
    </rPh>
    <phoneticPr fontId="4"/>
  </si>
  <si>
    <t>問21</t>
    <rPh sb="0" eb="1">
      <t>トイ</t>
    </rPh>
    <phoneticPr fontId="4"/>
  </si>
  <si>
    <t>退職金制度の有無（業種別）</t>
    <rPh sb="0" eb="3">
      <t>タイショクキン</t>
    </rPh>
    <rPh sb="3" eb="5">
      <t>セイド</t>
    </rPh>
    <rPh sb="6" eb="8">
      <t>ウム</t>
    </rPh>
    <rPh sb="9" eb="11">
      <t>ギョウシュ</t>
    </rPh>
    <rPh sb="11" eb="12">
      <t>ベツ</t>
    </rPh>
    <phoneticPr fontId="4"/>
  </si>
  <si>
    <t>退職金制度の有無（規模別）</t>
    <rPh sb="0" eb="3">
      <t>タイショクキン</t>
    </rPh>
    <rPh sb="3" eb="5">
      <t>セイド</t>
    </rPh>
    <rPh sb="6" eb="8">
      <t>ウム</t>
    </rPh>
    <rPh sb="9" eb="11">
      <t>キボ</t>
    </rPh>
    <rPh sb="11" eb="12">
      <t>ベツ</t>
    </rPh>
    <phoneticPr fontId="4"/>
  </si>
  <si>
    <t>雇用調整の有無（業種別）</t>
    <rPh sb="0" eb="2">
      <t>コヨウ</t>
    </rPh>
    <rPh sb="2" eb="4">
      <t>チョウセイ</t>
    </rPh>
    <rPh sb="5" eb="7">
      <t>ウム</t>
    </rPh>
    <rPh sb="8" eb="10">
      <t>ギョウシュ</t>
    </rPh>
    <rPh sb="10" eb="11">
      <t>ベツ</t>
    </rPh>
    <phoneticPr fontId="4"/>
  </si>
  <si>
    <t>雇用調整の有無（規模別）</t>
    <rPh sb="0" eb="2">
      <t>コヨウ</t>
    </rPh>
    <rPh sb="2" eb="4">
      <t>チョウセイ</t>
    </rPh>
    <rPh sb="5" eb="7">
      <t>ウム</t>
    </rPh>
    <rPh sb="8" eb="10">
      <t>キボ</t>
    </rPh>
    <rPh sb="10" eb="11">
      <t>ベツ</t>
    </rPh>
    <phoneticPr fontId="4"/>
  </si>
  <si>
    <t>44　未就学児養育者への支援制度</t>
    <phoneticPr fontId="4"/>
  </si>
  <si>
    <t>42　パートタイマーの退職金制度</t>
    <rPh sb="11" eb="14">
      <t>タイショクキン</t>
    </rPh>
    <rPh sb="14" eb="16">
      <t>セイド</t>
    </rPh>
    <phoneticPr fontId="4"/>
  </si>
  <si>
    <t>雇用調整を行っているか（％）</t>
    <rPh sb="0" eb="2">
      <t>コヨウ</t>
    </rPh>
    <rPh sb="2" eb="4">
      <t>チョウセイ</t>
    </rPh>
    <rPh sb="5" eb="6">
      <t>オコナ</t>
    </rPh>
    <phoneticPr fontId="4"/>
  </si>
  <si>
    <t>業種別　雇用調整を行っているか（％）</t>
    <rPh sb="0" eb="2">
      <t>ギョウシュ</t>
    </rPh>
    <rPh sb="2" eb="3">
      <t>ベツ</t>
    </rPh>
    <rPh sb="4" eb="6">
      <t>コヨウ</t>
    </rPh>
    <rPh sb="6" eb="8">
      <t>チョウセイ</t>
    </rPh>
    <rPh sb="9" eb="10">
      <t>オコナ</t>
    </rPh>
    <phoneticPr fontId="4"/>
  </si>
  <si>
    <t>規模別　雇用調整を行っているか（％）</t>
    <rPh sb="0" eb="3">
      <t>キボベツ</t>
    </rPh>
    <rPh sb="4" eb="6">
      <t>コヨウ</t>
    </rPh>
    <rPh sb="6" eb="8">
      <t>チョウセイ</t>
    </rPh>
    <rPh sb="9" eb="10">
      <t>オコナ</t>
    </rPh>
    <phoneticPr fontId="4"/>
  </si>
  <si>
    <t>退職金制度の有無（％）</t>
    <rPh sb="0" eb="3">
      <t>タイショクキン</t>
    </rPh>
    <rPh sb="3" eb="5">
      <t>セイド</t>
    </rPh>
    <rPh sb="6" eb="8">
      <t>ウム</t>
    </rPh>
    <phoneticPr fontId="4"/>
  </si>
  <si>
    <t>無回答</t>
    <rPh sb="0" eb="3">
      <t>ムカイトウ</t>
    </rPh>
    <phoneticPr fontId="4"/>
  </si>
  <si>
    <r>
      <t>アンケート　問2</t>
    </r>
    <r>
      <rPr>
        <sz val="10"/>
        <rFont val="HGｺﾞｼｯｸM"/>
        <family val="3"/>
        <charset val="128"/>
      </rPr>
      <t>8</t>
    </r>
    <rPh sb="6" eb="7">
      <t>トイ</t>
    </rPh>
    <phoneticPr fontId="4"/>
  </si>
  <si>
    <t>建設業</t>
  </si>
  <si>
    <t>製造業</t>
  </si>
  <si>
    <t>情報通信業</t>
  </si>
  <si>
    <t>運輸業</t>
  </si>
  <si>
    <t>卸売･小売業</t>
  </si>
  <si>
    <t>金融･保険業</t>
  </si>
  <si>
    <t>不動産業</t>
  </si>
  <si>
    <t>飲食店・宿泊業</t>
  </si>
  <si>
    <t>医療・福祉</t>
  </si>
  <si>
    <t>教育・学習支援業</t>
  </si>
  <si>
    <t>サービス業</t>
  </si>
  <si>
    <t>その他</t>
  </si>
  <si>
    <t>1～4人</t>
  </si>
  <si>
    <t>5～9人</t>
  </si>
  <si>
    <t>10～29人</t>
  </si>
  <si>
    <t>30～49人</t>
  </si>
  <si>
    <t>50～99人</t>
  </si>
  <si>
    <t>100人以上</t>
  </si>
  <si>
    <t>規模別　性別により評価しない人事考課基準の有無（％）</t>
    <rPh sb="0" eb="3">
      <t>キボベツ</t>
    </rPh>
    <rPh sb="4" eb="6">
      <t>セイベツ</t>
    </rPh>
    <rPh sb="9" eb="11">
      <t>ヒョウカ</t>
    </rPh>
    <rPh sb="14" eb="16">
      <t>ジンジ</t>
    </rPh>
    <rPh sb="16" eb="18">
      <t>コウカ</t>
    </rPh>
    <rPh sb="18" eb="20">
      <t>キジュン</t>
    </rPh>
    <rPh sb="21" eb="23">
      <t>ウム</t>
    </rPh>
    <phoneticPr fontId="4"/>
  </si>
  <si>
    <t>性別により評価しない人事考課基準の有無（％）</t>
    <rPh sb="0" eb="2">
      <t>セイベツ</t>
    </rPh>
    <rPh sb="5" eb="7">
      <t>ヒョウカ</t>
    </rPh>
    <rPh sb="10" eb="12">
      <t>ジンジ</t>
    </rPh>
    <rPh sb="12" eb="14">
      <t>コウカ</t>
    </rPh>
    <rPh sb="14" eb="16">
      <t>キジュン</t>
    </rPh>
    <rPh sb="17" eb="19">
      <t>ウム</t>
    </rPh>
    <phoneticPr fontId="4"/>
  </si>
  <si>
    <t>業種別　退職金制度の有無（％）</t>
    <rPh sb="0" eb="2">
      <t>ギョウシュ</t>
    </rPh>
    <rPh sb="2" eb="3">
      <t>ベツ</t>
    </rPh>
    <rPh sb="4" eb="7">
      <t>タイショクキン</t>
    </rPh>
    <rPh sb="7" eb="9">
      <t>セイド</t>
    </rPh>
    <rPh sb="10" eb="12">
      <t>ウム</t>
    </rPh>
    <phoneticPr fontId="4"/>
  </si>
  <si>
    <t>規模別　退職金制度の有無（％）</t>
    <rPh sb="0" eb="3">
      <t>キボベツ</t>
    </rPh>
    <rPh sb="4" eb="7">
      <t>タイショクキン</t>
    </rPh>
    <rPh sb="7" eb="9">
      <t>セイド</t>
    </rPh>
    <rPh sb="10" eb="12">
      <t>ウム</t>
    </rPh>
    <phoneticPr fontId="4"/>
  </si>
  <si>
    <t>１日あたりの所定労働時間（％）</t>
    <rPh sb="1" eb="2">
      <t>ニチ</t>
    </rPh>
    <rPh sb="6" eb="8">
      <t>ショテイ</t>
    </rPh>
    <rPh sb="8" eb="10">
      <t>ロウドウ</t>
    </rPh>
    <rPh sb="10" eb="12">
      <t>ジカン</t>
    </rPh>
    <phoneticPr fontId="4"/>
  </si>
  <si>
    <t>8時間</t>
    <rPh sb="1" eb="3">
      <t>ジカン</t>
    </rPh>
    <phoneticPr fontId="4"/>
  </si>
  <si>
    <t>ある</t>
    <phoneticPr fontId="4"/>
  </si>
  <si>
    <t>ない</t>
    <phoneticPr fontId="4"/>
  </si>
  <si>
    <t>業種別　常用従業員への転換の有無（％）</t>
    <rPh sb="0" eb="2">
      <t>ギョウシュ</t>
    </rPh>
    <rPh sb="2" eb="3">
      <t>ベツ</t>
    </rPh>
    <rPh sb="4" eb="6">
      <t>ジョウヨウ</t>
    </rPh>
    <rPh sb="6" eb="9">
      <t>ジュウギョウイン</t>
    </rPh>
    <rPh sb="11" eb="13">
      <t>テンカン</t>
    </rPh>
    <rPh sb="14" eb="16">
      <t>ウム</t>
    </rPh>
    <phoneticPr fontId="4"/>
  </si>
  <si>
    <t>業種別　1日あたりの所定労働時間（％）</t>
    <rPh sb="0" eb="2">
      <t>ギョウシュ</t>
    </rPh>
    <rPh sb="2" eb="3">
      <t>ベツ</t>
    </rPh>
    <rPh sb="5" eb="6">
      <t>ニチ</t>
    </rPh>
    <rPh sb="10" eb="12">
      <t>ショテイ</t>
    </rPh>
    <rPh sb="12" eb="14">
      <t>ロウドウ</t>
    </rPh>
    <rPh sb="14" eb="16">
      <t>ジカン</t>
    </rPh>
    <phoneticPr fontId="4"/>
  </si>
  <si>
    <t>規模別　1日あたりの所定労働時間（％）</t>
    <rPh sb="0" eb="3">
      <t>キボベツ</t>
    </rPh>
    <rPh sb="5" eb="6">
      <t>ニチ</t>
    </rPh>
    <rPh sb="10" eb="12">
      <t>ショテイ</t>
    </rPh>
    <rPh sb="12" eb="14">
      <t>ロウドウ</t>
    </rPh>
    <rPh sb="14" eb="16">
      <t>ジカン</t>
    </rPh>
    <phoneticPr fontId="4"/>
  </si>
  <si>
    <t>50～99人</t>
    <rPh sb="5" eb="6">
      <t>ニン</t>
    </rPh>
    <phoneticPr fontId="4"/>
  </si>
  <si>
    <t>30～49人</t>
    <rPh sb="5" eb="6">
      <t>ニン</t>
    </rPh>
    <phoneticPr fontId="4"/>
  </si>
  <si>
    <t>10～29人</t>
    <rPh sb="5" eb="6">
      <t>ニン</t>
    </rPh>
    <phoneticPr fontId="4"/>
  </si>
  <si>
    <t>5～9人</t>
    <rPh sb="3" eb="4">
      <t>ニン</t>
    </rPh>
    <phoneticPr fontId="4"/>
  </si>
  <si>
    <t>1～4人</t>
    <rPh sb="3" eb="4">
      <t>ニン</t>
    </rPh>
    <phoneticPr fontId="4"/>
  </si>
  <si>
    <t>常用従業員　退職金</t>
    <rPh sb="0" eb="2">
      <t>ジョウヨウ</t>
    </rPh>
    <rPh sb="2" eb="5">
      <t>ジュウギョウイン</t>
    </rPh>
    <rPh sb="6" eb="9">
      <t>タイショクキン</t>
    </rPh>
    <phoneticPr fontId="4"/>
  </si>
  <si>
    <t>パートタイマー　退職金</t>
    <rPh sb="8" eb="11">
      <t>タイショクキン</t>
    </rPh>
    <phoneticPr fontId="4"/>
  </si>
  <si>
    <t>退職金制度の有無（常用従業員）</t>
    <rPh sb="0" eb="3">
      <t>タイショクキン</t>
    </rPh>
    <rPh sb="3" eb="5">
      <t>セイド</t>
    </rPh>
    <rPh sb="6" eb="8">
      <t>ウム</t>
    </rPh>
    <rPh sb="9" eb="11">
      <t>ジョウヨウ</t>
    </rPh>
    <rPh sb="11" eb="14">
      <t>ジュウギョウイン</t>
    </rPh>
    <phoneticPr fontId="4"/>
  </si>
  <si>
    <t>問16</t>
    <rPh sb="0" eb="1">
      <t>トイ</t>
    </rPh>
    <phoneticPr fontId="4"/>
  </si>
  <si>
    <t>問19</t>
    <rPh sb="0" eb="1">
      <t>トイ</t>
    </rPh>
    <phoneticPr fontId="4"/>
  </si>
  <si>
    <t>問22</t>
    <rPh sb="0" eb="1">
      <t>トイ</t>
    </rPh>
    <phoneticPr fontId="4"/>
  </si>
  <si>
    <t>ある</t>
    <phoneticPr fontId="4"/>
  </si>
  <si>
    <t>対象事業所理解率</t>
    <rPh sb="0" eb="2">
      <t>タイショウ</t>
    </rPh>
    <rPh sb="2" eb="5">
      <t>ジギョウショ</t>
    </rPh>
    <rPh sb="5" eb="7">
      <t>リカイ</t>
    </rPh>
    <rPh sb="7" eb="8">
      <t>リツ</t>
    </rPh>
    <phoneticPr fontId="9"/>
  </si>
  <si>
    <t>対象事業所社数</t>
    <rPh sb="0" eb="2">
      <t>タイショウ</t>
    </rPh>
    <rPh sb="2" eb="5">
      <t>ジギョウショ</t>
    </rPh>
    <rPh sb="5" eb="6">
      <t>シャ</t>
    </rPh>
    <rPh sb="6" eb="7">
      <t>スウ</t>
    </rPh>
    <phoneticPr fontId="9"/>
  </si>
  <si>
    <t>対象事業所設置率</t>
    <rPh sb="0" eb="2">
      <t>タイショウ</t>
    </rPh>
    <rPh sb="2" eb="5">
      <t>ジギョウショ</t>
    </rPh>
    <rPh sb="5" eb="7">
      <t>セッチ</t>
    </rPh>
    <rPh sb="7" eb="8">
      <t>リツ</t>
    </rPh>
    <phoneticPr fontId="9"/>
  </si>
  <si>
    <t>問13</t>
    <rPh sb="0" eb="1">
      <t>トイ</t>
    </rPh>
    <phoneticPr fontId="4"/>
  </si>
  <si>
    <t>パート</t>
    <phoneticPr fontId="4"/>
  </si>
  <si>
    <t>大量退職</t>
    <rPh sb="0" eb="2">
      <t>タイリョウ</t>
    </rPh>
    <rPh sb="2" eb="4">
      <t>タイショク</t>
    </rPh>
    <phoneticPr fontId="4"/>
  </si>
  <si>
    <t>若年層
定着率</t>
    <rPh sb="0" eb="2">
      <t>ジャクネン</t>
    </rPh>
    <rPh sb="2" eb="3">
      <t>ソウ</t>
    </rPh>
    <rPh sb="4" eb="7">
      <t>テイチャクリツ</t>
    </rPh>
    <phoneticPr fontId="4"/>
  </si>
  <si>
    <t>女性
労働環境</t>
    <rPh sb="0" eb="2">
      <t>ジョセイ</t>
    </rPh>
    <rPh sb="3" eb="5">
      <t>ロウドウ</t>
    </rPh>
    <rPh sb="5" eb="7">
      <t>カンキョウ</t>
    </rPh>
    <phoneticPr fontId="4"/>
  </si>
  <si>
    <t>実施せず</t>
    <rPh sb="0" eb="2">
      <t>ジッシ</t>
    </rPh>
    <phoneticPr fontId="4"/>
  </si>
  <si>
    <t>人材確保</t>
    <rPh sb="0" eb="2">
      <t>ジンザイ</t>
    </rPh>
    <rPh sb="2" eb="4">
      <t>カクホ</t>
    </rPh>
    <phoneticPr fontId="4"/>
  </si>
  <si>
    <t>高齢化</t>
    <rPh sb="0" eb="3">
      <t>コウレイカ</t>
    </rPh>
    <phoneticPr fontId="4"/>
  </si>
  <si>
    <t>時間
短縮</t>
    <rPh sb="0" eb="2">
      <t>ジカン</t>
    </rPh>
    <rPh sb="3" eb="5">
      <t>タンシュク</t>
    </rPh>
    <phoneticPr fontId="4"/>
  </si>
  <si>
    <t>福利
充実</t>
    <rPh sb="0" eb="2">
      <t>フクリ</t>
    </rPh>
    <rPh sb="3" eb="5">
      <t>ジュウジツ</t>
    </rPh>
    <phoneticPr fontId="4"/>
  </si>
  <si>
    <t>人件費
高騰</t>
    <rPh sb="0" eb="3">
      <t>ジンケンヒ</t>
    </rPh>
    <rPh sb="4" eb="6">
      <t>コウトウ</t>
    </rPh>
    <phoneticPr fontId="4"/>
  </si>
  <si>
    <t>実施して
いる集計</t>
    <rPh sb="0" eb="2">
      <t>ジッシ</t>
    </rPh>
    <rPh sb="7" eb="9">
      <t>シュウケイ</t>
    </rPh>
    <phoneticPr fontId="4"/>
  </si>
  <si>
    <t>いる</t>
    <phoneticPr fontId="4"/>
  </si>
  <si>
    <t>いない</t>
    <phoneticPr fontId="4"/>
  </si>
  <si>
    <t>実施し
ている</t>
    <rPh sb="0" eb="2">
      <t>ジッシ</t>
    </rPh>
    <phoneticPr fontId="4"/>
  </si>
  <si>
    <t>29　変形労働時間制の有無</t>
    <rPh sb="3" eb="5">
      <t>ヘンケイ</t>
    </rPh>
    <rPh sb="5" eb="7">
      <t>ロウドウ</t>
    </rPh>
    <rPh sb="7" eb="9">
      <t>ジカン</t>
    </rPh>
    <rPh sb="9" eb="10">
      <t>セイ</t>
    </rPh>
    <rPh sb="11" eb="13">
      <t>ウム</t>
    </rPh>
    <phoneticPr fontId="4"/>
  </si>
  <si>
    <t>28　一日あたりの所定労働時間（常用従業員）</t>
    <rPh sb="3" eb="5">
      <t>イチニチ</t>
    </rPh>
    <rPh sb="9" eb="11">
      <t>ショテイ</t>
    </rPh>
    <rPh sb="11" eb="13">
      <t>ロウドウ</t>
    </rPh>
    <rPh sb="13" eb="15">
      <t>ジカン</t>
    </rPh>
    <rPh sb="16" eb="18">
      <t>ジョウヨウ</t>
    </rPh>
    <rPh sb="18" eb="21">
      <t>ジュウギョウイン</t>
    </rPh>
    <phoneticPr fontId="4"/>
  </si>
  <si>
    <t>27　退職金制度の有無（常用従業員）</t>
    <rPh sb="3" eb="6">
      <t>タイショクキン</t>
    </rPh>
    <rPh sb="6" eb="8">
      <t>セイド</t>
    </rPh>
    <rPh sb="9" eb="11">
      <t>ウム</t>
    </rPh>
    <rPh sb="12" eb="14">
      <t>ジョウヨウ</t>
    </rPh>
    <rPh sb="14" eb="17">
      <t>ジュウギョウイン</t>
    </rPh>
    <phoneticPr fontId="4"/>
  </si>
  <si>
    <t>26　定年後の雇用促進制度の有無</t>
    <rPh sb="3" eb="6">
      <t>テイネンゴ</t>
    </rPh>
    <rPh sb="7" eb="9">
      <t>コヨウ</t>
    </rPh>
    <rPh sb="9" eb="11">
      <t>ソクシン</t>
    </rPh>
    <rPh sb="11" eb="13">
      <t>セイド</t>
    </rPh>
    <rPh sb="14" eb="16">
      <t>ウム</t>
    </rPh>
    <phoneticPr fontId="4"/>
  </si>
  <si>
    <t>25　定年制の有無</t>
    <rPh sb="3" eb="6">
      <t>テイネンセイ</t>
    </rPh>
    <rPh sb="7" eb="9">
      <t>ウム</t>
    </rPh>
    <phoneticPr fontId="4"/>
  </si>
  <si>
    <t>39　セクシャルハラスメントへの対策</t>
    <rPh sb="16" eb="18">
      <t>タイサク</t>
    </rPh>
    <phoneticPr fontId="4"/>
  </si>
  <si>
    <t>38　全管理職のうち女性管理職の割合</t>
    <rPh sb="3" eb="4">
      <t>ゼン</t>
    </rPh>
    <rPh sb="4" eb="6">
      <t>カンリ</t>
    </rPh>
    <rPh sb="6" eb="7">
      <t>ショク</t>
    </rPh>
    <rPh sb="10" eb="12">
      <t>ジョセイ</t>
    </rPh>
    <rPh sb="12" eb="14">
      <t>カンリ</t>
    </rPh>
    <rPh sb="14" eb="15">
      <t>ショク</t>
    </rPh>
    <rPh sb="16" eb="18">
      <t>ワリアイ</t>
    </rPh>
    <phoneticPr fontId="4"/>
  </si>
  <si>
    <t>37　女性管理職の有無</t>
    <rPh sb="3" eb="5">
      <t>ジョセイ</t>
    </rPh>
    <rPh sb="5" eb="7">
      <t>カンリ</t>
    </rPh>
    <rPh sb="7" eb="8">
      <t>ショク</t>
    </rPh>
    <rPh sb="9" eb="11">
      <t>ウム</t>
    </rPh>
    <phoneticPr fontId="4"/>
  </si>
  <si>
    <t>36　育児休業制度の有無</t>
    <rPh sb="3" eb="5">
      <t>イクジ</t>
    </rPh>
    <rPh sb="5" eb="7">
      <t>キュウギョウ</t>
    </rPh>
    <rPh sb="7" eb="9">
      <t>セイド</t>
    </rPh>
    <rPh sb="10" eb="12">
      <t>ウム</t>
    </rPh>
    <phoneticPr fontId="4"/>
  </si>
  <si>
    <t>35　介護休業制度の有無</t>
    <rPh sb="3" eb="5">
      <t>カイゴ</t>
    </rPh>
    <rPh sb="5" eb="7">
      <t>キュウギョウ</t>
    </rPh>
    <rPh sb="7" eb="9">
      <t>セイド</t>
    </rPh>
    <rPh sb="10" eb="12">
      <t>ウム</t>
    </rPh>
    <phoneticPr fontId="4"/>
  </si>
  <si>
    <t>34　年次有給休暇の状況（常用従業員）</t>
    <rPh sb="3" eb="5">
      <t>ネンジ</t>
    </rPh>
    <rPh sb="5" eb="7">
      <t>ユウキュウ</t>
    </rPh>
    <rPh sb="7" eb="9">
      <t>キュウカ</t>
    </rPh>
    <rPh sb="10" eb="12">
      <t>ジョウキョウ</t>
    </rPh>
    <rPh sb="13" eb="15">
      <t>ジョウヨウ</t>
    </rPh>
    <rPh sb="15" eb="18">
      <t>ジュウギョウイン</t>
    </rPh>
    <phoneticPr fontId="4"/>
  </si>
  <si>
    <t>33　週休二日制の種類</t>
    <rPh sb="3" eb="5">
      <t>シュウキュウ</t>
    </rPh>
    <rPh sb="5" eb="7">
      <t>フツカ</t>
    </rPh>
    <rPh sb="7" eb="8">
      <t>セイ</t>
    </rPh>
    <rPh sb="9" eb="11">
      <t>シュルイ</t>
    </rPh>
    <phoneticPr fontId="4"/>
  </si>
  <si>
    <t>32　週休二日制の実施状況</t>
    <rPh sb="3" eb="5">
      <t>シュウキュウ</t>
    </rPh>
    <rPh sb="5" eb="7">
      <t>フツカ</t>
    </rPh>
    <rPh sb="7" eb="8">
      <t>セイ</t>
    </rPh>
    <rPh sb="9" eb="11">
      <t>ジッシ</t>
    </rPh>
    <rPh sb="11" eb="13">
      <t>ジョウキョウ</t>
    </rPh>
    <phoneticPr fontId="4"/>
  </si>
  <si>
    <t>パート平均賃金</t>
    <phoneticPr fontId="4"/>
  </si>
  <si>
    <t>パート</t>
    <phoneticPr fontId="4"/>
  </si>
  <si>
    <t>いる</t>
    <phoneticPr fontId="4"/>
  </si>
  <si>
    <t>いない</t>
    <phoneticPr fontId="4"/>
  </si>
  <si>
    <t>介護休業制度以外の支援制度</t>
    <phoneticPr fontId="4"/>
  </si>
  <si>
    <t>←「ない」と回答した事業所について、今後、常用従業員への転換制度を整備することを考えているか。</t>
    <phoneticPr fontId="4"/>
  </si>
  <si>
    <t>あり
集計</t>
    <rPh sb="3" eb="5">
      <t>シュウケイ</t>
    </rPh>
    <phoneticPr fontId="4"/>
  </si>
  <si>
    <t>在宅勤務</t>
    <rPh sb="0" eb="2">
      <t>ザイタク</t>
    </rPh>
    <rPh sb="2" eb="4">
      <t>キンム</t>
    </rPh>
    <phoneticPr fontId="4"/>
  </si>
  <si>
    <t>①
常用
再雇用</t>
    <rPh sb="2" eb="4">
      <t>ジョウヨウ</t>
    </rPh>
    <rPh sb="5" eb="8">
      <t>サイコヨウ</t>
    </rPh>
    <phoneticPr fontId="4"/>
  </si>
  <si>
    <t>②
パ・ア
再雇用</t>
    <rPh sb="6" eb="9">
      <t>サイコヨウ</t>
    </rPh>
    <phoneticPr fontId="4"/>
  </si>
  <si>
    <t>はい</t>
    <phoneticPr fontId="4"/>
  </si>
  <si>
    <t>いいえ</t>
    <phoneticPr fontId="4"/>
  </si>
  <si>
    <t>策定
しない</t>
    <rPh sb="0" eb="2">
      <t>サクテイ</t>
    </rPh>
    <phoneticPr fontId="4"/>
  </si>
  <si>
    <t>ある</t>
    <phoneticPr fontId="4"/>
  </si>
  <si>
    <t>ない</t>
    <phoneticPr fontId="4"/>
  </si>
  <si>
    <t>考えて
いる</t>
    <rPh sb="0" eb="1">
      <t>カンガ</t>
    </rPh>
    <phoneticPr fontId="4"/>
  </si>
  <si>
    <t>考えて
いない</t>
    <rPh sb="0" eb="1">
      <t>カンガ</t>
    </rPh>
    <phoneticPr fontId="4"/>
  </si>
  <si>
    <t>公正採用選考人権啓発推進員制度</t>
    <phoneticPr fontId="9"/>
  </si>
  <si>
    <t>公正採用選考人権啓発推進員制度について</t>
    <phoneticPr fontId="9"/>
  </si>
  <si>
    <t>52　公正採用選考人権啓発推進員制度について</t>
    <phoneticPr fontId="4"/>
  </si>
  <si>
    <t>公正採用選考人権啓発推進員制度の理解（％）</t>
    <rPh sb="16" eb="18">
      <t>リカイ</t>
    </rPh>
    <phoneticPr fontId="4"/>
  </si>
  <si>
    <t>理解有</t>
    <rPh sb="0" eb="2">
      <t>リカイ</t>
    </rPh>
    <rPh sb="2" eb="3">
      <t>アリ</t>
    </rPh>
    <phoneticPr fontId="9"/>
  </si>
  <si>
    <t>理解無</t>
    <rPh sb="0" eb="2">
      <t>リカイ</t>
    </rPh>
    <rPh sb="2" eb="3">
      <t>ム</t>
    </rPh>
    <phoneticPr fontId="9"/>
  </si>
  <si>
    <t>無知</t>
    <rPh sb="0" eb="1">
      <t>ム</t>
    </rPh>
    <rPh sb="1" eb="2">
      <t>チ</t>
    </rPh>
    <phoneticPr fontId="9"/>
  </si>
  <si>
    <t>規模別　公正採用選考人権啓発推進員制度の理解（％）</t>
    <rPh sb="0" eb="2">
      <t>キボ</t>
    </rPh>
    <rPh sb="2" eb="3">
      <t>ベツ</t>
    </rPh>
    <phoneticPr fontId="4"/>
  </si>
  <si>
    <t>公正採用選考人権啓発推進員制度の理解（社）</t>
    <rPh sb="19" eb="20">
      <t>シャ</t>
    </rPh>
    <phoneticPr fontId="4"/>
  </si>
  <si>
    <t>業種別　公正採用選考人権啓発推進員制度の理解（社）</t>
    <rPh sb="0" eb="2">
      <t>ギョウシュ</t>
    </rPh>
    <rPh sb="2" eb="3">
      <t>ベツ</t>
    </rPh>
    <rPh sb="23" eb="24">
      <t>シャ</t>
    </rPh>
    <phoneticPr fontId="4"/>
  </si>
  <si>
    <t>規模別　公正採用選考人権啓発推進員制度の理解（社）</t>
    <rPh sb="0" eb="2">
      <t>キボ</t>
    </rPh>
    <rPh sb="2" eb="3">
      <t>ベツ</t>
    </rPh>
    <rPh sb="23" eb="24">
      <t>シャ</t>
    </rPh>
    <phoneticPr fontId="4"/>
  </si>
  <si>
    <t>公正採用選考人権啓発推進員の設置状況について</t>
    <rPh sb="0" eb="2">
      <t>コウセイ</t>
    </rPh>
    <rPh sb="2" eb="4">
      <t>サイヨウ</t>
    </rPh>
    <rPh sb="4" eb="6">
      <t>センコウ</t>
    </rPh>
    <rPh sb="6" eb="8">
      <t>ジンケン</t>
    </rPh>
    <rPh sb="8" eb="10">
      <t>ケイハツ</t>
    </rPh>
    <rPh sb="10" eb="13">
      <t>スイシンイン</t>
    </rPh>
    <rPh sb="14" eb="16">
      <t>セッチ</t>
    </rPh>
    <rPh sb="16" eb="18">
      <t>ジョウキョウ</t>
    </rPh>
    <phoneticPr fontId="9"/>
  </si>
  <si>
    <t>53　公正採用選考人権啓発推進員の設置状況について</t>
    <phoneticPr fontId="4"/>
  </si>
  <si>
    <t>公正採用選考人権啓発推進員の設置状況の有無（％）</t>
    <rPh sb="19" eb="21">
      <t>ウム</t>
    </rPh>
    <phoneticPr fontId="4"/>
  </si>
  <si>
    <t>業種別　公正採用選考人権啓発推進員の設置状況の有無（％）</t>
    <rPh sb="0" eb="2">
      <t>ギョウシュ</t>
    </rPh>
    <rPh sb="2" eb="3">
      <t>ベツ</t>
    </rPh>
    <rPh sb="23" eb="25">
      <t>ウム</t>
    </rPh>
    <phoneticPr fontId="4"/>
  </si>
  <si>
    <t>規模別　公正採用選考人権啓発推進員の設置状況の有無（％）</t>
    <rPh sb="0" eb="3">
      <t>キボベツ</t>
    </rPh>
    <phoneticPr fontId="4"/>
  </si>
  <si>
    <t>公正採用選考人権啓発推進員の設置状況の有無（社）</t>
    <rPh sb="22" eb="23">
      <t>シャ</t>
    </rPh>
    <phoneticPr fontId="4"/>
  </si>
  <si>
    <t>業種別　公正採用選考人権啓発推進員の設置状況の有無（社）</t>
    <rPh sb="0" eb="2">
      <t>ギョウシュ</t>
    </rPh>
    <rPh sb="2" eb="3">
      <t>ベツ</t>
    </rPh>
    <rPh sb="26" eb="27">
      <t>シャ</t>
    </rPh>
    <phoneticPr fontId="4"/>
  </si>
  <si>
    <t>規模別　公正採用選考人権啓発推進員の設置状況の有無（社）</t>
    <rPh sb="0" eb="3">
      <t>キボベツ</t>
    </rPh>
    <phoneticPr fontId="4"/>
  </si>
  <si>
    <t>介護休業制度以外の支援制度について</t>
    <phoneticPr fontId="4"/>
  </si>
  <si>
    <r>
      <t>アンケート　問2</t>
    </r>
    <r>
      <rPr>
        <sz val="10"/>
        <rFont val="HGｺﾞｼｯｸM"/>
        <family val="3"/>
        <charset val="128"/>
      </rPr>
      <t>1</t>
    </r>
    <r>
      <rPr>
        <sz val="10"/>
        <rFont val="HGｺﾞｼｯｸM"/>
        <family val="3"/>
        <charset val="128"/>
      </rPr>
      <t>-a､b</t>
    </r>
    <rPh sb="6" eb="7">
      <t>トイ</t>
    </rPh>
    <phoneticPr fontId="4"/>
  </si>
  <si>
    <r>
      <t>アンケート　問2</t>
    </r>
    <r>
      <rPr>
        <sz val="10"/>
        <rFont val="HGｺﾞｼｯｸM"/>
        <family val="3"/>
        <charset val="128"/>
      </rPr>
      <t>1</t>
    </r>
    <r>
      <rPr>
        <sz val="10"/>
        <rFont val="HGｺﾞｼｯｸM"/>
        <family val="3"/>
        <charset val="128"/>
      </rPr>
      <t>-c</t>
    </r>
    <rPh sb="6" eb="7">
      <t>トイ</t>
    </rPh>
    <phoneticPr fontId="4"/>
  </si>
  <si>
    <r>
      <t>アンケート　問2</t>
    </r>
    <r>
      <rPr>
        <sz val="10"/>
        <rFont val="HGｺﾞｼｯｸM"/>
        <family val="3"/>
        <charset val="128"/>
      </rPr>
      <t>2</t>
    </r>
    <rPh sb="6" eb="7">
      <t>トイ</t>
    </rPh>
    <phoneticPr fontId="4"/>
  </si>
  <si>
    <r>
      <t>アンケート　問1</t>
    </r>
    <r>
      <rPr>
        <sz val="10"/>
        <rFont val="HGｺﾞｼｯｸM"/>
        <family val="3"/>
        <charset val="128"/>
      </rPr>
      <t>5</t>
    </r>
    <rPh sb="6" eb="7">
      <t>トイ</t>
    </rPh>
    <phoneticPr fontId="4"/>
  </si>
  <si>
    <r>
      <t>アンケート　問1</t>
    </r>
    <r>
      <rPr>
        <sz val="10"/>
        <rFont val="HGｺﾞｼｯｸM"/>
        <family val="3"/>
        <charset val="128"/>
      </rPr>
      <t>8</t>
    </r>
    <rPh sb="6" eb="7">
      <t>トイ</t>
    </rPh>
    <phoneticPr fontId="4"/>
  </si>
  <si>
    <r>
      <t>アンケート　問2</t>
    </r>
    <r>
      <rPr>
        <sz val="10"/>
        <rFont val="HGｺﾞｼｯｸM"/>
        <family val="3"/>
        <charset val="128"/>
      </rPr>
      <t>3</t>
    </r>
    <rPh sb="6" eb="7">
      <t>トイ</t>
    </rPh>
    <phoneticPr fontId="4"/>
  </si>
  <si>
    <r>
      <t>アンケート　問1</t>
    </r>
    <r>
      <rPr>
        <sz val="10"/>
        <rFont val="HGｺﾞｼｯｸM"/>
        <family val="3"/>
        <charset val="128"/>
      </rPr>
      <t>7</t>
    </r>
    <rPh sb="6" eb="7">
      <t>トイ</t>
    </rPh>
    <phoneticPr fontId="4"/>
  </si>
  <si>
    <r>
      <t>アンケート　問1</t>
    </r>
    <r>
      <rPr>
        <sz val="10"/>
        <rFont val="HGｺﾞｼｯｸM"/>
        <family val="3"/>
        <charset val="128"/>
      </rPr>
      <t>9</t>
    </r>
    <rPh sb="6" eb="7">
      <t>トイ</t>
    </rPh>
    <phoneticPr fontId="4"/>
  </si>
  <si>
    <r>
      <t>アンケート　問1</t>
    </r>
    <r>
      <rPr>
        <sz val="10"/>
        <rFont val="HGｺﾞｼｯｸM"/>
        <family val="3"/>
        <charset val="128"/>
      </rPr>
      <t>3</t>
    </r>
    <rPh sb="6" eb="7">
      <t>トイ</t>
    </rPh>
    <phoneticPr fontId="4"/>
  </si>
  <si>
    <t>アンケート　問20</t>
    <rPh sb="6" eb="7">
      <t>トイ</t>
    </rPh>
    <phoneticPr fontId="4"/>
  </si>
  <si>
    <r>
      <t>アンケート　問2</t>
    </r>
    <r>
      <rPr>
        <sz val="10"/>
        <rFont val="HGｺﾞｼｯｸM"/>
        <family val="3"/>
        <charset val="128"/>
      </rPr>
      <t>2</t>
    </r>
    <rPh sb="6" eb="7">
      <t>ト</t>
    </rPh>
    <phoneticPr fontId="4"/>
  </si>
  <si>
    <r>
      <t>アンケート　問3</t>
    </r>
    <r>
      <rPr>
        <sz val="10"/>
        <rFont val="HGｺﾞｼｯｸM"/>
        <family val="3"/>
        <charset val="128"/>
      </rPr>
      <t>2</t>
    </r>
    <rPh sb="6" eb="7">
      <t>トイ</t>
    </rPh>
    <phoneticPr fontId="4"/>
  </si>
  <si>
    <r>
      <t>アンケート　問2</t>
    </r>
    <r>
      <rPr>
        <sz val="10"/>
        <rFont val="HGｺﾞｼｯｸM"/>
        <family val="3"/>
        <charset val="128"/>
      </rPr>
      <t>5</t>
    </r>
    <rPh sb="6" eb="7">
      <t>トイ</t>
    </rPh>
    <phoneticPr fontId="4"/>
  </si>
  <si>
    <r>
      <t>アンケート　問2</t>
    </r>
    <r>
      <rPr>
        <sz val="10"/>
        <rFont val="HGｺﾞｼｯｸM"/>
        <family val="3"/>
        <charset val="128"/>
      </rPr>
      <t>7</t>
    </r>
    <rPh sb="6" eb="7">
      <t>トイ</t>
    </rPh>
    <phoneticPr fontId="4"/>
  </si>
  <si>
    <t>問24</t>
    <rPh sb="0" eb="1">
      <t>トイ</t>
    </rPh>
    <phoneticPr fontId="4"/>
  </si>
  <si>
    <t>問27</t>
    <rPh sb="0" eb="1">
      <t>トイ</t>
    </rPh>
    <phoneticPr fontId="4"/>
  </si>
  <si>
    <t>情報通信業</t>
    <rPh sb="0" eb="2">
      <t>ジョウホウ</t>
    </rPh>
    <rPh sb="2" eb="5">
      <t>ツウシンギョウ</t>
    </rPh>
    <phoneticPr fontId="4"/>
  </si>
  <si>
    <t>運輸業</t>
    <rPh sb="0" eb="3">
      <t>ウンユギョウ</t>
    </rPh>
    <phoneticPr fontId="4"/>
  </si>
  <si>
    <t>卸売･小売業</t>
    <rPh sb="0" eb="1">
      <t>オロシ</t>
    </rPh>
    <rPh sb="1" eb="2">
      <t>ウ</t>
    </rPh>
    <rPh sb="3" eb="5">
      <t>コウリ</t>
    </rPh>
    <rPh sb="5" eb="6">
      <t>ギョウ</t>
    </rPh>
    <phoneticPr fontId="4"/>
  </si>
  <si>
    <t>金融･保険業</t>
    <rPh sb="0" eb="2">
      <t>キンユウ</t>
    </rPh>
    <rPh sb="3" eb="5">
      <t>ホケン</t>
    </rPh>
    <rPh sb="5" eb="6">
      <t>ギョウ</t>
    </rPh>
    <phoneticPr fontId="4"/>
  </si>
  <si>
    <t>飲食店・宿泊業</t>
    <rPh sb="0" eb="2">
      <t>インショク</t>
    </rPh>
    <rPh sb="2" eb="3">
      <t>テン</t>
    </rPh>
    <rPh sb="4" eb="6">
      <t>シュクハク</t>
    </rPh>
    <rPh sb="6" eb="7">
      <t>ギョウ</t>
    </rPh>
    <phoneticPr fontId="4"/>
  </si>
  <si>
    <t>医療・福祉</t>
    <rPh sb="0" eb="2">
      <t>イリョウ</t>
    </rPh>
    <rPh sb="3" eb="5">
      <t>フクシ</t>
    </rPh>
    <phoneticPr fontId="4"/>
  </si>
  <si>
    <t>教育・学習支援業</t>
    <rPh sb="0" eb="2">
      <t>キョウイク</t>
    </rPh>
    <rPh sb="3" eb="5">
      <t>ガクシュウ</t>
    </rPh>
    <rPh sb="5" eb="7">
      <t>シエン</t>
    </rPh>
    <rPh sb="7" eb="8">
      <t>ギョウ</t>
    </rPh>
    <phoneticPr fontId="4"/>
  </si>
  <si>
    <t>その他</t>
    <rPh sb="2" eb="3">
      <t>タ</t>
    </rPh>
    <phoneticPr fontId="4"/>
  </si>
  <si>
    <t>サービス業</t>
    <rPh sb="4" eb="5">
      <t>ギョウ</t>
    </rPh>
    <phoneticPr fontId="4"/>
  </si>
  <si>
    <t>不動産業</t>
    <rPh sb="0" eb="3">
      <t>フドウサン</t>
    </rPh>
    <rPh sb="3" eb="4">
      <t>ギョウ</t>
    </rPh>
    <phoneticPr fontId="4"/>
  </si>
  <si>
    <t>製造業</t>
    <rPh sb="0" eb="3">
      <t>セイゾウギョウ</t>
    </rPh>
    <phoneticPr fontId="4"/>
  </si>
  <si>
    <t>建設業</t>
    <rPh sb="0" eb="3">
      <t>ケンセツギョウ</t>
    </rPh>
    <phoneticPr fontId="4"/>
  </si>
  <si>
    <t>全体</t>
    <rPh sb="0" eb="2">
      <t>ゼンタイ</t>
    </rPh>
    <phoneticPr fontId="4"/>
  </si>
  <si>
    <t>業種別</t>
    <rPh sb="0" eb="2">
      <t>ギョウシュ</t>
    </rPh>
    <rPh sb="2" eb="3">
      <t>ベツ</t>
    </rPh>
    <phoneticPr fontId="4"/>
  </si>
  <si>
    <t>規模別</t>
    <rPh sb="0" eb="3">
      <t>キボベツ</t>
    </rPh>
    <phoneticPr fontId="4"/>
  </si>
  <si>
    <t>男性</t>
    <rPh sb="0" eb="2">
      <t>ダンセイ</t>
    </rPh>
    <phoneticPr fontId="4"/>
  </si>
  <si>
    <t>女性</t>
    <rPh sb="0" eb="2">
      <t>ジョセイ</t>
    </rPh>
    <phoneticPr fontId="4"/>
  </si>
  <si>
    <t>合計</t>
    <rPh sb="0" eb="2">
      <t>ゴウケイ</t>
    </rPh>
    <phoneticPr fontId="4"/>
  </si>
  <si>
    <t>100人以上</t>
    <rPh sb="3" eb="4">
      <t>ニン</t>
    </rPh>
    <rPh sb="4" eb="6">
      <t>イジョウ</t>
    </rPh>
    <phoneticPr fontId="4"/>
  </si>
  <si>
    <t>合　計</t>
    <rPh sb="0" eb="1">
      <t>ゴウ</t>
    </rPh>
    <rPh sb="2" eb="3">
      <t>ケイ</t>
    </rPh>
    <phoneticPr fontId="4"/>
  </si>
  <si>
    <t>無回答</t>
    <rPh sb="0" eb="1">
      <t>ム</t>
    </rPh>
    <rPh sb="1" eb="3">
      <t>カイトウ</t>
    </rPh>
    <phoneticPr fontId="4"/>
  </si>
  <si>
    <t>全　体</t>
    <rPh sb="0" eb="1">
      <t>ゼン</t>
    </rPh>
    <rPh sb="2" eb="3">
      <t>カラダ</t>
    </rPh>
    <phoneticPr fontId="4"/>
  </si>
  <si>
    <t>総合計</t>
    <rPh sb="0" eb="1">
      <t>ソウ</t>
    </rPh>
    <rPh sb="1" eb="3">
      <t>ゴウケイ</t>
    </rPh>
    <phoneticPr fontId="4"/>
  </si>
  <si>
    <t>構成</t>
    <rPh sb="0" eb="2">
      <t>コウセイ</t>
    </rPh>
    <phoneticPr fontId="4"/>
  </si>
  <si>
    <t>あり</t>
    <phoneticPr fontId="4"/>
  </si>
  <si>
    <t>なし</t>
    <phoneticPr fontId="4"/>
  </si>
  <si>
    <t>常用従業員　所定労働時間</t>
    <rPh sb="0" eb="2">
      <t>ジョウヨウ</t>
    </rPh>
    <rPh sb="2" eb="5">
      <t>ジュウギョウイン</t>
    </rPh>
    <rPh sb="6" eb="8">
      <t>ショテイ</t>
    </rPh>
    <rPh sb="8" eb="10">
      <t>ロウドウ</t>
    </rPh>
    <rPh sb="10" eb="12">
      <t>ジカン</t>
    </rPh>
    <phoneticPr fontId="4"/>
  </si>
  <si>
    <t>１日あたりの所定労働時間（常用従業員）</t>
    <rPh sb="1" eb="2">
      <t>ニチ</t>
    </rPh>
    <rPh sb="6" eb="8">
      <t>ショテイ</t>
    </rPh>
    <rPh sb="8" eb="10">
      <t>ロウドウ</t>
    </rPh>
    <rPh sb="10" eb="12">
      <t>ジカン</t>
    </rPh>
    <rPh sb="13" eb="15">
      <t>ジョウヨウ</t>
    </rPh>
    <rPh sb="15" eb="18">
      <t>ジュウギョウイン</t>
    </rPh>
    <phoneticPr fontId="4"/>
  </si>
  <si>
    <t>規模別　1日あたりの所定労働時間（社）</t>
    <rPh sb="0" eb="3">
      <t>キボベツ</t>
    </rPh>
    <rPh sb="5" eb="6">
      <t>ニチ</t>
    </rPh>
    <rPh sb="10" eb="12">
      <t>ショテイ</t>
    </rPh>
    <rPh sb="12" eb="14">
      <t>ロウドウ</t>
    </rPh>
    <rPh sb="14" eb="16">
      <t>ジカン</t>
    </rPh>
    <rPh sb="17" eb="18">
      <t>シャ</t>
    </rPh>
    <phoneticPr fontId="4"/>
  </si>
  <si>
    <t>業種別　1日あたりの所定労働時間（社）</t>
    <rPh sb="0" eb="2">
      <t>ギョウシュ</t>
    </rPh>
    <rPh sb="2" eb="3">
      <t>ベツ</t>
    </rPh>
    <rPh sb="5" eb="6">
      <t>ニチ</t>
    </rPh>
    <rPh sb="10" eb="12">
      <t>ショテイ</t>
    </rPh>
    <rPh sb="12" eb="14">
      <t>ロウドウ</t>
    </rPh>
    <rPh sb="14" eb="16">
      <t>ジカン</t>
    </rPh>
    <rPh sb="17" eb="18">
      <t>シャ</t>
    </rPh>
    <phoneticPr fontId="4"/>
  </si>
  <si>
    <t>フレッ
クス</t>
    <phoneticPr fontId="4"/>
  </si>
  <si>
    <t>あり</t>
    <phoneticPr fontId="4"/>
  </si>
  <si>
    <t>なし</t>
    <phoneticPr fontId="4"/>
  </si>
  <si>
    <t>フレックス
タイム</t>
    <phoneticPr fontId="4"/>
  </si>
  <si>
    <t>４時間未満</t>
    <phoneticPr fontId="4"/>
  </si>
  <si>
    <t>※不動産業の男性のパートタイマーの平均時間給について、参考となる数値が得られなかった</t>
    <rPh sb="6" eb="8">
      <t>ダンセイ</t>
    </rPh>
    <rPh sb="17" eb="19">
      <t>ヘイキン</t>
    </rPh>
    <rPh sb="19" eb="22">
      <t>ジカンキュウ</t>
    </rPh>
    <phoneticPr fontId="4"/>
  </si>
  <si>
    <t>１日あたりの所定労働時間（社）</t>
    <rPh sb="1" eb="2">
      <t>ニチ</t>
    </rPh>
    <rPh sb="6" eb="8">
      <t>ショテイ</t>
    </rPh>
    <rPh sb="8" eb="10">
      <t>ロウドウ</t>
    </rPh>
    <rPh sb="10" eb="12">
      <t>ジカン</t>
    </rPh>
    <rPh sb="13" eb="14">
      <t>シャ</t>
    </rPh>
    <phoneticPr fontId="4"/>
  </si>
  <si>
    <t>企業数</t>
    <rPh sb="0" eb="3">
      <t>キギョウスウ</t>
    </rPh>
    <phoneticPr fontId="4"/>
  </si>
  <si>
    <t>変形労働時間制</t>
    <rPh sb="0" eb="2">
      <t>ヘンケイ</t>
    </rPh>
    <rPh sb="2" eb="4">
      <t>ロウドウ</t>
    </rPh>
    <rPh sb="4" eb="6">
      <t>ジカン</t>
    </rPh>
    <rPh sb="6" eb="7">
      <t>セイ</t>
    </rPh>
    <phoneticPr fontId="4"/>
  </si>
  <si>
    <t>変形労働時間制の有無</t>
    <rPh sb="0" eb="2">
      <t>ヘンケイ</t>
    </rPh>
    <rPh sb="2" eb="4">
      <t>ロウドウ</t>
    </rPh>
    <rPh sb="4" eb="6">
      <t>ジカン</t>
    </rPh>
    <rPh sb="6" eb="7">
      <t>セイ</t>
    </rPh>
    <rPh sb="8" eb="10">
      <t>ウム</t>
    </rPh>
    <phoneticPr fontId="4"/>
  </si>
  <si>
    <t>育児休業制度の有無（％）</t>
    <rPh sb="0" eb="2">
      <t>イクジ</t>
    </rPh>
    <rPh sb="2" eb="4">
      <t>キュウギョウ</t>
    </rPh>
    <rPh sb="4" eb="6">
      <t>セイド</t>
    </rPh>
    <rPh sb="7" eb="9">
      <t>ウム</t>
    </rPh>
    <phoneticPr fontId="4"/>
  </si>
  <si>
    <t>業種別　育児休業制度の有無（％）</t>
    <rPh sb="0" eb="2">
      <t>ギョウシュ</t>
    </rPh>
    <rPh sb="2" eb="3">
      <t>ベツ</t>
    </rPh>
    <rPh sb="4" eb="6">
      <t>イクジ</t>
    </rPh>
    <rPh sb="6" eb="8">
      <t>キュウギョウ</t>
    </rPh>
    <rPh sb="8" eb="10">
      <t>セイド</t>
    </rPh>
    <rPh sb="11" eb="13">
      <t>ウム</t>
    </rPh>
    <phoneticPr fontId="4"/>
  </si>
  <si>
    <t>規模別　育児休業制度（％）</t>
    <rPh sb="0" eb="3">
      <t>キボベツ</t>
    </rPh>
    <rPh sb="4" eb="6">
      <t>イクジ</t>
    </rPh>
    <rPh sb="6" eb="8">
      <t>キュウギョウ</t>
    </rPh>
    <rPh sb="8" eb="10">
      <t>セイド</t>
    </rPh>
    <phoneticPr fontId="4"/>
  </si>
  <si>
    <t>介護休業制度の有無</t>
    <rPh sb="0" eb="2">
      <t>カイゴ</t>
    </rPh>
    <rPh sb="2" eb="4">
      <t>キュウギョウ</t>
    </rPh>
    <rPh sb="4" eb="6">
      <t>セイド</t>
    </rPh>
    <rPh sb="7" eb="9">
      <t>ウム</t>
    </rPh>
    <phoneticPr fontId="4"/>
  </si>
  <si>
    <t>介護休業制度の有無（％）</t>
    <rPh sb="0" eb="2">
      <t>カイゴ</t>
    </rPh>
    <rPh sb="2" eb="4">
      <t>キュウギョウ</t>
    </rPh>
    <rPh sb="4" eb="6">
      <t>セイド</t>
    </rPh>
    <rPh sb="7" eb="9">
      <t>ウム</t>
    </rPh>
    <phoneticPr fontId="4"/>
  </si>
  <si>
    <t>業種別　介護休業制度の有無（％）</t>
    <rPh sb="0" eb="2">
      <t>ギョウシュ</t>
    </rPh>
    <rPh sb="2" eb="3">
      <t>ベツ</t>
    </rPh>
    <rPh sb="4" eb="6">
      <t>カイゴ</t>
    </rPh>
    <rPh sb="6" eb="8">
      <t>キュウギョウ</t>
    </rPh>
    <rPh sb="8" eb="10">
      <t>セイド</t>
    </rPh>
    <rPh sb="11" eb="13">
      <t>ウム</t>
    </rPh>
    <phoneticPr fontId="4"/>
  </si>
  <si>
    <t>規模別　介護休業制度の有無（％）</t>
    <rPh sb="0" eb="3">
      <t>キボベツ</t>
    </rPh>
    <rPh sb="4" eb="6">
      <t>カイゴ</t>
    </rPh>
    <rPh sb="6" eb="8">
      <t>キュウギョウ</t>
    </rPh>
    <rPh sb="8" eb="10">
      <t>セイド</t>
    </rPh>
    <rPh sb="11" eb="13">
      <t>ウム</t>
    </rPh>
    <phoneticPr fontId="4"/>
  </si>
  <si>
    <t>週休二日制を行っているか（％）</t>
    <rPh sb="0" eb="2">
      <t>シュウキュウ</t>
    </rPh>
    <rPh sb="2" eb="4">
      <t>フツカ</t>
    </rPh>
    <rPh sb="4" eb="5">
      <t>セイ</t>
    </rPh>
    <rPh sb="6" eb="7">
      <t>オコナ</t>
    </rPh>
    <phoneticPr fontId="4"/>
  </si>
  <si>
    <t>週休二日制の種類</t>
    <rPh sb="0" eb="2">
      <t>シュウキュウ</t>
    </rPh>
    <rPh sb="2" eb="4">
      <t>フツカ</t>
    </rPh>
    <rPh sb="4" eb="5">
      <t>セイ</t>
    </rPh>
    <rPh sb="6" eb="8">
      <t>シュルイ</t>
    </rPh>
    <phoneticPr fontId="4"/>
  </si>
  <si>
    <t>完全
週休2日制</t>
    <rPh sb="0" eb="2">
      <t>カンゼン</t>
    </rPh>
    <phoneticPr fontId="4"/>
  </si>
  <si>
    <t>月3回
週休2日制</t>
    <rPh sb="0" eb="1">
      <t>ツキ</t>
    </rPh>
    <rPh sb="2" eb="3">
      <t>カイ</t>
    </rPh>
    <phoneticPr fontId="4"/>
  </si>
  <si>
    <t>隔週
週休2日制</t>
    <rPh sb="0" eb="2">
      <t>カクシュウ</t>
    </rPh>
    <phoneticPr fontId="4"/>
  </si>
  <si>
    <t>月2回
週休2日制</t>
    <rPh sb="0" eb="1">
      <t>ツキ</t>
    </rPh>
    <rPh sb="2" eb="3">
      <t>カイ</t>
    </rPh>
    <phoneticPr fontId="4"/>
  </si>
  <si>
    <t>月1回
週休2日制</t>
    <rPh sb="0" eb="1">
      <t>ツキ</t>
    </rPh>
    <rPh sb="2" eb="3">
      <t>カイ</t>
    </rPh>
    <phoneticPr fontId="4"/>
  </si>
  <si>
    <t>その他の
週休2日制</t>
    <rPh sb="2" eb="3">
      <t>タ</t>
    </rPh>
    <phoneticPr fontId="4"/>
  </si>
  <si>
    <t>あり</t>
    <phoneticPr fontId="4"/>
  </si>
  <si>
    <t>なし</t>
    <phoneticPr fontId="4"/>
  </si>
  <si>
    <t>週休二日制の実施状況</t>
    <rPh sb="0" eb="2">
      <t>シュウキュウ</t>
    </rPh>
    <rPh sb="2" eb="4">
      <t>フツカ</t>
    </rPh>
    <rPh sb="4" eb="5">
      <t>セイ</t>
    </rPh>
    <rPh sb="6" eb="8">
      <t>ジッシ</t>
    </rPh>
    <rPh sb="8" eb="10">
      <t>ジョウキョウ</t>
    </rPh>
    <phoneticPr fontId="4"/>
  </si>
  <si>
    <t>週休二日制の種類（％）</t>
    <rPh sb="0" eb="2">
      <t>シュウキュウ</t>
    </rPh>
    <rPh sb="2" eb="4">
      <t>フツカ</t>
    </rPh>
    <rPh sb="4" eb="5">
      <t>セイ</t>
    </rPh>
    <rPh sb="6" eb="8">
      <t>シュルイ</t>
    </rPh>
    <phoneticPr fontId="4"/>
  </si>
  <si>
    <t>業種別　週休二日制の種類（％）</t>
    <rPh sb="0" eb="2">
      <t>ギョウシュ</t>
    </rPh>
    <rPh sb="2" eb="3">
      <t>ベツ</t>
    </rPh>
    <rPh sb="4" eb="6">
      <t>シュウキュウ</t>
    </rPh>
    <rPh sb="6" eb="8">
      <t>フツカ</t>
    </rPh>
    <rPh sb="8" eb="9">
      <t>セイ</t>
    </rPh>
    <rPh sb="10" eb="12">
      <t>シュルイ</t>
    </rPh>
    <phoneticPr fontId="4"/>
  </si>
  <si>
    <t>規模別　週休二日制の種類（％）</t>
    <rPh sb="0" eb="3">
      <t>キボベツ</t>
    </rPh>
    <rPh sb="4" eb="6">
      <t>シュウキュウ</t>
    </rPh>
    <rPh sb="6" eb="8">
      <t>フツカ</t>
    </rPh>
    <rPh sb="8" eb="9">
      <t>セイ</t>
    </rPh>
    <rPh sb="10" eb="12">
      <t>シュルイ</t>
    </rPh>
    <phoneticPr fontId="4"/>
  </si>
  <si>
    <t>取得日数</t>
    <rPh sb="0" eb="2">
      <t>シュトク</t>
    </rPh>
    <rPh sb="2" eb="4">
      <t>ニッスウ</t>
    </rPh>
    <phoneticPr fontId="4"/>
  </si>
  <si>
    <t>付与日数</t>
    <rPh sb="0" eb="2">
      <t>フヨ</t>
    </rPh>
    <rPh sb="2" eb="4">
      <t>ニッスウ</t>
    </rPh>
    <phoneticPr fontId="4"/>
  </si>
  <si>
    <t>取得率</t>
    <rPh sb="0" eb="3">
      <t>シュトクリツ</t>
    </rPh>
    <phoneticPr fontId="4"/>
  </si>
  <si>
    <t>育児休業制度の有無</t>
    <rPh sb="0" eb="2">
      <t>イクジ</t>
    </rPh>
    <rPh sb="2" eb="4">
      <t>キュウギョウ</t>
    </rPh>
    <rPh sb="4" eb="6">
      <t>セイド</t>
    </rPh>
    <rPh sb="7" eb="9">
      <t>ウム</t>
    </rPh>
    <phoneticPr fontId="4"/>
  </si>
  <si>
    <t>変形労働時間制の有無（％）</t>
    <rPh sb="0" eb="2">
      <t>ヘンケイ</t>
    </rPh>
    <rPh sb="2" eb="4">
      <t>ロウドウ</t>
    </rPh>
    <rPh sb="4" eb="6">
      <t>ジカン</t>
    </rPh>
    <rPh sb="6" eb="7">
      <t>セイ</t>
    </rPh>
    <rPh sb="8" eb="10">
      <t>ウム</t>
    </rPh>
    <phoneticPr fontId="4"/>
  </si>
  <si>
    <t>業種別　変形労働時間制の有無（％）</t>
    <rPh sb="0" eb="2">
      <t>ギョウシュ</t>
    </rPh>
    <rPh sb="2" eb="3">
      <t>ベツ</t>
    </rPh>
    <rPh sb="4" eb="6">
      <t>ヘンケイ</t>
    </rPh>
    <rPh sb="6" eb="8">
      <t>ロウドウ</t>
    </rPh>
    <rPh sb="8" eb="10">
      <t>ジカン</t>
    </rPh>
    <rPh sb="10" eb="11">
      <t>セイ</t>
    </rPh>
    <rPh sb="12" eb="14">
      <t>ウム</t>
    </rPh>
    <phoneticPr fontId="4"/>
  </si>
  <si>
    <t>規模別　変形労働時間制の有無（％）</t>
    <rPh sb="0" eb="3">
      <t>キボベツ</t>
    </rPh>
    <rPh sb="4" eb="6">
      <t>ヘンケイ</t>
    </rPh>
    <rPh sb="6" eb="8">
      <t>ロウドウ</t>
    </rPh>
    <rPh sb="8" eb="10">
      <t>ジカン</t>
    </rPh>
    <rPh sb="10" eb="11">
      <t>セイ</t>
    </rPh>
    <rPh sb="12" eb="14">
      <t>ウム</t>
    </rPh>
    <phoneticPr fontId="4"/>
  </si>
  <si>
    <t>雇用調整</t>
    <rPh sb="0" eb="2">
      <t>コヨウ</t>
    </rPh>
    <rPh sb="2" eb="4">
      <t>チョウセイ</t>
    </rPh>
    <phoneticPr fontId="4"/>
  </si>
  <si>
    <t>雇用調整
していない</t>
    <rPh sb="0" eb="2">
      <t>コヨウ</t>
    </rPh>
    <rPh sb="2" eb="4">
      <t>チョウセイ</t>
    </rPh>
    <phoneticPr fontId="4"/>
  </si>
  <si>
    <t>雇用調整を行っているか（社）</t>
    <rPh sb="0" eb="2">
      <t>コヨウ</t>
    </rPh>
    <rPh sb="2" eb="4">
      <t>チョウセイ</t>
    </rPh>
    <rPh sb="5" eb="6">
      <t>オコナ</t>
    </rPh>
    <rPh sb="12" eb="13">
      <t>シャ</t>
    </rPh>
    <phoneticPr fontId="4"/>
  </si>
  <si>
    <t>業種別　雇用調整を行っているか（社）</t>
    <rPh sb="0" eb="2">
      <t>ギョウシュ</t>
    </rPh>
    <rPh sb="2" eb="3">
      <t>ベツ</t>
    </rPh>
    <rPh sb="4" eb="6">
      <t>コヨウ</t>
    </rPh>
    <rPh sb="6" eb="8">
      <t>チョウセイ</t>
    </rPh>
    <rPh sb="9" eb="10">
      <t>オコナ</t>
    </rPh>
    <rPh sb="16" eb="17">
      <t>シャ</t>
    </rPh>
    <phoneticPr fontId="4"/>
  </si>
  <si>
    <t>規模別　雇用調整を行っているか（社）</t>
    <rPh sb="0" eb="3">
      <t>キボベツ</t>
    </rPh>
    <rPh sb="4" eb="6">
      <t>コヨウ</t>
    </rPh>
    <rPh sb="6" eb="8">
      <t>チョウセイ</t>
    </rPh>
    <rPh sb="9" eb="10">
      <t>オコナ</t>
    </rPh>
    <rPh sb="16" eb="17">
      <t>シャ</t>
    </rPh>
    <phoneticPr fontId="4"/>
  </si>
  <si>
    <t>常用従業員　一日所定労働時間</t>
    <rPh sb="0" eb="2">
      <t>ジョウヨウ</t>
    </rPh>
    <rPh sb="2" eb="5">
      <t>ジュウギョウイン</t>
    </rPh>
    <rPh sb="6" eb="8">
      <t>イチニチ</t>
    </rPh>
    <rPh sb="8" eb="10">
      <t>ショテイ</t>
    </rPh>
    <rPh sb="10" eb="12">
      <t>ロウドウ</t>
    </rPh>
    <rPh sb="12" eb="14">
      <t>ジカン</t>
    </rPh>
    <phoneticPr fontId="4"/>
  </si>
  <si>
    <t>パートタイマー　一日所定労働時間</t>
    <rPh sb="8" eb="10">
      <t>イチニチ</t>
    </rPh>
    <rPh sb="10" eb="12">
      <t>ショテイ</t>
    </rPh>
    <rPh sb="12" eb="14">
      <t>ロウドウ</t>
    </rPh>
    <rPh sb="14" eb="16">
      <t>ジカン</t>
    </rPh>
    <phoneticPr fontId="4"/>
  </si>
  <si>
    <t>　　 項目
業種</t>
    <rPh sb="3" eb="5">
      <t>コウモク</t>
    </rPh>
    <rPh sb="6" eb="8">
      <t>ギョウシュ</t>
    </rPh>
    <phoneticPr fontId="4"/>
  </si>
  <si>
    <t>常用従業員への転換の有無（％）</t>
    <rPh sb="0" eb="2">
      <t>ジョウヨウ</t>
    </rPh>
    <rPh sb="2" eb="5">
      <t>ジュウギョウイン</t>
    </rPh>
    <rPh sb="7" eb="9">
      <t>テンカン</t>
    </rPh>
    <rPh sb="10" eb="12">
      <t>ウム</t>
    </rPh>
    <phoneticPr fontId="4"/>
  </si>
  <si>
    <t>常用従業員への転換の有無（社）</t>
    <rPh sb="0" eb="2">
      <t>ジョウヨウ</t>
    </rPh>
    <rPh sb="2" eb="5">
      <t>ジュウギョウイン</t>
    </rPh>
    <rPh sb="7" eb="9">
      <t>テンカン</t>
    </rPh>
    <rPh sb="10" eb="12">
      <t>ウム</t>
    </rPh>
    <rPh sb="13" eb="14">
      <t>シャ</t>
    </rPh>
    <phoneticPr fontId="4"/>
  </si>
  <si>
    <t>規模別　常用従業員への転換の有無（％）</t>
    <rPh sb="0" eb="3">
      <t>キボベツ</t>
    </rPh>
    <phoneticPr fontId="9"/>
  </si>
  <si>
    <t>業種別　介護休業制度以外の支援制度について（％）</t>
    <rPh sb="0" eb="2">
      <t>ギョウシュ</t>
    </rPh>
    <rPh sb="2" eb="3">
      <t>ベツ</t>
    </rPh>
    <phoneticPr fontId="4"/>
  </si>
  <si>
    <t>業種別　産･育児･介護等による退職者の再雇用制度（％）</t>
    <rPh sb="0" eb="2">
      <t>ギョウシュ</t>
    </rPh>
    <rPh sb="2" eb="3">
      <t>ベツ</t>
    </rPh>
    <rPh sb="4" eb="5">
      <t>サン</t>
    </rPh>
    <rPh sb="6" eb="8">
      <t>イクジ</t>
    </rPh>
    <rPh sb="9" eb="12">
      <t>カイゴナド</t>
    </rPh>
    <rPh sb="15" eb="18">
      <t>タイショクシャ</t>
    </rPh>
    <rPh sb="19" eb="22">
      <t>サイコヨウ</t>
    </rPh>
    <rPh sb="22" eb="24">
      <t>セイド</t>
    </rPh>
    <phoneticPr fontId="4"/>
  </si>
  <si>
    <t>業種別　出産･育児･介護等による退職者の再雇用制度（社）</t>
    <rPh sb="0" eb="2">
      <t>ギョウシュ</t>
    </rPh>
    <rPh sb="2" eb="3">
      <t>ベツ</t>
    </rPh>
    <rPh sb="26" eb="27">
      <t>シャ</t>
    </rPh>
    <phoneticPr fontId="4"/>
  </si>
  <si>
    <t>業種別　性別により評価しない人事考課基準の有無（％）</t>
    <rPh sb="0" eb="2">
      <t>ギョウシュ</t>
    </rPh>
    <rPh sb="2" eb="3">
      <t>ベツ</t>
    </rPh>
    <rPh sb="4" eb="6">
      <t>セイベツ</t>
    </rPh>
    <rPh sb="9" eb="11">
      <t>ヒョウカ</t>
    </rPh>
    <rPh sb="14" eb="16">
      <t>ジンジ</t>
    </rPh>
    <rPh sb="16" eb="18">
      <t>コウカ</t>
    </rPh>
    <rPh sb="18" eb="20">
      <t>キジュン</t>
    </rPh>
    <rPh sb="21" eb="23">
      <t>ウム</t>
    </rPh>
    <phoneticPr fontId="4"/>
  </si>
  <si>
    <t>業種別　性別により評価しない人事考課基準の有無（社）</t>
    <rPh sb="0" eb="2">
      <t>ギョウシュ</t>
    </rPh>
    <rPh sb="2" eb="3">
      <t>ベツ</t>
    </rPh>
    <rPh sb="4" eb="6">
      <t>セイベツ</t>
    </rPh>
    <rPh sb="9" eb="11">
      <t>ヒョウカ</t>
    </rPh>
    <rPh sb="14" eb="16">
      <t>ジンジ</t>
    </rPh>
    <rPh sb="16" eb="18">
      <t>コウカ</t>
    </rPh>
    <rPh sb="18" eb="20">
      <t>キジュン</t>
    </rPh>
    <rPh sb="21" eb="23">
      <t>ウム</t>
    </rPh>
    <rPh sb="24" eb="25">
      <t>シャ</t>
    </rPh>
    <phoneticPr fontId="4"/>
  </si>
  <si>
    <t>業種別　性別役割分担の慣行を改善するよう努めている（％）</t>
    <rPh sb="0" eb="2">
      <t>ギョウシュ</t>
    </rPh>
    <rPh sb="2" eb="3">
      <t>ベツ</t>
    </rPh>
    <rPh sb="4" eb="6">
      <t>セイベツ</t>
    </rPh>
    <rPh sb="6" eb="8">
      <t>ヤクワリ</t>
    </rPh>
    <rPh sb="8" eb="10">
      <t>ブンタン</t>
    </rPh>
    <rPh sb="11" eb="13">
      <t>カンコウ</t>
    </rPh>
    <rPh sb="14" eb="16">
      <t>カイゼン</t>
    </rPh>
    <rPh sb="20" eb="21">
      <t>ツト</t>
    </rPh>
    <phoneticPr fontId="4"/>
  </si>
  <si>
    <t>業種別　性別役割分担の慣行を改善するよう努めている（社）</t>
    <rPh sb="0" eb="2">
      <t>ギョウシュ</t>
    </rPh>
    <rPh sb="2" eb="3">
      <t>ベツ</t>
    </rPh>
    <rPh sb="4" eb="6">
      <t>セイベツ</t>
    </rPh>
    <rPh sb="6" eb="8">
      <t>ヤクワリ</t>
    </rPh>
    <rPh sb="8" eb="10">
      <t>ブンタン</t>
    </rPh>
    <rPh sb="11" eb="13">
      <t>カンコウ</t>
    </rPh>
    <rPh sb="14" eb="16">
      <t>カイゼン</t>
    </rPh>
    <rPh sb="20" eb="21">
      <t>ツト</t>
    </rPh>
    <rPh sb="26" eb="27">
      <t>シャ</t>
    </rPh>
    <phoneticPr fontId="4"/>
  </si>
  <si>
    <t>業種別　女性管理職登用の有無（％）</t>
    <rPh sb="0" eb="2">
      <t>ギョウシュ</t>
    </rPh>
    <rPh sb="2" eb="3">
      <t>ベツ</t>
    </rPh>
    <rPh sb="4" eb="6">
      <t>ジョセイ</t>
    </rPh>
    <rPh sb="6" eb="8">
      <t>カンリ</t>
    </rPh>
    <rPh sb="8" eb="9">
      <t>ショク</t>
    </rPh>
    <rPh sb="9" eb="11">
      <t>トウヨウ</t>
    </rPh>
    <rPh sb="12" eb="14">
      <t>ウム</t>
    </rPh>
    <phoneticPr fontId="4"/>
  </si>
  <si>
    <t>業種別　女性管理職登用の有無（社）</t>
    <rPh sb="0" eb="2">
      <t>ギョウシュ</t>
    </rPh>
    <rPh sb="2" eb="3">
      <t>ベツ</t>
    </rPh>
    <rPh sb="15" eb="16">
      <t>シャ</t>
    </rPh>
    <phoneticPr fontId="4"/>
  </si>
  <si>
    <t>業種別　週休二日制を行っているか（％）</t>
    <rPh sb="0" eb="2">
      <t>ギョウシュ</t>
    </rPh>
    <rPh sb="2" eb="3">
      <t>ベツ</t>
    </rPh>
    <rPh sb="4" eb="6">
      <t>シュウキュウ</t>
    </rPh>
    <rPh sb="6" eb="8">
      <t>フツカ</t>
    </rPh>
    <rPh sb="8" eb="9">
      <t>セイ</t>
    </rPh>
    <rPh sb="10" eb="11">
      <t>オコナ</t>
    </rPh>
    <phoneticPr fontId="4"/>
  </si>
  <si>
    <t>規模別　週休二日制を行っているか（％）</t>
    <rPh sb="0" eb="3">
      <t>キボベツ</t>
    </rPh>
    <rPh sb="4" eb="6">
      <t>シュウキュウ</t>
    </rPh>
    <rPh sb="6" eb="8">
      <t>フツカ</t>
    </rPh>
    <rPh sb="8" eb="9">
      <t>セイ</t>
    </rPh>
    <rPh sb="10" eb="11">
      <t>オコナ</t>
    </rPh>
    <phoneticPr fontId="4"/>
  </si>
  <si>
    <t>業種別　週休二日制を行っているか（社）</t>
    <rPh sb="0" eb="2">
      <t>ギョウシュ</t>
    </rPh>
    <rPh sb="2" eb="3">
      <t>ベツ</t>
    </rPh>
    <rPh sb="4" eb="6">
      <t>シュウキュウ</t>
    </rPh>
    <rPh sb="6" eb="8">
      <t>フツカ</t>
    </rPh>
    <rPh sb="8" eb="9">
      <t>セイ</t>
    </rPh>
    <rPh sb="10" eb="11">
      <t>オコナ</t>
    </rPh>
    <rPh sb="17" eb="18">
      <t>シャ</t>
    </rPh>
    <phoneticPr fontId="4"/>
  </si>
  <si>
    <t>規模別　週休二日制を行っているか（社）</t>
    <rPh sb="0" eb="3">
      <t>キボベツ</t>
    </rPh>
    <rPh sb="4" eb="6">
      <t>シュウキュウ</t>
    </rPh>
    <rPh sb="6" eb="8">
      <t>フツカ</t>
    </rPh>
    <rPh sb="8" eb="9">
      <t>セイ</t>
    </rPh>
    <rPh sb="10" eb="11">
      <t>オコナ</t>
    </rPh>
    <rPh sb="17" eb="18">
      <t>シャ</t>
    </rPh>
    <phoneticPr fontId="4"/>
  </si>
  <si>
    <t>業種別　常用従業員への転換の有無（％）</t>
    <rPh sb="0" eb="2">
      <t>ギョウシュ</t>
    </rPh>
    <rPh sb="2" eb="3">
      <t>ベツ</t>
    </rPh>
    <phoneticPr fontId="4"/>
  </si>
  <si>
    <t>4時間
-5時間</t>
    <rPh sb="1" eb="3">
      <t>ジカン</t>
    </rPh>
    <rPh sb="6" eb="8">
      <t>ジカン</t>
    </rPh>
    <phoneticPr fontId="4"/>
  </si>
  <si>
    <t>5時間
-6時間</t>
    <rPh sb="1" eb="3">
      <t>ジカン</t>
    </rPh>
    <rPh sb="6" eb="8">
      <t>ジカン</t>
    </rPh>
    <phoneticPr fontId="4"/>
  </si>
  <si>
    <t>6時間
-7時間</t>
    <rPh sb="1" eb="3">
      <t>ジカン</t>
    </rPh>
    <rPh sb="6" eb="8">
      <t>ジカン</t>
    </rPh>
    <phoneticPr fontId="4"/>
  </si>
  <si>
    <t>5-10%
未満</t>
    <phoneticPr fontId="4"/>
  </si>
  <si>
    <t>10-20%
未満</t>
    <phoneticPr fontId="4"/>
  </si>
  <si>
    <t>20-30%
未満</t>
    <phoneticPr fontId="4"/>
  </si>
  <si>
    <t>30-40%
未満</t>
    <phoneticPr fontId="4"/>
  </si>
  <si>
    <t>40-50%
未満</t>
    <phoneticPr fontId="4"/>
  </si>
  <si>
    <t>時間外
制限措置</t>
    <rPh sb="0" eb="2">
      <t>ジカン</t>
    </rPh>
    <rPh sb="2" eb="3">
      <t>ガイ</t>
    </rPh>
    <rPh sb="4" eb="6">
      <t>セイゲン</t>
    </rPh>
    <rPh sb="6" eb="8">
      <t>ソチ</t>
    </rPh>
    <phoneticPr fontId="4"/>
  </si>
  <si>
    <t>時間外
制限措置</t>
    <rPh sb="0" eb="3">
      <t>ジカンガイ</t>
    </rPh>
    <rPh sb="4" eb="6">
      <t>セイゲン</t>
    </rPh>
    <rPh sb="6" eb="8">
      <t>ソチ</t>
    </rPh>
    <phoneticPr fontId="4"/>
  </si>
  <si>
    <t>ポスタ－
掲示等</t>
    <rPh sb="5" eb="7">
      <t>ケイジ</t>
    </rPh>
    <rPh sb="7" eb="8">
      <t>トウ</t>
    </rPh>
    <phoneticPr fontId="4"/>
  </si>
  <si>
    <t>いない</t>
    <phoneticPr fontId="4"/>
  </si>
  <si>
    <t>いない</t>
    <phoneticPr fontId="4"/>
  </si>
  <si>
    <t>いない</t>
    <phoneticPr fontId="4"/>
  </si>
  <si>
    <t>パートタイマーの有給休暇制度</t>
    <rPh sb="10" eb="12">
      <t>キュウカ</t>
    </rPh>
    <phoneticPr fontId="4"/>
  </si>
  <si>
    <t>41　パートタイマーの有給休暇制度</t>
    <rPh sb="13" eb="15">
      <t>キュウカ</t>
    </rPh>
    <rPh sb="15" eb="17">
      <t>セイド</t>
    </rPh>
    <phoneticPr fontId="4"/>
  </si>
  <si>
    <t>パートタイマーの有給休暇制度（％）</t>
    <rPh sb="10" eb="12">
      <t>キュウカ</t>
    </rPh>
    <rPh sb="12" eb="14">
      <t>セイド</t>
    </rPh>
    <phoneticPr fontId="4"/>
  </si>
  <si>
    <t>パートタイマーの有給休暇制度（社）</t>
    <rPh sb="10" eb="12">
      <t>キュウカ</t>
    </rPh>
    <rPh sb="12" eb="14">
      <t>セイド</t>
    </rPh>
    <rPh sb="15" eb="16">
      <t>シャ</t>
    </rPh>
    <phoneticPr fontId="4"/>
  </si>
  <si>
    <t>業種別　パートタイマーの有給休暇制度（％）</t>
    <rPh sb="0" eb="2">
      <t>ギョウシュ</t>
    </rPh>
    <rPh sb="2" eb="3">
      <t>ベツ</t>
    </rPh>
    <rPh sb="14" eb="16">
      <t>キュウカ</t>
    </rPh>
    <rPh sb="16" eb="18">
      <t>セイド</t>
    </rPh>
    <phoneticPr fontId="4"/>
  </si>
  <si>
    <t>業種別　パートタイマーの有給休暇制度（社）</t>
    <rPh sb="0" eb="2">
      <t>ギョウシュ</t>
    </rPh>
    <rPh sb="2" eb="3">
      <t>ベツ</t>
    </rPh>
    <rPh sb="14" eb="16">
      <t>キュウカ</t>
    </rPh>
    <rPh sb="16" eb="18">
      <t>セイド</t>
    </rPh>
    <rPh sb="19" eb="20">
      <t>シャ</t>
    </rPh>
    <phoneticPr fontId="4"/>
  </si>
  <si>
    <t>規模別　パートタイマーの有給休暇制度（％）</t>
    <rPh sb="0" eb="3">
      <t>キボベツ</t>
    </rPh>
    <rPh sb="14" eb="16">
      <t>キュウカ</t>
    </rPh>
    <rPh sb="16" eb="18">
      <t>セイド</t>
    </rPh>
    <phoneticPr fontId="4"/>
  </si>
  <si>
    <t>規模別　パートタイマーの有給休暇制度（社）</t>
    <rPh sb="0" eb="3">
      <t>キボベツ</t>
    </rPh>
    <rPh sb="14" eb="16">
      <t>キュウカ</t>
    </rPh>
    <rPh sb="16" eb="18">
      <t>セイド</t>
    </rPh>
    <rPh sb="19" eb="20">
      <t>シャ</t>
    </rPh>
    <phoneticPr fontId="4"/>
  </si>
  <si>
    <t>問36</t>
    <phoneticPr fontId="4"/>
  </si>
  <si>
    <t>問35</t>
    <phoneticPr fontId="4"/>
  </si>
  <si>
    <t>問34</t>
    <phoneticPr fontId="4"/>
  </si>
  <si>
    <t>問33</t>
    <phoneticPr fontId="4"/>
  </si>
  <si>
    <t>問32</t>
    <phoneticPr fontId="4"/>
  </si>
  <si>
    <t>問32</t>
    <phoneticPr fontId="4"/>
  </si>
  <si>
    <t>問31</t>
    <phoneticPr fontId="4"/>
  </si>
  <si>
    <t>問31</t>
    <phoneticPr fontId="4"/>
  </si>
  <si>
    <t>問29</t>
    <phoneticPr fontId="4"/>
  </si>
  <si>
    <t>女性活躍推進法の一般事業主行動計画について</t>
    <rPh sb="0" eb="2">
      <t>ジョセイ</t>
    </rPh>
    <rPh sb="2" eb="4">
      <t>カツヤク</t>
    </rPh>
    <rPh sb="4" eb="6">
      <t>スイシン</t>
    </rPh>
    <rPh sb="6" eb="7">
      <t>ホウ</t>
    </rPh>
    <rPh sb="8" eb="10">
      <t>イッパン</t>
    </rPh>
    <rPh sb="10" eb="13">
      <t>ジギョウヌシ</t>
    </rPh>
    <rPh sb="13" eb="15">
      <t>コウドウ</t>
    </rPh>
    <rPh sb="15" eb="17">
      <t>ケイカク</t>
    </rPh>
    <phoneticPr fontId="4"/>
  </si>
  <si>
    <t>女性活躍推進法にもとづく一般事業主行動計画について</t>
    <rPh sb="0" eb="2">
      <t>ジョセイ</t>
    </rPh>
    <rPh sb="2" eb="4">
      <t>カツヤク</t>
    </rPh>
    <rPh sb="4" eb="6">
      <t>スイシン</t>
    </rPh>
    <rPh sb="6" eb="7">
      <t>ホウ</t>
    </rPh>
    <rPh sb="12" eb="14">
      <t>イッパン</t>
    </rPh>
    <rPh sb="14" eb="17">
      <t>ジギョウヌシ</t>
    </rPh>
    <rPh sb="17" eb="19">
      <t>コウドウ</t>
    </rPh>
    <rPh sb="19" eb="21">
      <t>ケイカク</t>
    </rPh>
    <phoneticPr fontId="4"/>
  </si>
  <si>
    <r>
      <t>アンケート　問</t>
    </r>
    <r>
      <rPr>
        <sz val="10"/>
        <rFont val="HGｺﾞｼｯｸM"/>
        <family val="3"/>
        <charset val="128"/>
      </rPr>
      <t>31</t>
    </r>
    <phoneticPr fontId="4"/>
  </si>
  <si>
    <r>
      <t>アンケート　問</t>
    </r>
    <r>
      <rPr>
        <sz val="10"/>
        <rFont val="HGｺﾞｼｯｸM"/>
        <family val="3"/>
        <charset val="128"/>
      </rPr>
      <t>31</t>
    </r>
    <phoneticPr fontId="4"/>
  </si>
  <si>
    <r>
      <t>アンケート　問</t>
    </r>
    <r>
      <rPr>
        <sz val="10"/>
        <rFont val="HGｺﾞｼｯｸM"/>
        <family val="3"/>
        <charset val="128"/>
      </rPr>
      <t>30-a</t>
    </r>
    <rPh sb="6" eb="7">
      <t>トイ</t>
    </rPh>
    <phoneticPr fontId="4"/>
  </si>
  <si>
    <r>
      <t>アンケート　問</t>
    </r>
    <r>
      <rPr>
        <sz val="10"/>
        <rFont val="HGｺﾞｼｯｸM"/>
        <family val="3"/>
        <charset val="128"/>
      </rPr>
      <t>30-ｂ</t>
    </r>
    <rPh sb="6" eb="7">
      <t>トイ</t>
    </rPh>
    <phoneticPr fontId="4"/>
  </si>
  <si>
    <r>
      <t>アンケート　問</t>
    </r>
    <r>
      <rPr>
        <sz val="10"/>
        <rFont val="HGｺﾞｼｯｸM"/>
        <family val="3"/>
        <charset val="128"/>
      </rPr>
      <t>30-c</t>
    </r>
    <rPh sb="6" eb="7">
      <t>トイ</t>
    </rPh>
    <phoneticPr fontId="4"/>
  </si>
  <si>
    <t>○　女性活躍推進法にもとづく一般事業主行動計画策定</t>
    <rPh sb="2" eb="4">
      <t>ジョセイ</t>
    </rPh>
    <rPh sb="4" eb="6">
      <t>カツヤク</t>
    </rPh>
    <rPh sb="6" eb="8">
      <t>スイシン</t>
    </rPh>
    <rPh sb="8" eb="9">
      <t>ホウ</t>
    </rPh>
    <rPh sb="14" eb="16">
      <t>イッパン</t>
    </rPh>
    <rPh sb="16" eb="19">
      <t>ジギョウヌシ</t>
    </rPh>
    <rPh sb="19" eb="21">
      <t>コウドウ</t>
    </rPh>
    <rPh sb="21" eb="23">
      <t>ケイカク</t>
    </rPh>
    <rPh sb="23" eb="25">
      <t>サクテイ</t>
    </rPh>
    <phoneticPr fontId="4"/>
  </si>
  <si>
    <t>アンケート　問29</t>
    <rPh sb="6" eb="7">
      <t>トイ</t>
    </rPh>
    <phoneticPr fontId="4"/>
  </si>
  <si>
    <t>女性活躍推進法にもとづく一般事業主行動計画策定</t>
    <rPh sb="0" eb="2">
      <t>ジョセイ</t>
    </rPh>
    <rPh sb="2" eb="4">
      <t>カツヤク</t>
    </rPh>
    <rPh sb="4" eb="6">
      <t>スイシン</t>
    </rPh>
    <rPh sb="6" eb="7">
      <t>ホウ</t>
    </rPh>
    <rPh sb="12" eb="14">
      <t>イッパン</t>
    </rPh>
    <rPh sb="14" eb="17">
      <t>ジギョウヌシ</t>
    </rPh>
    <rPh sb="17" eb="19">
      <t>コウドウ</t>
    </rPh>
    <rPh sb="19" eb="21">
      <t>ケイカク</t>
    </rPh>
    <rPh sb="21" eb="23">
      <t>サクテイ</t>
    </rPh>
    <phoneticPr fontId="4"/>
  </si>
  <si>
    <t xml:space="preserve">
出産女性</t>
    <rPh sb="1" eb="3">
      <t>シュッサン</t>
    </rPh>
    <rPh sb="3" eb="5">
      <t>ジョセイ</t>
    </rPh>
    <phoneticPr fontId="4"/>
  </si>
  <si>
    <t>未就学児養育者への支援制度（複数回答可）</t>
    <rPh sb="0" eb="3">
      <t>ミシュウガク</t>
    </rPh>
    <rPh sb="3" eb="4">
      <t>ジ</t>
    </rPh>
    <rPh sb="4" eb="7">
      <t>ヨウイクシャ</t>
    </rPh>
    <rPh sb="9" eb="11">
      <t>シエン</t>
    </rPh>
    <rPh sb="11" eb="13">
      <t>セイド</t>
    </rPh>
    <rPh sb="14" eb="16">
      <t>フクスウ</t>
    </rPh>
    <rPh sb="16" eb="18">
      <t>カイトウ</t>
    </rPh>
    <rPh sb="18" eb="19">
      <t>カ</t>
    </rPh>
    <phoneticPr fontId="4"/>
  </si>
  <si>
    <t>複数回答</t>
    <rPh sb="0" eb="2">
      <t>フクスウ</t>
    </rPh>
    <rPh sb="2" eb="4">
      <t>カイトウ</t>
    </rPh>
    <phoneticPr fontId="4"/>
  </si>
  <si>
    <t>31　雇用問題の種類</t>
    <rPh sb="5" eb="7">
      <t>モンダイ</t>
    </rPh>
    <rPh sb="8" eb="10">
      <t>シュルイ</t>
    </rPh>
    <phoneticPr fontId="4"/>
  </si>
  <si>
    <t>金融･保険業</t>
    <phoneticPr fontId="4"/>
  </si>
  <si>
    <t>10～29人</t>
    <phoneticPr fontId="4"/>
  </si>
  <si>
    <t>建設業</t>
    <phoneticPr fontId="4"/>
  </si>
  <si>
    <t>教育・学習支援業</t>
    <phoneticPr fontId="4"/>
  </si>
  <si>
    <t>運輸業</t>
    <phoneticPr fontId="4"/>
  </si>
  <si>
    <t>１段落目</t>
    <rPh sb="1" eb="3">
      <t>ダンラク</t>
    </rPh>
    <rPh sb="3" eb="4">
      <t>メ</t>
    </rPh>
    <phoneticPr fontId="4"/>
  </si>
  <si>
    <t>２段落目</t>
    <rPh sb="1" eb="3">
      <t>ダンラク</t>
    </rPh>
    <rPh sb="3" eb="4">
      <t>メ</t>
    </rPh>
    <phoneticPr fontId="4"/>
  </si>
  <si>
    <t>1つ目</t>
    <rPh sb="2" eb="3">
      <t>メ</t>
    </rPh>
    <phoneticPr fontId="4"/>
  </si>
  <si>
    <t>２つ目</t>
    <rPh sb="2" eb="3">
      <t>メ</t>
    </rPh>
    <phoneticPr fontId="4"/>
  </si>
  <si>
    <t>３つ目</t>
    <rPh sb="2" eb="3">
      <t>メ</t>
    </rPh>
    <phoneticPr fontId="4"/>
  </si>
  <si>
    <t>締め部分</t>
    <rPh sb="0" eb="1">
      <t>シ</t>
    </rPh>
    <rPh sb="2" eb="4">
      <t>ブブン</t>
    </rPh>
    <phoneticPr fontId="4"/>
  </si>
  <si>
    <t>「建設業」</t>
  </si>
  <si>
    <t>「情報通信業」</t>
  </si>
  <si>
    <t>３段落目</t>
    <rPh sb="1" eb="3">
      <t>ダンラク</t>
    </rPh>
    <rPh sb="3" eb="4">
      <t>メ</t>
    </rPh>
    <phoneticPr fontId="4"/>
  </si>
  <si>
    <t>編集はコピペの後で↓</t>
    <rPh sb="0" eb="2">
      <t>ヘンシュウ</t>
    </rPh>
    <rPh sb="7" eb="8">
      <t>アト</t>
    </rPh>
    <phoneticPr fontId="4"/>
  </si>
  <si>
    <t>業種</t>
    <rPh sb="0" eb="2">
      <t>ギョウシュ</t>
    </rPh>
    <phoneticPr fontId="9"/>
  </si>
  <si>
    <t>事業規模</t>
    <rPh sb="0" eb="2">
      <t>ジギョウ</t>
    </rPh>
    <rPh sb="2" eb="4">
      <t>キボ</t>
    </rPh>
    <phoneticPr fontId="9"/>
  </si>
  <si>
    <t>「1～4人」</t>
  </si>
  <si>
    <t>「製造業」</t>
  </si>
  <si>
    <t>「5～9人」</t>
  </si>
  <si>
    <t>「10～29人」</t>
  </si>
  <si>
    <t>「運輸業」</t>
  </si>
  <si>
    <t>「30～49人」</t>
  </si>
  <si>
    <t>「卸売･小売業」</t>
  </si>
  <si>
    <t>「50～99人」</t>
  </si>
  <si>
    <t>「金融･保険業」</t>
  </si>
  <si>
    <t>「100人以上」</t>
  </si>
  <si>
    <t>「不動産業」</t>
  </si>
  <si>
    <t>「飲食店・宿泊業」</t>
  </si>
  <si>
    <t>「医療・福祉」</t>
  </si>
  <si>
    <t>「教育・学習支援業」</t>
  </si>
  <si>
    <t>「サービス業」</t>
  </si>
  <si>
    <t>「その他」</t>
  </si>
  <si>
    <t>業種別では、</t>
  </si>
  <si>
    <t>において、定年制の導入率が高いが、</t>
  </si>
  <si>
    <t>は低い。</t>
  </si>
  <si>
    <t>※</t>
    <phoneticPr fontId="4"/>
  </si>
  <si>
    <t>業種別では、</t>
    <phoneticPr fontId="4"/>
  </si>
  <si>
    <t>で8時間超の割合が高い。</t>
    <phoneticPr fontId="4"/>
  </si>
  <si>
    <t>で変形労働時間制の導入割合が高い。</t>
    <phoneticPr fontId="4"/>
  </si>
  <si>
    <t>で一年単位の変形労働時間制を導入している割合が高い。</t>
  </si>
  <si>
    <t>また、</t>
    <phoneticPr fontId="4"/>
  </si>
  <si>
    <t>業種別にみると、</t>
    <phoneticPr fontId="4"/>
  </si>
  <si>
    <t>で「完全週休2日制」の割合が高い。</t>
  </si>
  <si>
    <t>どの業種も概ね週休二日制を導入しているが、</t>
  </si>
  <si>
    <t>では導入率が低い。</t>
  </si>
  <si>
    <t>飲食店・宿泊業</t>
    <phoneticPr fontId="4"/>
  </si>
  <si>
    <t>前年</t>
    <rPh sb="0" eb="2">
      <t>ゼンネン</t>
    </rPh>
    <phoneticPr fontId="4"/>
  </si>
  <si>
    <t>１つめ</t>
    <phoneticPr fontId="4"/>
  </si>
  <si>
    <t>２つめ</t>
  </si>
  <si>
    <t>３つめ</t>
  </si>
  <si>
    <t>の取得率が低い。</t>
  </si>
  <si>
    <t>１つめ</t>
    <phoneticPr fontId="4"/>
  </si>
  <si>
    <t>が他と比べ定めている割合が高い。</t>
  </si>
  <si>
    <t>業種別では、</t>
    <rPh sb="0" eb="2">
      <t>ギョウシュ</t>
    </rPh>
    <rPh sb="2" eb="3">
      <t>ベツ</t>
    </rPh>
    <phoneticPr fontId="4"/>
  </si>
  <si>
    <t>が他の業種と比べ、定めている割合が高い。</t>
  </si>
  <si>
    <t>コピペ欄</t>
    <rPh sb="3" eb="4">
      <t>ラン</t>
    </rPh>
    <phoneticPr fontId="4"/>
  </si>
  <si>
    <t>常用従業員比率</t>
    <rPh sb="0" eb="2">
      <t>ジョウヨウ</t>
    </rPh>
    <rPh sb="2" eb="5">
      <t>ジュウギョウイン</t>
    </rPh>
    <rPh sb="5" eb="7">
      <t>ヒリツ</t>
    </rPh>
    <phoneticPr fontId="4"/>
  </si>
  <si>
    <t>前年男性</t>
    <rPh sb="0" eb="2">
      <t>ゼンネン</t>
    </rPh>
    <rPh sb="2" eb="4">
      <t>ダンセイ</t>
    </rPh>
    <phoneticPr fontId="4"/>
  </si>
  <si>
    <t>前年女性</t>
    <rPh sb="0" eb="2">
      <t>ゼンネン</t>
    </rPh>
    <rPh sb="2" eb="4">
      <t>ジョセイ</t>
    </rPh>
    <phoneticPr fontId="4"/>
  </si>
  <si>
    <t>４段落目</t>
    <rPh sb="1" eb="3">
      <t>ダンラク</t>
    </rPh>
    <rPh sb="3" eb="4">
      <t>メ</t>
    </rPh>
    <phoneticPr fontId="4"/>
  </si>
  <si>
    <t>で女性管理職がいる割合が高い。</t>
  </si>
  <si>
    <t>規模別では、規模が大きい事業所ほど、女性管理職がいる割合が高い。</t>
  </si>
  <si>
    <t>が他の業種と比べ対策をしている割合が高い。</t>
  </si>
  <si>
    <t>規模別では、規模が大きい事業所ほど対策している割合が高い。</t>
  </si>
  <si>
    <t>医療・福祉</t>
    <phoneticPr fontId="4"/>
  </si>
  <si>
    <t>１つめ</t>
    <phoneticPr fontId="4"/>
  </si>
  <si>
    <t>で高い値を示した。</t>
  </si>
  <si>
    <t>において導入率が高い。</t>
  </si>
  <si>
    <t>業種別では、</t>
    <phoneticPr fontId="4"/>
  </si>
  <si>
    <t>規模別では、</t>
    <phoneticPr fontId="4"/>
  </si>
  <si>
    <t>において導入率が他の業種に比べ高い。</t>
  </si>
  <si>
    <t>において「策定した」と回答した割合が高い。</t>
  </si>
  <si>
    <t>3段落目</t>
    <rPh sb="1" eb="3">
      <t>ダンラク</t>
    </rPh>
    <rPh sb="3" eb="4">
      <t>メ</t>
    </rPh>
    <phoneticPr fontId="9"/>
  </si>
  <si>
    <t>【実施項目】～資料編より抜粋</t>
  </si>
  <si>
    <t>　勤務時間短縮　フレックスタイム制</t>
  </si>
  <si>
    <t>　看護休暇　時差出勤等</t>
  </si>
  <si>
    <t>　※実施結果（上位3項目）</t>
  </si>
  <si>
    <t>で、規模別では、「30人以上」の事業所において、実施率が高い。</t>
    <phoneticPr fontId="9"/>
  </si>
  <si>
    <t>規模別では、</t>
  </si>
  <si>
    <t>が他と比べて、定めている割合が高い。</t>
  </si>
  <si>
    <t>で改善に努めている割合が高い。</t>
  </si>
  <si>
    <t>50～99人</t>
    <phoneticPr fontId="9"/>
  </si>
  <si>
    <t>で、「ある」と回答した割合が高い。</t>
  </si>
  <si>
    <t>※</t>
    <phoneticPr fontId="4"/>
  </si>
  <si>
    <t>無回答</t>
    <rPh sb="0" eb="3">
      <t>ムカイトウ</t>
    </rPh>
    <phoneticPr fontId="9"/>
  </si>
  <si>
    <t>対象外</t>
    <phoneticPr fontId="9"/>
  </si>
  <si>
    <t>対象外</t>
    <rPh sb="0" eb="2">
      <t>タイショウ</t>
    </rPh>
    <rPh sb="2" eb="3">
      <t>ガイ</t>
    </rPh>
    <phoneticPr fontId="4"/>
  </si>
  <si>
    <t>対象外</t>
    <rPh sb="0" eb="2">
      <t>タイショウ</t>
    </rPh>
    <rPh sb="2" eb="3">
      <t>ガイ</t>
    </rPh>
    <phoneticPr fontId="4"/>
  </si>
  <si>
    <t>対象外</t>
    <rPh sb="0" eb="2">
      <t>タイショウ</t>
    </rPh>
    <rPh sb="2" eb="3">
      <t>ガイ</t>
    </rPh>
    <phoneticPr fontId="9"/>
  </si>
  <si>
    <t>無回答</t>
    <rPh sb="0" eb="3">
      <t>ムカイトウ</t>
    </rPh>
    <phoneticPr fontId="9"/>
  </si>
  <si>
    <t>無回答</t>
    <rPh sb="0" eb="3">
      <t>ムカイトウ</t>
    </rPh>
    <phoneticPr fontId="9"/>
  </si>
  <si>
    <t>業種別では、「知っていて理解している」事業所は</t>
  </si>
  <si>
    <t>が他の業種に比べ高い割合を示している。</t>
  </si>
  <si>
    <t>が他の業種より、設置している割合が高い。</t>
  </si>
  <si>
    <t>業種別では、</t>
    <phoneticPr fontId="9"/>
  </si>
  <si>
    <t>あり集計</t>
    <rPh sb="2" eb="4">
      <t>シュウケイ</t>
    </rPh>
    <phoneticPr fontId="4"/>
  </si>
  <si>
    <t>なし</t>
    <phoneticPr fontId="4"/>
  </si>
  <si>
    <t>変形労働時間制の有無（業種別）②</t>
    <rPh sb="0" eb="2">
      <t>ヘンケイ</t>
    </rPh>
    <rPh sb="2" eb="4">
      <t>ロウドウ</t>
    </rPh>
    <rPh sb="4" eb="6">
      <t>ジカン</t>
    </rPh>
    <rPh sb="6" eb="7">
      <t>セイ</t>
    </rPh>
    <rPh sb="8" eb="10">
      <t>ウム</t>
    </rPh>
    <rPh sb="11" eb="13">
      <t>ギョウシュ</t>
    </rPh>
    <rPh sb="13" eb="14">
      <t>ベツ</t>
    </rPh>
    <phoneticPr fontId="4"/>
  </si>
  <si>
    <t>1週間
単位</t>
    <rPh sb="1" eb="3">
      <t>シュウカン</t>
    </rPh>
    <rPh sb="4" eb="6">
      <t>タンイ</t>
    </rPh>
    <phoneticPr fontId="4"/>
  </si>
  <si>
    <t>1ヵ月
単位</t>
    <rPh sb="2" eb="3">
      <t>ゲツ</t>
    </rPh>
    <rPh sb="4" eb="6">
      <t>タンイ</t>
    </rPh>
    <phoneticPr fontId="4"/>
  </si>
  <si>
    <t>1年
単位</t>
    <rPh sb="1" eb="2">
      <t>ネン</t>
    </rPh>
    <rPh sb="3" eb="5">
      <t>タンイ</t>
    </rPh>
    <phoneticPr fontId="4"/>
  </si>
  <si>
    <t>フレッ
クス</t>
    <phoneticPr fontId="4"/>
  </si>
  <si>
    <t>採用
なし</t>
    <rPh sb="0" eb="2">
      <t>サイヨウ</t>
    </rPh>
    <phoneticPr fontId="4"/>
  </si>
  <si>
    <t>変形労働時間制</t>
    <rPh sb="0" eb="2">
      <t>ヘンケイ</t>
    </rPh>
    <rPh sb="2" eb="4">
      <t>ロウドウ</t>
    </rPh>
    <rPh sb="4" eb="6">
      <t>ジカン</t>
    </rPh>
    <rPh sb="6" eb="7">
      <t>セイ</t>
    </rPh>
    <phoneticPr fontId="4"/>
  </si>
  <si>
    <t>変形労働時間制の有無（業種別）①</t>
    <rPh sb="0" eb="2">
      <t>ヘンケイ</t>
    </rPh>
    <rPh sb="2" eb="4">
      <t>ロウドウ</t>
    </rPh>
    <rPh sb="4" eb="6">
      <t>ジカン</t>
    </rPh>
    <rPh sb="6" eb="7">
      <t>セイ</t>
    </rPh>
    <rPh sb="8" eb="10">
      <t>ウム</t>
    </rPh>
    <rPh sb="11" eb="13">
      <t>ギョウシュ</t>
    </rPh>
    <rPh sb="13" eb="14">
      <t>ベツ</t>
    </rPh>
    <phoneticPr fontId="4"/>
  </si>
  <si>
    <t>変形労働時間制の有無（規模別）①</t>
    <rPh sb="0" eb="2">
      <t>ヘンケイ</t>
    </rPh>
    <rPh sb="2" eb="4">
      <t>ロウドウ</t>
    </rPh>
    <rPh sb="4" eb="6">
      <t>ジカン</t>
    </rPh>
    <rPh sb="6" eb="7">
      <t>セイ</t>
    </rPh>
    <rPh sb="8" eb="10">
      <t>ウム</t>
    </rPh>
    <rPh sb="11" eb="13">
      <t>キボ</t>
    </rPh>
    <rPh sb="13" eb="14">
      <t>ベツ</t>
    </rPh>
    <phoneticPr fontId="4"/>
  </si>
  <si>
    <t>変形労働時間制の有無（規模別）②</t>
    <rPh sb="0" eb="2">
      <t>ヘンケイ</t>
    </rPh>
    <rPh sb="2" eb="4">
      <t>ロウドウ</t>
    </rPh>
    <rPh sb="4" eb="6">
      <t>ジカン</t>
    </rPh>
    <rPh sb="6" eb="7">
      <t>セイ</t>
    </rPh>
    <rPh sb="8" eb="10">
      <t>ウム</t>
    </rPh>
    <rPh sb="11" eb="13">
      <t>キボ</t>
    </rPh>
    <rPh sb="13" eb="14">
      <t>ベツ</t>
    </rPh>
    <phoneticPr fontId="4"/>
  </si>
  <si>
    <t>平成30年度年次有給休暇取得状況</t>
    <rPh sb="0" eb="2">
      <t>ヘイセイ</t>
    </rPh>
    <rPh sb="4" eb="5">
      <t>ネン</t>
    </rPh>
    <rPh sb="5" eb="6">
      <t>ド</t>
    </rPh>
    <rPh sb="6" eb="8">
      <t>ネンジ</t>
    </rPh>
    <rPh sb="8" eb="10">
      <t>ユウキュウ</t>
    </rPh>
    <rPh sb="10" eb="12">
      <t>キュウカ</t>
    </rPh>
    <rPh sb="12" eb="14">
      <t>シュトク</t>
    </rPh>
    <rPh sb="14" eb="16">
      <t>ジョウキョウ</t>
    </rPh>
    <phoneticPr fontId="4"/>
  </si>
  <si>
    <t>に退職金制度がある割合が高い。</t>
    <rPh sb="1" eb="4">
      <t>タイショクキン</t>
    </rPh>
    <phoneticPr fontId="4"/>
  </si>
  <si>
    <t>規模別では、規模が大きい事業所ほど雇用促進制度がある割合が高い。</t>
    <phoneticPr fontId="4"/>
  </si>
  <si>
    <t>業種別では、全体的に「いない」との回答が多いが、</t>
    <rPh sb="17" eb="19">
      <t>カイトウ</t>
    </rPh>
    <phoneticPr fontId="4"/>
  </si>
  <si>
    <t>規模別では、規模が大きい事業所ほど、雇用の問題に関心を持っている傾向にある。</t>
    <rPh sb="9" eb="10">
      <t>オオ</t>
    </rPh>
    <rPh sb="18" eb="20">
      <t>コヨウ</t>
    </rPh>
    <rPh sb="21" eb="23">
      <t>モンダイ</t>
    </rPh>
    <rPh sb="24" eb="26">
      <t>カンシン</t>
    </rPh>
    <rPh sb="27" eb="28">
      <t>モ</t>
    </rPh>
    <phoneticPr fontId="4"/>
  </si>
  <si>
    <t>あり（複数回答でも一社）</t>
    <rPh sb="3" eb="5">
      <t>フクスウ</t>
    </rPh>
    <rPh sb="5" eb="7">
      <t>カイトウ</t>
    </rPh>
    <rPh sb="9" eb="11">
      <t>イッシャ</t>
    </rPh>
    <phoneticPr fontId="4"/>
  </si>
  <si>
    <t>変形労働時間制</t>
    <rPh sb="0" eb="2">
      <t>ヘンケイ</t>
    </rPh>
    <rPh sb="2" eb="4">
      <t>ロウドウ</t>
    </rPh>
    <rPh sb="4" eb="6">
      <t>ジカン</t>
    </rPh>
    <rPh sb="6" eb="7">
      <t>セイ</t>
    </rPh>
    <phoneticPr fontId="4"/>
  </si>
  <si>
    <t>令和２度年次有給休暇取得状況</t>
    <rPh sb="0" eb="2">
      <t>レイワ</t>
    </rPh>
    <rPh sb="3" eb="4">
      <t>ド</t>
    </rPh>
    <rPh sb="4" eb="6">
      <t>ネンジ</t>
    </rPh>
    <rPh sb="6" eb="8">
      <t>ユウキュウ</t>
    </rPh>
    <rPh sb="8" eb="10">
      <t>キュウカ</t>
    </rPh>
    <rPh sb="10" eb="12">
      <t>シュトク</t>
    </rPh>
    <rPh sb="12" eb="14">
      <t>ジョウキョウ</t>
    </rPh>
    <phoneticPr fontId="4"/>
  </si>
  <si>
    <t>規模別では、規模の大きい事業所ほど導入率が高い傾向にある。</t>
    <rPh sb="6" eb="8">
      <t>キボ</t>
    </rPh>
    <rPh sb="9" eb="10">
      <t>オオ</t>
    </rPh>
    <rPh sb="12" eb="15">
      <t>ジギョウショ</t>
    </rPh>
    <rPh sb="23" eb="25">
      <t>ケイコウ</t>
    </rPh>
    <phoneticPr fontId="4"/>
  </si>
  <si>
    <t>の事業所において、導入率がやや高い。</t>
    <phoneticPr fontId="4"/>
  </si>
  <si>
    <t>で「常用雇用で再雇用」の割合が高く、</t>
    <rPh sb="2" eb="4">
      <t>ジョウヨウ</t>
    </rPh>
    <rPh sb="4" eb="6">
      <t>コヨウ</t>
    </rPh>
    <rPh sb="7" eb="10">
      <t>サイコヨウ</t>
    </rPh>
    <rPh sb="12" eb="14">
      <t>ワリアイ</t>
    </rPh>
    <phoneticPr fontId="9"/>
  </si>
  <si>
    <t>で「パートタイマ―・アルバイトで再雇用」の割合が高い。</t>
    <rPh sb="16" eb="19">
      <t>サイコヨウ</t>
    </rPh>
    <rPh sb="21" eb="23">
      <t>ワリアイ</t>
    </rPh>
    <rPh sb="24" eb="25">
      <t>タカ</t>
    </rPh>
    <phoneticPr fontId="9"/>
  </si>
  <si>
    <t>規模別では、「100人以上」規模の事業所で、定めている割合が高い。</t>
    <rPh sb="10" eb="13">
      <t>ニンイジョウ</t>
    </rPh>
    <rPh sb="14" eb="16">
      <t>キボ</t>
    </rPh>
    <rPh sb="17" eb="20">
      <t>ジギョウショ</t>
    </rPh>
    <phoneticPr fontId="9"/>
  </si>
  <si>
    <t>で定めている割合が高い。</t>
    <rPh sb="1" eb="2">
      <t>サダ</t>
    </rPh>
    <phoneticPr fontId="9"/>
  </si>
  <si>
    <t>規模別では、「50人以上」の事業所で「知っていて理解している」事業所の割合が高い。</t>
    <phoneticPr fontId="9"/>
  </si>
  <si>
    <t>パワーハラスメントへの対策</t>
    <phoneticPr fontId="9"/>
  </si>
  <si>
    <t>パワーハラスメントへの対策（％）</t>
    <rPh sb="11" eb="13">
      <t>タイサク</t>
    </rPh>
    <phoneticPr fontId="4"/>
  </si>
  <si>
    <t>パワーハラスメントへの対策（社）</t>
    <rPh sb="11" eb="13">
      <t>タイサク</t>
    </rPh>
    <rPh sb="14" eb="15">
      <t>シャ</t>
    </rPh>
    <phoneticPr fontId="4"/>
  </si>
  <si>
    <t>業種別　パワーハラスメントへの対策（％）</t>
    <rPh sb="0" eb="2">
      <t>ギョウシュ</t>
    </rPh>
    <rPh sb="2" eb="3">
      <t>ベツ</t>
    </rPh>
    <rPh sb="15" eb="17">
      <t>タイサク</t>
    </rPh>
    <phoneticPr fontId="4"/>
  </si>
  <si>
    <t>業種別　パワーハラスメントへの対策（社）</t>
    <rPh sb="0" eb="2">
      <t>ギョウシュ</t>
    </rPh>
    <rPh sb="2" eb="3">
      <t>ベツ</t>
    </rPh>
    <rPh sb="15" eb="17">
      <t>タイサク</t>
    </rPh>
    <rPh sb="18" eb="19">
      <t>シャ</t>
    </rPh>
    <phoneticPr fontId="4"/>
  </si>
  <si>
    <t>規模別　パワーハラスメントへの対策（％）</t>
    <rPh sb="0" eb="2">
      <t>キボ</t>
    </rPh>
    <rPh sb="2" eb="3">
      <t>ベツ</t>
    </rPh>
    <rPh sb="15" eb="17">
      <t>タイサク</t>
    </rPh>
    <phoneticPr fontId="4"/>
  </si>
  <si>
    <t>規模別　パワーハラスメントへの対策（社）</t>
    <rPh sb="0" eb="2">
      <t>キボ</t>
    </rPh>
    <rPh sb="2" eb="3">
      <t>ベツ</t>
    </rPh>
    <rPh sb="15" eb="17">
      <t>タイサク</t>
    </rPh>
    <rPh sb="18" eb="19">
      <t>シャ</t>
    </rPh>
    <phoneticPr fontId="4"/>
  </si>
  <si>
    <t>セクシャルハラスメントの防止策</t>
    <rPh sb="12" eb="14">
      <t>ボウシ</t>
    </rPh>
    <rPh sb="14" eb="15">
      <t>サク</t>
    </rPh>
    <phoneticPr fontId="4"/>
  </si>
  <si>
    <t>パワーハラスメントの防止策</t>
    <rPh sb="10" eb="12">
      <t>ボウシ</t>
    </rPh>
    <rPh sb="12" eb="13">
      <t>サク</t>
    </rPh>
    <phoneticPr fontId="4"/>
  </si>
  <si>
    <t>パワーハラスメント防止策（業種別）</t>
    <rPh sb="9" eb="11">
      <t>ボウシ</t>
    </rPh>
    <rPh sb="11" eb="12">
      <t>サク</t>
    </rPh>
    <rPh sb="13" eb="15">
      <t>ギョウシュ</t>
    </rPh>
    <rPh sb="15" eb="16">
      <t>ベツ</t>
    </rPh>
    <phoneticPr fontId="4"/>
  </si>
  <si>
    <t>パワーハラスメント防止策（規模別）</t>
    <rPh sb="9" eb="11">
      <t>ボウシ</t>
    </rPh>
    <rPh sb="11" eb="12">
      <t>サク</t>
    </rPh>
    <rPh sb="13" eb="15">
      <t>キボ</t>
    </rPh>
    <rPh sb="15" eb="16">
      <t>ベツ</t>
    </rPh>
    <phoneticPr fontId="4"/>
  </si>
  <si>
    <t>アンケート　問37</t>
    <rPh sb="6" eb="7">
      <t>トイ</t>
    </rPh>
    <phoneticPr fontId="4"/>
  </si>
  <si>
    <t>アンケート　問36</t>
    <rPh sb="6" eb="7">
      <t>トイ</t>
    </rPh>
    <phoneticPr fontId="4"/>
  </si>
  <si>
    <t>アンケート　問34</t>
    <rPh sb="6" eb="7">
      <t>トイ</t>
    </rPh>
    <phoneticPr fontId="4"/>
  </si>
  <si>
    <t>アンケート　問35</t>
    <rPh sb="6" eb="7">
      <t>トイ</t>
    </rPh>
    <phoneticPr fontId="4"/>
  </si>
  <si>
    <t>38　パワーハラスメントへの対策</t>
    <rPh sb="14" eb="16">
      <t>タイサク</t>
    </rPh>
    <phoneticPr fontId="4"/>
  </si>
  <si>
    <t>の事業所で、「常用雇用で再雇用」の割合が高い。</t>
    <rPh sb="7" eb="9">
      <t>ジョウヨウ</t>
    </rPh>
    <rPh sb="9" eb="11">
      <t>コヨウ</t>
    </rPh>
    <rPh sb="12" eb="13">
      <t>サイ</t>
    </rPh>
    <rPh sb="13" eb="15">
      <t>コヨウ</t>
    </rPh>
    <rPh sb="17" eb="19">
      <t>ワリアイ</t>
    </rPh>
    <rPh sb="20" eb="21">
      <t>タカ</t>
    </rPh>
    <phoneticPr fontId="9"/>
  </si>
  <si>
    <t>アンケート　問33</t>
    <rPh sb="6" eb="7">
      <t>トイ</t>
    </rPh>
    <phoneticPr fontId="4"/>
  </si>
  <si>
    <t>定年引上げ</t>
    <rPh sb="0" eb="4">
      <t>テイネンヒキア</t>
    </rPh>
    <phoneticPr fontId="4"/>
  </si>
  <si>
    <t>継続雇用</t>
    <rPh sb="0" eb="4">
      <t>ケイゾクコヨウ</t>
    </rPh>
    <phoneticPr fontId="4"/>
  </si>
  <si>
    <t>定年廃止</t>
    <rPh sb="0" eb="4">
      <t>テイネンハイシ</t>
    </rPh>
    <phoneticPr fontId="4"/>
  </si>
  <si>
    <t>に雇用促進制度がある割合が高い。</t>
  </si>
  <si>
    <t>規模別では、「1～4人」の事業所が他と比べ、8時間超の割合が高い</t>
    <rPh sb="10" eb="11">
      <t>ニン</t>
    </rPh>
    <phoneticPr fontId="4"/>
  </si>
  <si>
    <t>が他の業種と比べ対策をしている割合がやや高い。</t>
    <phoneticPr fontId="9"/>
  </si>
  <si>
    <t>問28-1</t>
    <rPh sb="0" eb="1">
      <t>トイ</t>
    </rPh>
    <phoneticPr fontId="4"/>
  </si>
  <si>
    <r>
      <t>問28-2-1
常用出産</t>
    </r>
    <r>
      <rPr>
        <b/>
        <sz val="9"/>
        <color indexed="8"/>
        <rFont val="ＭＳ ゴシック"/>
        <family val="3"/>
        <charset val="128"/>
      </rPr>
      <t>男</t>
    </r>
    <rPh sb="0" eb="1">
      <t>トイ</t>
    </rPh>
    <rPh sb="8" eb="10">
      <t>ジョウヨウ</t>
    </rPh>
    <rPh sb="10" eb="12">
      <t>シュッサン</t>
    </rPh>
    <rPh sb="12" eb="13">
      <t>オトコ</t>
    </rPh>
    <phoneticPr fontId="4"/>
  </si>
  <si>
    <t>問28-2-2
常用出産女</t>
    <rPh sb="8" eb="10">
      <t>ジョウヨウ</t>
    </rPh>
    <rPh sb="12" eb="13">
      <t>オンナ</t>
    </rPh>
    <phoneticPr fontId="4"/>
  </si>
  <si>
    <t>問28-2ー3
パート出産男</t>
    <phoneticPr fontId="4"/>
  </si>
  <si>
    <t>問28-2-4
パート出産女</t>
    <rPh sb="13" eb="14">
      <t>オンナ</t>
    </rPh>
    <phoneticPr fontId="4"/>
  </si>
  <si>
    <t>問28-2-5
常用育児男</t>
    <rPh sb="0" eb="1">
      <t>トイ</t>
    </rPh>
    <rPh sb="8" eb="10">
      <t>ジョウヨウ</t>
    </rPh>
    <rPh sb="10" eb="12">
      <t>イクジ</t>
    </rPh>
    <rPh sb="12" eb="13">
      <t>オトコ</t>
    </rPh>
    <phoneticPr fontId="4"/>
  </si>
  <si>
    <t>問28-2-6
常用育児女</t>
    <rPh sb="8" eb="10">
      <t>ジョウヨウ</t>
    </rPh>
    <rPh sb="10" eb="12">
      <t>イクジ</t>
    </rPh>
    <rPh sb="12" eb="13">
      <t>オンナ</t>
    </rPh>
    <phoneticPr fontId="4"/>
  </si>
  <si>
    <t>問28-2ー7
パート育児男</t>
    <rPh sb="11" eb="13">
      <t>イクジ</t>
    </rPh>
    <rPh sb="13" eb="14">
      <t>オトコ</t>
    </rPh>
    <phoneticPr fontId="4"/>
  </si>
  <si>
    <t>問28-2-8
パート育児女</t>
    <rPh sb="11" eb="13">
      <t>イクジ</t>
    </rPh>
    <rPh sb="13" eb="14">
      <t>オンナ</t>
    </rPh>
    <phoneticPr fontId="4"/>
  </si>
  <si>
    <t>問28-2-9
常用介護男</t>
    <rPh sb="0" eb="1">
      <t>トイ</t>
    </rPh>
    <rPh sb="8" eb="10">
      <t>ジョウヨウ</t>
    </rPh>
    <rPh sb="10" eb="12">
      <t>カイゴ</t>
    </rPh>
    <rPh sb="12" eb="13">
      <t>オトコ</t>
    </rPh>
    <phoneticPr fontId="4"/>
  </si>
  <si>
    <t>問28-2-10
常用介護女</t>
    <rPh sb="9" eb="11">
      <t>ジョウヨウ</t>
    </rPh>
    <rPh sb="11" eb="13">
      <t>カイゴ</t>
    </rPh>
    <rPh sb="13" eb="14">
      <t>オンナ</t>
    </rPh>
    <phoneticPr fontId="4"/>
  </si>
  <si>
    <t>問28-2ー11
パート介護男</t>
    <rPh sb="12" eb="14">
      <t>カイゴ</t>
    </rPh>
    <rPh sb="14" eb="15">
      <t>オトコ</t>
    </rPh>
    <phoneticPr fontId="4"/>
  </si>
  <si>
    <t>問28-2-12
パート介護女</t>
    <rPh sb="12" eb="14">
      <t>カイゴ</t>
    </rPh>
    <rPh sb="14" eb="15">
      <t>オンナ</t>
    </rPh>
    <phoneticPr fontId="4"/>
  </si>
  <si>
    <t>問28-2-13
常用その他男</t>
    <rPh sb="0" eb="1">
      <t>トイ</t>
    </rPh>
    <rPh sb="9" eb="11">
      <t>ジョウヨウ</t>
    </rPh>
    <rPh sb="13" eb="14">
      <t>タ</t>
    </rPh>
    <rPh sb="14" eb="15">
      <t>オトコ</t>
    </rPh>
    <phoneticPr fontId="4"/>
  </si>
  <si>
    <t>問28-2-14
常用その他女</t>
    <rPh sb="9" eb="11">
      <t>ジョウヨウ</t>
    </rPh>
    <rPh sb="13" eb="14">
      <t>タ</t>
    </rPh>
    <rPh sb="14" eb="15">
      <t>オンナ</t>
    </rPh>
    <phoneticPr fontId="4"/>
  </si>
  <si>
    <t>問28-2ー15
パートその他男</t>
    <rPh sb="14" eb="15">
      <t>タ</t>
    </rPh>
    <rPh sb="15" eb="16">
      <t>オトコ</t>
    </rPh>
    <phoneticPr fontId="4"/>
  </si>
  <si>
    <t>問28-2-16
パートその他女</t>
    <rPh sb="14" eb="15">
      <t>タ</t>
    </rPh>
    <rPh sb="15" eb="16">
      <t>オンナ</t>
    </rPh>
    <phoneticPr fontId="4"/>
  </si>
  <si>
    <t>問 28-2</t>
    <rPh sb="0" eb="1">
      <t>トイ</t>
    </rPh>
    <phoneticPr fontId="4"/>
  </si>
  <si>
    <t>出産･育児･介護等による退職者の再雇用内訳</t>
    <rPh sb="19" eb="21">
      <t>ウチワケ</t>
    </rPh>
    <phoneticPr fontId="4"/>
  </si>
  <si>
    <t>出産による退職者の再雇用内訳</t>
    <phoneticPr fontId="4"/>
  </si>
  <si>
    <t>育児による退職者の再雇用内訳</t>
    <rPh sb="0" eb="2">
      <t>イクジ</t>
    </rPh>
    <rPh sb="5" eb="7">
      <t>タイショク</t>
    </rPh>
    <rPh sb="7" eb="8">
      <t>シャ</t>
    </rPh>
    <rPh sb="9" eb="10">
      <t>サイ</t>
    </rPh>
    <rPh sb="10" eb="12">
      <t>コヨウ</t>
    </rPh>
    <rPh sb="12" eb="14">
      <t>ウチワケ</t>
    </rPh>
    <phoneticPr fontId="4"/>
  </si>
  <si>
    <t>介護による退職者の再雇用内訳</t>
    <rPh sb="0" eb="2">
      <t>カイゴ</t>
    </rPh>
    <rPh sb="5" eb="7">
      <t>タイショク</t>
    </rPh>
    <rPh sb="7" eb="8">
      <t>シャ</t>
    </rPh>
    <rPh sb="9" eb="10">
      <t>サイ</t>
    </rPh>
    <rPh sb="10" eb="12">
      <t>コヨウ</t>
    </rPh>
    <rPh sb="12" eb="14">
      <t>ウチワケ</t>
    </rPh>
    <phoneticPr fontId="4"/>
  </si>
  <si>
    <t>その他退職者の再雇用内訳</t>
    <rPh sb="2" eb="3">
      <t>タ</t>
    </rPh>
    <rPh sb="3" eb="5">
      <t>タイショク</t>
    </rPh>
    <rPh sb="5" eb="6">
      <t>シャ</t>
    </rPh>
    <rPh sb="7" eb="8">
      <t>サイ</t>
    </rPh>
    <rPh sb="8" eb="10">
      <t>コヨウ</t>
    </rPh>
    <rPh sb="10" eb="12">
      <t>ウチワケ</t>
    </rPh>
    <phoneticPr fontId="4"/>
  </si>
  <si>
    <t>転換男性
人数</t>
    <rPh sb="0" eb="2">
      <t>テンカン</t>
    </rPh>
    <rPh sb="2" eb="3">
      <t>オトコ</t>
    </rPh>
    <rPh sb="3" eb="4">
      <t>セイ</t>
    </rPh>
    <rPh sb="5" eb="7">
      <t>ニンズウ</t>
    </rPh>
    <phoneticPr fontId="4"/>
  </si>
  <si>
    <t>転換女性
人数</t>
    <rPh sb="0" eb="2">
      <t>テンカン</t>
    </rPh>
    <rPh sb="2" eb="4">
      <t>ジョセイ</t>
    </rPh>
    <rPh sb="5" eb="7">
      <t>ニンズウ</t>
    </rPh>
    <phoneticPr fontId="4"/>
  </si>
  <si>
    <t>規模別では、規模が大きい事業所ほど定年制度がある割合が高く、「100人以上」の事業所では、定年制の導入率が100％となっている。</t>
    <rPh sb="34" eb="37">
      <t>ニンイジョウ</t>
    </rPh>
    <rPh sb="39" eb="42">
      <t>ジギョウショ</t>
    </rPh>
    <rPh sb="45" eb="48">
      <t>テイネンセイ</t>
    </rPh>
    <rPh sb="49" eb="51">
      <t>ドウニュウ</t>
    </rPh>
    <rPh sb="51" eb="52">
      <t>リツ</t>
    </rPh>
    <phoneticPr fontId="4"/>
  </si>
  <si>
    <t>規模別では、「100人以上」の事業所が退職金制度がある割合が高い。</t>
    <rPh sb="10" eb="11">
      <t>ニン</t>
    </rPh>
    <rPh sb="11" eb="13">
      <t>イジョウ</t>
    </rPh>
    <phoneticPr fontId="4"/>
  </si>
  <si>
    <t>　退職金制度の有無について、「あり」と回答した事業所は全体で79.5%となった。
　業種別では、「不動産業」「飲食店・宿泊業」「製造業」に退職金制度がある割合が高い。
　規模別では、「100人以上」の事業所が退職金制度がある割合が高い。</t>
  </si>
  <si>
    <t>不動産業を除くすべての業種で必要性があると回答している割合が80％を超えている。</t>
    <rPh sb="0" eb="3">
      <t>フドウサン</t>
    </rPh>
    <rPh sb="3" eb="4">
      <t>ギョウ</t>
    </rPh>
    <rPh sb="5" eb="6">
      <t>ノゾ</t>
    </rPh>
    <rPh sb="11" eb="13">
      <t>ギョウシュ</t>
    </rPh>
    <rPh sb="27" eb="29">
      <t>ワリアイ</t>
    </rPh>
    <rPh sb="34" eb="35">
      <t>コ</t>
    </rPh>
    <phoneticPr fontId="4"/>
  </si>
  <si>
    <t xml:space="preserve">　全体の6割以上が雇用の問題があると回答している。雇用の問題があると回答した中で、「求めている人材の確保が困難」「従業員の高齢化」が問題であると回答した事業所が、他と比べ高い割合である。
雇用に関する問題や取り組みの種類としてどの業種、規模においても概ね「人材確保」「従業員の高齢化」に加え「若年層の定着率」に苦慮しており、特に若年層の労働力の確保が課題となっていることがわかる。
</t>
    <rPh sb="1" eb="3">
      <t>ゼンタイ</t>
    </rPh>
    <rPh sb="5" eb="6">
      <t>ワリ</t>
    </rPh>
    <rPh sb="6" eb="8">
      <t>イジョウ</t>
    </rPh>
    <rPh sb="9" eb="11">
      <t>コヨウ</t>
    </rPh>
    <rPh sb="12" eb="14">
      <t>モンダイ</t>
    </rPh>
    <rPh sb="18" eb="20">
      <t>カイトウ</t>
    </rPh>
    <rPh sb="25" eb="27">
      <t>コヨウ</t>
    </rPh>
    <rPh sb="28" eb="30">
      <t>モンダイ</t>
    </rPh>
    <rPh sb="34" eb="36">
      <t>カイトウ</t>
    </rPh>
    <rPh sb="38" eb="39">
      <t>ナカ</t>
    </rPh>
    <rPh sb="42" eb="43">
      <t>モト</t>
    </rPh>
    <rPh sb="47" eb="49">
      <t>ジンザイ</t>
    </rPh>
    <rPh sb="50" eb="52">
      <t>カクホ</t>
    </rPh>
    <rPh sb="53" eb="55">
      <t>コンナン</t>
    </rPh>
    <rPh sb="61" eb="64">
      <t>コウレイカ</t>
    </rPh>
    <rPh sb="66" eb="68">
      <t>モンダイ</t>
    </rPh>
    <rPh sb="72" eb="74">
      <t>カイトウ</t>
    </rPh>
    <rPh sb="76" eb="79">
      <t>ジギョウショ</t>
    </rPh>
    <rPh sb="81" eb="82">
      <t>タ</t>
    </rPh>
    <rPh sb="83" eb="84">
      <t>クラ</t>
    </rPh>
    <rPh sb="85" eb="86">
      <t>タカ</t>
    </rPh>
    <rPh sb="87" eb="89">
      <t>ワリアイ</t>
    </rPh>
    <rPh sb="94" eb="96">
      <t>コヨウ</t>
    </rPh>
    <rPh sb="97" eb="98">
      <t>カン</t>
    </rPh>
    <rPh sb="100" eb="102">
      <t>モンダイ</t>
    </rPh>
    <rPh sb="103" eb="104">
      <t>ト</t>
    </rPh>
    <rPh sb="105" eb="106">
      <t>ク</t>
    </rPh>
    <rPh sb="108" eb="110">
      <t>シュルイ</t>
    </rPh>
    <rPh sb="115" eb="117">
      <t>ギョウシュ</t>
    </rPh>
    <rPh sb="118" eb="120">
      <t>キボ</t>
    </rPh>
    <rPh sb="125" eb="126">
      <t>オオム</t>
    </rPh>
    <rPh sb="134" eb="137">
      <t>ジュウギョウイン</t>
    </rPh>
    <rPh sb="138" eb="141">
      <t>コウレイカ</t>
    </rPh>
    <rPh sb="143" eb="144">
      <t>クワ</t>
    </rPh>
    <rPh sb="146" eb="148">
      <t>ジャクネン</t>
    </rPh>
    <rPh sb="148" eb="149">
      <t>ソウ</t>
    </rPh>
    <rPh sb="150" eb="153">
      <t>テイチャクリツ</t>
    </rPh>
    <rPh sb="155" eb="157">
      <t>クリョ</t>
    </rPh>
    <rPh sb="162" eb="163">
      <t>トク</t>
    </rPh>
    <rPh sb="164" eb="166">
      <t>ジャクネン</t>
    </rPh>
    <rPh sb="166" eb="167">
      <t>ソウ</t>
    </rPh>
    <rPh sb="168" eb="171">
      <t>ロウドウリョク</t>
    </rPh>
    <rPh sb="172" eb="174">
      <t>カクホ</t>
    </rPh>
    <rPh sb="175" eb="177">
      <t>カダイ</t>
    </rPh>
    <phoneticPr fontId="4"/>
  </si>
  <si>
    <t>規模別では、「1～4人」規模の事業所で取得率がやや低い。（注：1人あたりの付与日数に違いあり）</t>
    <rPh sb="10" eb="11">
      <t>ニン</t>
    </rPh>
    <rPh sb="12" eb="14">
      <t>キボ</t>
    </rPh>
    <phoneticPr fontId="4"/>
  </si>
  <si>
    <t>規模別では、規模が大きい事業所ほど、定めている割合が高く、「100人以上」規模の事業所では100％であった。</t>
    <rPh sb="33" eb="34">
      <t>ニン</t>
    </rPh>
    <rPh sb="34" eb="36">
      <t>イジョウ</t>
    </rPh>
    <rPh sb="37" eb="39">
      <t>キボ</t>
    </rPh>
    <rPh sb="40" eb="43">
      <t>ジギョウショ</t>
    </rPh>
    <phoneticPr fontId="4"/>
  </si>
  <si>
    <t>業種別では、男性は</t>
    <rPh sb="6" eb="8">
      <t>ダンセイ</t>
    </rPh>
    <phoneticPr fontId="4"/>
  </si>
  <si>
    <t>女性は、</t>
    <rPh sb="0" eb="2">
      <t>ジョセイ</t>
    </rPh>
    <phoneticPr fontId="4"/>
  </si>
  <si>
    <t>規模別では、男性・女性共に</t>
    <rPh sb="9" eb="11">
      <t>ジョセイ</t>
    </rPh>
    <rPh sb="11" eb="12">
      <t>トモ</t>
    </rPh>
    <phoneticPr fontId="4"/>
  </si>
  <si>
    <t>の事業所で高い金額を示している。</t>
    <phoneticPr fontId="4"/>
  </si>
  <si>
    <t>規模別では、規模が大きい事業所ほど導入率が高く、「50～100人以上」の事業所で90％を超えている。</t>
    <rPh sb="31" eb="34">
      <t>ニンイジョウ</t>
    </rPh>
    <rPh sb="36" eb="39">
      <t>ジギョウショ</t>
    </rPh>
    <rPh sb="44" eb="45">
      <t>コ</t>
    </rPh>
    <phoneticPr fontId="4"/>
  </si>
  <si>
    <t>　パートタイマーの平均時間給は、男性：1,163.6円、女性：1,139.1円となった。
　業種別では、男性は「医療・福祉」「金融･保険業」女性は、「不動産業」「医療・福祉」で高い値を示した。規模別では、男性・女性共に「10～29人」の事業所で高い金額を示している。</t>
  </si>
  <si>
    <t>問30</t>
    <phoneticPr fontId="4"/>
  </si>
  <si>
    <t>男女間格差解消の積極的取組み</t>
    <rPh sb="0" eb="3">
      <t>ダンジョカン</t>
    </rPh>
    <rPh sb="3" eb="5">
      <t>カクサ</t>
    </rPh>
    <rPh sb="5" eb="7">
      <t>カイショウ</t>
    </rPh>
    <rPh sb="8" eb="11">
      <t>セッキョクテキ</t>
    </rPh>
    <rPh sb="11" eb="12">
      <t>ト</t>
    </rPh>
    <rPh sb="12" eb="13">
      <t>ク</t>
    </rPh>
    <phoneticPr fontId="4"/>
  </si>
  <si>
    <t>性別により評価しないように
人事考課基準を定めている。</t>
    <rPh sb="0" eb="2">
      <t>セイベツ</t>
    </rPh>
    <rPh sb="5" eb="7">
      <t>ヒョウカ</t>
    </rPh>
    <rPh sb="14" eb="16">
      <t>ジンジ</t>
    </rPh>
    <rPh sb="16" eb="18">
      <t>コウカ</t>
    </rPh>
    <rPh sb="18" eb="20">
      <t>キジュン</t>
    </rPh>
    <rPh sb="21" eb="22">
      <t>サダ</t>
    </rPh>
    <phoneticPr fontId="4"/>
  </si>
  <si>
    <t>性別役割分担の慣行を改善する
よう努めている。</t>
    <phoneticPr fontId="4"/>
  </si>
  <si>
    <t>←「ある」と回答した事業所について、転換した人数</t>
    <rPh sb="6" eb="8">
      <t>カイトウ</t>
    </rPh>
    <rPh sb="10" eb="13">
      <t>ジギョウショ</t>
    </rPh>
    <rPh sb="18" eb="20">
      <t>テンカン</t>
    </rPh>
    <rPh sb="22" eb="24">
      <t>ニンスウ</t>
    </rPh>
    <phoneticPr fontId="4"/>
  </si>
  <si>
    <t>転換男性
人数</t>
    <rPh sb="0" eb="2">
      <t>テンカン</t>
    </rPh>
    <rPh sb="2" eb="4">
      <t>ダンセイ</t>
    </rPh>
    <rPh sb="5" eb="7">
      <t>ニンズウ</t>
    </rPh>
    <phoneticPr fontId="4"/>
  </si>
  <si>
    <t>←「ある」と回答した事業所について、転換した人数</t>
    <rPh sb="6" eb="8">
      <t>カイトウ</t>
    </rPh>
    <rPh sb="10" eb="13">
      <t>ジギョウショ</t>
    </rPh>
    <rPh sb="18" eb="20">
      <t>テンカン</t>
    </rPh>
    <rPh sb="22" eb="24">
      <t>ニンズウ</t>
    </rPh>
    <phoneticPr fontId="4"/>
  </si>
  <si>
    <t xml:space="preserve">業種別・規模別　臨時従業員（派遣職員）・パートタイム労働者の常用従業員への転換人数 </t>
    <rPh sb="0" eb="2">
      <t>ギョウシュ</t>
    </rPh>
    <rPh sb="2" eb="3">
      <t>ベツ</t>
    </rPh>
    <rPh sb="4" eb="7">
      <t>キボベツ</t>
    </rPh>
    <rPh sb="8" eb="10">
      <t>リンジ</t>
    </rPh>
    <rPh sb="10" eb="13">
      <t>ジュウギョウイン</t>
    </rPh>
    <rPh sb="14" eb="16">
      <t>ハケン</t>
    </rPh>
    <rPh sb="16" eb="18">
      <t>ショクイン</t>
    </rPh>
    <rPh sb="26" eb="29">
      <t>ロウドウシャ</t>
    </rPh>
    <rPh sb="30" eb="32">
      <t>ジョウヨウ</t>
    </rPh>
    <rPh sb="32" eb="35">
      <t>ジュウギョウイン</t>
    </rPh>
    <rPh sb="37" eb="39">
      <t>テンカン</t>
    </rPh>
    <rPh sb="39" eb="41">
      <t>ニンズウ</t>
    </rPh>
    <phoneticPr fontId="4"/>
  </si>
  <si>
    <t>～資料編より抜粋～</t>
  </si>
  <si>
    <t>男性</t>
    <rPh sb="0" eb="2">
      <t>ダンセイ</t>
    </rPh>
    <phoneticPr fontId="9"/>
  </si>
  <si>
    <t>女性</t>
    <rPh sb="0" eb="2">
      <t>ジョセイ</t>
    </rPh>
    <phoneticPr fontId="9"/>
  </si>
  <si>
    <t>出産</t>
    <rPh sb="0" eb="2">
      <t>シュッサン</t>
    </rPh>
    <phoneticPr fontId="9"/>
  </si>
  <si>
    <t>育児</t>
    <rPh sb="0" eb="2">
      <t>イクジ</t>
    </rPh>
    <phoneticPr fontId="9"/>
  </si>
  <si>
    <t>介護</t>
    <rPh sb="0" eb="2">
      <t>カイゴ</t>
    </rPh>
    <phoneticPr fontId="9"/>
  </si>
  <si>
    <t>その他</t>
    <rPh sb="2" eb="3">
      <t>タ</t>
    </rPh>
    <phoneticPr fontId="9"/>
  </si>
  <si>
    <t>常用従業員</t>
    <rPh sb="0" eb="5">
      <t>ジョウヨウジュウギョウイン</t>
    </rPh>
    <phoneticPr fontId="9"/>
  </si>
  <si>
    <t>パートタイマー・アルバイト</t>
    <phoneticPr fontId="9"/>
  </si>
  <si>
    <t>出産・育児・介護等による退職者の再雇用制度（人）</t>
    <rPh sb="0" eb="2">
      <t>シュッサン</t>
    </rPh>
    <rPh sb="3" eb="5">
      <t>イクジ</t>
    </rPh>
    <rPh sb="6" eb="9">
      <t>カイゴトウ</t>
    </rPh>
    <rPh sb="12" eb="15">
      <t>タイショクシャ</t>
    </rPh>
    <rPh sb="16" eb="21">
      <t>サイコヨウセイド</t>
    </rPh>
    <rPh sb="22" eb="23">
      <t>ニン</t>
    </rPh>
    <phoneticPr fontId="9"/>
  </si>
  <si>
    <t>規模別では、「30～100人以上」規模の事業所で改善に努めている割合が高い。</t>
    <rPh sb="13" eb="14">
      <t>ニン</t>
    </rPh>
    <rPh sb="14" eb="16">
      <t>イジョウ</t>
    </rPh>
    <phoneticPr fontId="9"/>
  </si>
  <si>
    <t>　性別役割分担の慣行改善について、「努めている」と回答した事業所が全体で77.4%となった。
　業種別では、「情報通信業」「医療・福祉」「教育・学習支援業」で改善に努めている割合が高い。
　規模別では、「30～100人以上」規模の事業所で改善に努めている割合が高い。</t>
  </si>
  <si>
    <t>規模別では、「5～9人」「10～29人」の規模の事業所で定めている割合がやや高い。</t>
    <rPh sb="28" eb="29">
      <t>サダ</t>
    </rPh>
    <rPh sb="33" eb="35">
      <t>ワリアイ</t>
    </rPh>
    <rPh sb="38" eb="39">
      <t>タカ</t>
    </rPh>
    <phoneticPr fontId="9"/>
  </si>
  <si>
    <t>　女性管理職登用について、「定めている」と回答した事業所が全体で29.4%となった。
　業種別では、「教育・学習支援業」「医療・福祉」で定めている割合が高い。
　規模別では、「5～9人」「10～29人」の規模の事業所で定めている割合がやや高い。</t>
  </si>
  <si>
    <t>規模別では「30～100人以上」の事業所で、あると回答した割合が高い。</t>
    <phoneticPr fontId="9"/>
  </si>
  <si>
    <t>　臨時従業員（派遣職員）・パートタイム労働者の常用従業員への転換はあるかという質問に対し「ある」と回答した事業所は全体で48.9%となった。
　業種別では、「医療・福祉」「金融･保険業」「教育・学習支援業」で、「ある」と回答した割合が高い。
　規模別では「30～100人以上」の事業所で、あると回答した割合が高い。</t>
  </si>
  <si>
    <t>規模別では、「50～99人」の事業所が、他の規模の事業所に比べ、設置している割合が高い。</t>
    <phoneticPr fontId="9"/>
  </si>
  <si>
    <t>規模別においては、「1～29人」の事業所を除いて90％以上、週休二日制を導入している。</t>
    <rPh sb="14" eb="15">
      <t>ニン</t>
    </rPh>
    <rPh sb="17" eb="20">
      <t>ジギョウショ</t>
    </rPh>
    <rPh sb="21" eb="22">
      <t>ノゾ</t>
    </rPh>
    <phoneticPr fontId="4"/>
  </si>
  <si>
    <t>　週休二日制の実施状況について、「行っている」と回答した事業所は全体で88.4%となった。
　どの業種も概ね週休二日制を導入しているが、「飲食店・宿泊業」では導入率が低い。
　規模別においては、「1～29人」の事業所を除いて90％以上、週休二日制を導入している。</t>
  </si>
  <si>
    <t>規模別では、「1～4人以上」規模の事業所で、「完全週休2日制」を実施している割合が49％を超えている。</t>
    <rPh sb="10" eb="13">
      <t>ニンイジョウ</t>
    </rPh>
    <phoneticPr fontId="4"/>
  </si>
  <si>
    <t>　週休二日制の種類については、「完全週休2日制」が最も多く、全体の43.2%となった。
　業種別では、「金融･保険業」「情報通信業」で「完全週休2日制」の割合が高い。
　規模別では、「1～4人以上」規模の事業所で、「完全週休2日制」を実施している割合が49％を超えている。</t>
  </si>
  <si>
    <t>　年次有給休暇の状況について、全体では従業員一人あたりに付与される有給休暇は26.1日、取得日数は11.3日であり、取得率は43.2%となった。
　業種別では、「飲食店・宿泊業」の取得率が低い。
　規模別では、「1～4人」規模の事業所で取得率がやや低い。（注：1人あたりの付与日数に違いあり）</t>
  </si>
  <si>
    <t>　女性管理職について、「いる」と回答した事業所は全体で46.6%となった。
　業種別では、全体的に「いない」との回答が多いが、「教育・学習支援業」「医療・福祉」で女性管理職がいる割合が高い。
　規模別では、規模が大きい事業所ほど、女性管理職がいる割合が高い。</t>
  </si>
  <si>
    <t>　セクシャルハラスメントへの対策について、「している」と回答した事業所は全体で50.5%となった（前年:35.9%）。
　業種別では、「金融･保険業」「運輸業」「医療・福祉」が他の業種と比べ対策をしている割合が高い。
　規模別では、規模が大きい事業所ほど対策している割合が高い。</t>
  </si>
  <si>
    <t>　パートタイマー１日の平均労働時間について、「7時間以上」と回答した事業所の割合が高かった。
　業種別では、「4時間未満」の割合が高いのは「飲食店・宿泊業」で、「7時間以上」の割合が高いのは「不動産業」であった。
　規模別では、「4時間未満」の割合が高いのは「5～9人」の事業所で、「7時間以上」の割合が高いのは「50人～99人」規模の事業所となった。</t>
    <rPh sb="9" eb="10">
      <t>ニチ</t>
    </rPh>
    <rPh sb="11" eb="13">
      <t>ヘイキン</t>
    </rPh>
    <rPh sb="13" eb="15">
      <t>ロウドウ</t>
    </rPh>
    <rPh sb="15" eb="17">
      <t>ジカン</t>
    </rPh>
    <rPh sb="30" eb="32">
      <t>カイトウ</t>
    </rPh>
    <rPh sb="34" eb="37">
      <t>ジギョウショ</t>
    </rPh>
    <rPh sb="38" eb="40">
      <t>ワリアイ</t>
    </rPh>
    <rPh sb="41" eb="42">
      <t>タカ</t>
    </rPh>
    <rPh sb="48" eb="50">
      <t>ギョウシュ</t>
    </rPh>
    <rPh sb="50" eb="51">
      <t>ベツ</t>
    </rPh>
    <rPh sb="88" eb="90">
      <t>ワリアイ</t>
    </rPh>
    <rPh sb="91" eb="92">
      <t>タカ</t>
    </rPh>
    <rPh sb="96" eb="99">
      <t>フドウサン</t>
    </rPh>
    <rPh sb="108" eb="110">
      <t>キボ</t>
    </rPh>
    <rPh sb="110" eb="111">
      <t>ベツ</t>
    </rPh>
    <rPh sb="116" eb="118">
      <t>ジカン</t>
    </rPh>
    <rPh sb="118" eb="120">
      <t>ミマン</t>
    </rPh>
    <rPh sb="133" eb="134">
      <t>ニン</t>
    </rPh>
    <rPh sb="136" eb="139">
      <t>ジギョウショ</t>
    </rPh>
    <rPh sb="149" eb="151">
      <t>ワリアイ</t>
    </rPh>
    <rPh sb="152" eb="153">
      <t>タカ</t>
    </rPh>
    <rPh sb="159" eb="160">
      <t>ニン</t>
    </rPh>
    <rPh sb="163" eb="164">
      <t>ニン</t>
    </rPh>
    <rPh sb="165" eb="167">
      <t>キボ</t>
    </rPh>
    <rPh sb="168" eb="171">
      <t>ジギョウショ</t>
    </rPh>
    <phoneticPr fontId="4"/>
  </si>
  <si>
    <t>　出産･育児･介護等による退職者の再雇用について、「常用雇用で再雇用」と回答した事業所が全体で15.5%、「パートタイマー・アルバイトで再雇用」は8.4%となった。
　業種別では、「情報通信業」「医療・福祉」で「常用雇用で再雇用」の割合が高く、「教育・学習支援業」「医療・福祉」で「パートタイマ―・アルバイトで再雇用」の割合が高い。
　規模別では、「10～29人」の事業所で、「常用雇用で再雇用」の割合が高い。</t>
  </si>
  <si>
    <t>　性別により評価しない人事考課基準の有無について、「定めている」と回答した事業所が全体で65.7%となった。
　業種別では、「情報通信業」「医療・福祉」が他と比べて、定めている割合が高い。
　規模別では、「100人以上」規模の事業所で、定めている割合が高い。</t>
  </si>
  <si>
    <t>　公正採用選考人権啓発推進員制度についての問いに対して、「知っていて理解している」事業所の割合は全体で15.7%となった。
　業種別では、「知っていて理解している」事業所は「運輸業」が他の業種に比べ高い割合を示している。
　規模別では、「50人以上」の事業所で「知っていて理解している」事業所の割合が高い。
※この問いは、常時使用する従業員の数が30人以上の事業所が対象。無回答を除く対象事業所561社中181社（32.3%）が制度を知っていて理解している。</t>
  </si>
  <si>
    <t>　公正採用選考人権啓発推進員の設置の有無について、全体で「あり」と回答した事業所は10.9%であった。
　業種別では、「運輸業」が他の業種より、設置している割合が高い。
　規模別では、「50～99人」の事業所が、他の規模の事業所に比べ、設置している割合が高い。
※この問いは、常時使用する従業員の数が30人以上の事業所が対象。無回答を除く対象事業所556社中126社（22.7%）が公正採用選考人権啓発推進員を設置している。</t>
  </si>
  <si>
    <t>　定年制の有無について、「あり」と回答した事業所は全体で68.7%となった。
　業種別では、「情報通信業」「教育・学習支援業」において、定年制の導入率が高いが、「飲食店・宿泊業」は低い。
　規模別では、規模が大きい事業所ほど定年制度がある割合が高く、「100人以上」の事業所では、定年制の導入率が100％となっている。</t>
  </si>
  <si>
    <t>　定年後の雇用促進制度の有無について、「あり」と回答した事業所は全体で80.3%となった。
　業種別では、「教育・学習支援業」「医療・福祉」に雇用促進制度がある割合が高い。
　規模別では、規模が大きい事業所ほど雇用促進制度がある割合が高い。
※回答上位（資料編より抜粋）
　継続雇用　：   681社
　定年廃止　：   146社</t>
  </si>
  <si>
    <t>　「団塊世代退職」「若年層定着率」「人材確保」「従業員高齢化」「労働時間短縮」「福利厚生充実」「人件費高騰」等の雇用に関する問題に取り組む必要があるかについて、「ある」と回答した事業所は全体で90.5%となった。
　業種別にみると、不動産業を除くすべての業種で必要性があると回答している割合が80％を超えている。
　規模別では、規模が大きい事業所ほど、雇用の問題に関心を持っている傾向にある。</t>
  </si>
  <si>
    <t>40　パワーハラスメントへの対策</t>
    <rPh sb="14" eb="16">
      <t>タイサク</t>
    </rPh>
    <phoneticPr fontId="4"/>
  </si>
  <si>
    <t>41　パートタイマー1日の平均労働時間</t>
    <rPh sb="9" eb="10">
      <t>ニチ</t>
    </rPh>
    <rPh sb="11" eb="13">
      <t>ヘイキン</t>
    </rPh>
    <rPh sb="13" eb="15">
      <t>ロウドウ</t>
    </rPh>
    <rPh sb="15" eb="17">
      <t>ジカン</t>
    </rPh>
    <phoneticPr fontId="4"/>
  </si>
  <si>
    <t>42　パートタイマーの平均時間給</t>
    <rPh sb="11" eb="13">
      <t>ヘイキン</t>
    </rPh>
    <rPh sb="13" eb="15">
      <t>ジカン</t>
    </rPh>
    <rPh sb="15" eb="16">
      <t>キュウ</t>
    </rPh>
    <phoneticPr fontId="4"/>
  </si>
  <si>
    <t>43　パートタイマーの有給休暇制度</t>
    <rPh sb="13" eb="15">
      <t>キュウカ</t>
    </rPh>
    <rPh sb="15" eb="17">
      <t>セイド</t>
    </rPh>
    <phoneticPr fontId="4"/>
  </si>
  <si>
    <t>44　パートタイマーの退職金制度</t>
    <rPh sb="11" eb="14">
      <t>タイショクキン</t>
    </rPh>
    <rPh sb="14" eb="16">
      <t>セイド</t>
    </rPh>
    <phoneticPr fontId="4"/>
  </si>
  <si>
    <t>45　次世代育成支援対策推進法にもとづく一般事業主行動計画策定</t>
    <rPh sb="3" eb="6">
      <t>ジセダイ</t>
    </rPh>
    <rPh sb="6" eb="8">
      <t>イクセイ</t>
    </rPh>
    <rPh sb="8" eb="10">
      <t>シエン</t>
    </rPh>
    <rPh sb="10" eb="12">
      <t>タイサク</t>
    </rPh>
    <rPh sb="12" eb="14">
      <t>スイシン</t>
    </rPh>
    <rPh sb="14" eb="15">
      <t>ホウ</t>
    </rPh>
    <rPh sb="20" eb="22">
      <t>イッパン</t>
    </rPh>
    <rPh sb="22" eb="25">
      <t>ジギョウヌシ</t>
    </rPh>
    <rPh sb="25" eb="27">
      <t>コウドウ</t>
    </rPh>
    <rPh sb="27" eb="29">
      <t>ケイカク</t>
    </rPh>
    <rPh sb="29" eb="31">
      <t>サクテイ</t>
    </rPh>
    <phoneticPr fontId="4"/>
  </si>
  <si>
    <t>46　未就学児養育者への支援制度</t>
    <phoneticPr fontId="4"/>
  </si>
  <si>
    <t>47　介護休業制度以外の支援制度</t>
    <phoneticPr fontId="4"/>
  </si>
  <si>
    <t>48　出産･育児･介護等による退職者の再雇用</t>
    <rPh sb="3" eb="5">
      <t>シュッサン</t>
    </rPh>
    <rPh sb="6" eb="8">
      <t>イクジ</t>
    </rPh>
    <rPh sb="9" eb="12">
      <t>カイゴナド</t>
    </rPh>
    <rPh sb="15" eb="18">
      <t>タイショクシャ</t>
    </rPh>
    <rPh sb="19" eb="22">
      <t>サイコヨウ</t>
    </rPh>
    <phoneticPr fontId="4"/>
  </si>
  <si>
    <t>49 女性活躍推進法にもとづく一般事業主行動計画策定</t>
    <rPh sb="3" eb="5">
      <t>ジョセイ</t>
    </rPh>
    <rPh sb="5" eb="7">
      <t>カツヤク</t>
    </rPh>
    <rPh sb="7" eb="9">
      <t>スイシン</t>
    </rPh>
    <rPh sb="9" eb="10">
      <t>ホウ</t>
    </rPh>
    <rPh sb="15" eb="17">
      <t>イッパン</t>
    </rPh>
    <rPh sb="17" eb="20">
      <t>ジギョウヌシ</t>
    </rPh>
    <rPh sb="20" eb="22">
      <t>コウドウ</t>
    </rPh>
    <rPh sb="22" eb="24">
      <t>ケイカク</t>
    </rPh>
    <rPh sb="24" eb="26">
      <t>サクテイ</t>
    </rPh>
    <phoneticPr fontId="4"/>
  </si>
  <si>
    <t>50　性別により評価しない人事考課基準の有無</t>
    <rPh sb="3" eb="5">
      <t>セイベツ</t>
    </rPh>
    <rPh sb="8" eb="10">
      <t>ヒョウカ</t>
    </rPh>
    <rPh sb="13" eb="15">
      <t>ジンジ</t>
    </rPh>
    <rPh sb="15" eb="17">
      <t>コウカ</t>
    </rPh>
    <rPh sb="17" eb="19">
      <t>キジュン</t>
    </rPh>
    <rPh sb="20" eb="22">
      <t>ウム</t>
    </rPh>
    <phoneticPr fontId="4"/>
  </si>
  <si>
    <t>51　性別役割分担の慣行改善</t>
    <rPh sb="3" eb="5">
      <t>セイベツ</t>
    </rPh>
    <rPh sb="5" eb="7">
      <t>ヤクワリ</t>
    </rPh>
    <rPh sb="7" eb="9">
      <t>ブンタン</t>
    </rPh>
    <rPh sb="10" eb="12">
      <t>カンコウ</t>
    </rPh>
    <rPh sb="12" eb="14">
      <t>カイゼン</t>
    </rPh>
    <phoneticPr fontId="4"/>
  </si>
  <si>
    <t>52　女性管理職の登用</t>
    <rPh sb="3" eb="5">
      <t>ジョセイ</t>
    </rPh>
    <rPh sb="5" eb="7">
      <t>カンリ</t>
    </rPh>
    <rPh sb="7" eb="8">
      <t>ショク</t>
    </rPh>
    <rPh sb="9" eb="11">
      <t>トウヨウ</t>
    </rPh>
    <phoneticPr fontId="4"/>
  </si>
  <si>
    <t>53　臨時従業員（派遣職員）・パートタイム労働者の常用従業員への転換について</t>
    <rPh sb="3" eb="5">
      <t>リンジ</t>
    </rPh>
    <rPh sb="5" eb="8">
      <t>ジュウギョウイン</t>
    </rPh>
    <rPh sb="9" eb="11">
      <t>ハケン</t>
    </rPh>
    <rPh sb="11" eb="13">
      <t>ショクイン</t>
    </rPh>
    <rPh sb="21" eb="24">
      <t>ロウドウシャ</t>
    </rPh>
    <rPh sb="25" eb="27">
      <t>ジョウヨウ</t>
    </rPh>
    <rPh sb="27" eb="30">
      <t>ジュウギョウイン</t>
    </rPh>
    <rPh sb="32" eb="34">
      <t>テンカン</t>
    </rPh>
    <phoneticPr fontId="4"/>
  </si>
  <si>
    <t>54　公正採用選考人権啓発推進員制度について</t>
    <phoneticPr fontId="4"/>
  </si>
  <si>
    <t>55　公正採用選考人権啓発推進員の設置状況について</t>
    <phoneticPr fontId="4"/>
  </si>
  <si>
    <t>　常用従業員の１日あたりの所定労働時間について、8時間以下と回答した事業所が全体の92.2%となり、8時間超は3.6%となった。
　業種別では、「飲食店・宿泊業」「卸売･小売業」で8時間超の割合が高い。
　規模別では、「1～4人」の事業所が他と比べ、8時間超の割合が高い</t>
  </si>
  <si>
    <t>　変形労働時間制の有無について、何らかの制度を導入している事業所は全体で43.4%となった。
　業種別では、「教育・学習支援業」で変形労働時間制の導入割合が高い。また、「教育・学習支援業」「製造業」「建設業」で一年単位の変形労働時間制を導入している割合が高い。
　規模別では、規模の大きい事業所ほど導入率が高い傾向にある。</t>
  </si>
  <si>
    <t>規模別では、規模が大きい事業所ほど定めている割合が高く、「100人以上」規模では、100％となっている。</t>
    <rPh sb="17" eb="18">
      <t>サダ</t>
    </rPh>
    <rPh sb="22" eb="24">
      <t>ワリアイ</t>
    </rPh>
    <phoneticPr fontId="4"/>
  </si>
  <si>
    <t>　介護休業制度について、「定めている」と回答した事業所は全体で57.5%と前回の43.9%を上回った。
　業種別では、「情報通信業」が他と比べ定めている割合が高い。
　規模別では、規模が大きい事業所ほど定めている割合が高く、「100人以上」規模では、100％となっている。</t>
  </si>
  <si>
    <t>　育児休業制度について、「定めている」と回答した事業所は全体で67.5%と、前回の55.5%を上回った。
　業種別では、「情報通信業」「教育・学習支援業」「医療・福祉」が他の業種と比べ、定めている割合が高い。
　規模別では、規模が大きい事業所ほど、定めている割合が高く、「100人以上」規模の事業所では100％であった。
　男女別にみると、取得率は、女性は99.0%（前年99.4%)、男性は26.4%（前年16.1%）であった。</t>
  </si>
  <si>
    <t>で「50％以上」と回答した割合が他業種と比べ高い。</t>
    <rPh sb="9" eb="11">
      <t>カイトウ</t>
    </rPh>
    <phoneticPr fontId="4"/>
  </si>
  <si>
    <t>　女性管理職の割合について、「50％以上」と回答した事業所が全体で22.5%となった（前年:23.8%）。
　業種別では、「教育・学習支援業」「医療・福祉」で「50％以上」と回答した割合が他業種と比べ高い。
　</t>
  </si>
  <si>
    <t>全体的に対策をしている割合が低いが業種別では、</t>
    <rPh sb="0" eb="3">
      <t>ゼンタイテキ</t>
    </rPh>
    <rPh sb="4" eb="6">
      <t>タイサク</t>
    </rPh>
    <rPh sb="11" eb="13">
      <t>ワリアイ</t>
    </rPh>
    <rPh sb="14" eb="15">
      <t>ヒク</t>
    </rPh>
    <rPh sb="17" eb="19">
      <t>ギョウシュ</t>
    </rPh>
    <rPh sb="19" eb="20">
      <t>ベツ</t>
    </rPh>
    <phoneticPr fontId="4"/>
  </si>
  <si>
    <t>規模別では、規模が小さい事業所ほど対策している割合が高い。</t>
    <rPh sb="9" eb="10">
      <t>チイ</t>
    </rPh>
    <rPh sb="26" eb="27">
      <t>タカ</t>
    </rPh>
    <phoneticPr fontId="9"/>
  </si>
  <si>
    <t>　パワーハラスメントへの対策について、「している」と回答した事業所は全体で29.8%となった（前年:27.4%）。
　全体的に対策をしている割合が低いが業種別では、「情報通信業」が他の業種と比べ対策をしている割合がやや高い。
　規模別では、規模が小さい事業所ほど対策している割合が高い。</t>
  </si>
  <si>
    <t>　パートタイマーの有給休暇制度について、「あり」と回答した事業所が全体で63.4%となった。
　業種別では、「情報通信業」「医療・福祉」において導入率が高い。
　規模別では、規模が大きい事業所ほど導入率が高く、「50～100人以上」の事業所で90％を超えている。</t>
  </si>
  <si>
    <t>　パートタイマーの退職金制度について、「あり」と回答した事業所は全体で10.6%となった。
　業種別では、「医療・福祉」「教育・学習支援業」「金融･保険業」において導入率が他の業種に比べ高い。
　規模別では、「30～49人」「5～9人」の事業所において、導入率がやや高い。</t>
  </si>
  <si>
    <t>規模の大きい事業所ほど「策定した」と回答した割合が高い。</t>
    <rPh sb="0" eb="2">
      <t>キボ</t>
    </rPh>
    <rPh sb="3" eb="4">
      <t>オオ</t>
    </rPh>
    <rPh sb="6" eb="9">
      <t>ジギョウショ</t>
    </rPh>
    <rPh sb="12" eb="14">
      <t>サクテイ</t>
    </rPh>
    <rPh sb="18" eb="20">
      <t>カイトウ</t>
    </rPh>
    <rPh sb="22" eb="24">
      <t>ワリアイ</t>
    </rPh>
    <rPh sb="25" eb="26">
      <t>タカ</t>
    </rPh>
    <phoneticPr fontId="4"/>
  </si>
  <si>
    <t>　次世代育成支援対策推進法にもとづく一般事業主行動計画（従業員数が101人以上の事業所は策定義務あり、100人以下は努力義務のみ）について、「策定した」「策定中」と回答した事業所が全体の17.1%となった。
　業種別では、「金融･保険業」「運輸業」「情報通信業」において「策定した」と回答した割合が高い。
　規模別では、規模の大きい事業所ほど「策定した」と回答した割合が高い。</t>
  </si>
  <si>
    <t>　未就学児養育者への支援制度について、「実施している」と回答した事業所が全体で63.8%となった。
　業種別では、「情報通信業」「教育・学習支援業」で、規模別では、「30人以上」の事業所において、実施率が高い。
【実施項目】～資料編より抜粋
　勤務時間短縮　フレックスタイム制
　看護休暇　時差出勤等
　※実施結果（上位3項目）
　　勤務時間短縮　 　　559社
　　時間外制限措置　　 383社
　　看護休暇　　       277社</t>
  </si>
  <si>
    <t>　介護休業制度以外の支援制度について、「実施している」と回答した事業所が全体で50.2%となった。
　業種別では、「情報通信業」「金融･保険業」「教育・学習支援業」で、規模別では、「30人以上」の事業所において、実施率が高い。
【実施項目】～資料編より抜粋
　勤務時間短縮　フレックスタイム制
　看護休暇　時差出勤等
　※実施結果（上位3項目）
　　勤務時間短縮　 　　472社
　　時間外制限措置　　 281社
　　看護休暇　　       250社</t>
  </si>
  <si>
    <t>の事業所が、「策定した」と回答した割合が高い。</t>
    <rPh sb="20" eb="21">
      <t>タカ</t>
    </rPh>
    <phoneticPr fontId="9"/>
  </si>
  <si>
    <t>　女性活躍推進法にもとづく一般事業主行動計画（従業員数が301人以上の事業所は策定義務あり、300人以下は努力義務のみ）について、「策定した」「策定中」と回答した事業所が全体の19.2%となった。
　業種別では、「金融･保険業」「情報通信業」「運輸業」において「策定した」と回答した割合が高い。
　規模別では、「100人以上」の事業所が、「策定した」と回答した割合が高い。</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</si>
</sst>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76" formatCode="0.0_);[Red]\(0.0\)"/>
    <numFmt numFmtId="177" formatCode="#,##0.0_ "/>
    <numFmt numFmtId="178" formatCode="0.0%"/>
    <numFmt numFmtId="179" formatCode="#,###&quot;人&quot;"/>
    <numFmt numFmtId="180" formatCode="#,###&quot;件&quot;"/>
    <numFmt numFmtId="181" formatCode="#,###.0&quot;人&quot;"/>
    <numFmt numFmtId="182" formatCode="#,###&quot;社&quot;"/>
    <numFmt numFmtId="183" formatCode="#,###.0&quot;歳&quot;"/>
    <numFmt numFmtId="184" formatCode="#,###&quot;円&quot;"/>
    <numFmt numFmtId="185" formatCode="h:mm;@"/>
    <numFmt numFmtId="186" formatCode="#,###&quot;日&quot;"/>
    <numFmt numFmtId="187" formatCode="#,###.0&quot;日&quot;"/>
    <numFmt numFmtId="188" formatCode="#,###.0&quot;円&quot;"/>
    <numFmt numFmtId="189" formatCode="#,##0.00_ "/>
    <numFmt numFmtId="190" formatCode="0.0_ "/>
  </numFmts>
  <fonts count="38">
    <font>
      <sz val="10"/>
      <name val="HGｺﾞｼｯｸM"/>
      <family val="3"/>
      <charset val="128"/>
    </font>
    <font>
      <sz val="10"/>
      <name val="HGｺﾞｼｯｸM"/>
      <family val="3"/>
      <charset val="128"/>
    </font>
    <font>
      <sz val="10"/>
      <name val="HGｺﾞｼｯｸM"/>
      <family val="3"/>
      <charset val="128"/>
    </font>
    <font>
      <sz val="11"/>
      <name val="ＭＳ Ｐゴシック"/>
      <family val="3"/>
      <charset val="128"/>
    </font>
    <font>
      <sz val="6"/>
      <name val="ＭＳ Ｐゴシック"/>
      <family val="3"/>
      <charset val="128"/>
    </font>
    <font>
      <sz val="8"/>
      <name val="HGｺﾞｼｯｸM"/>
      <family val="3"/>
      <charset val="128"/>
    </font>
    <font>
      <sz val="8"/>
      <color indexed="8"/>
      <name val="HGｺﾞｼｯｸM"/>
      <family val="3"/>
      <charset val="128"/>
    </font>
    <font>
      <sz val="8"/>
      <color indexed="12"/>
      <name val="HGｺﾞｼｯｸM"/>
      <family val="3"/>
      <charset val="128"/>
    </font>
    <font>
      <sz val="8"/>
      <color indexed="10"/>
      <name val="HGｺﾞｼｯｸM"/>
      <family val="3"/>
      <charset val="128"/>
    </font>
    <font>
      <sz val="6"/>
      <name val="HGｺﾞｼｯｸM"/>
      <family val="3"/>
      <charset val="128"/>
    </font>
    <font>
      <sz val="8"/>
      <name val="ＭＳ Ｐゴシック"/>
      <family val="3"/>
      <charset val="128"/>
    </font>
    <font>
      <sz val="6"/>
      <color indexed="8"/>
      <name val="HGｺﾞｼｯｸM"/>
      <family val="3"/>
      <charset val="128"/>
    </font>
    <font>
      <b/>
      <sz val="8"/>
      <color indexed="8"/>
      <name val="HGｺﾞｼｯｸM"/>
      <family val="3"/>
      <charset val="128"/>
    </font>
    <font>
      <b/>
      <sz val="8"/>
      <name val="HGｺﾞｼｯｸM"/>
      <family val="3"/>
      <charset val="128"/>
    </font>
    <font>
      <b/>
      <sz val="10"/>
      <name val="HGｺﾞｼｯｸM"/>
      <family val="3"/>
      <charset val="128"/>
    </font>
    <font>
      <sz val="28"/>
      <name val="HGｺﾞｼｯｸM"/>
      <family val="3"/>
      <charset val="128"/>
    </font>
    <font>
      <sz val="14"/>
      <name val="HGｺﾞｼｯｸM"/>
      <family val="3"/>
      <charset val="128"/>
    </font>
    <font>
      <sz val="18"/>
      <name val="HGｺﾞｼｯｸM"/>
      <family val="3"/>
      <charset val="128"/>
    </font>
    <font>
      <sz val="9"/>
      <name val="HGｺﾞｼｯｸM"/>
      <family val="3"/>
      <charset val="128"/>
    </font>
    <font>
      <sz val="9"/>
      <name val="ＭＳ ゴシック"/>
      <family val="3"/>
      <charset val="128"/>
    </font>
    <font>
      <sz val="9"/>
      <color indexed="8"/>
      <name val="ＭＳ ゴシック"/>
      <family val="3"/>
      <charset val="128"/>
    </font>
    <font>
      <b/>
      <sz val="9"/>
      <name val="ＭＳ ゴシック"/>
      <family val="3"/>
      <charset val="128"/>
    </font>
    <font>
      <b/>
      <sz val="9"/>
      <name val="ＭＳ Ｐゴシック"/>
      <family val="3"/>
      <charset val="128"/>
    </font>
    <font>
      <b/>
      <sz val="9"/>
      <color indexed="12"/>
      <name val="ＭＳ Ｐゴシック"/>
      <family val="3"/>
      <charset val="128"/>
    </font>
    <font>
      <b/>
      <sz val="9"/>
      <color indexed="10"/>
      <name val="ＭＳ Ｐゴシック"/>
      <family val="3"/>
      <charset val="128"/>
    </font>
    <font>
      <b/>
      <sz val="9"/>
      <color indexed="8"/>
      <name val="ＭＳ ゴシック"/>
      <family val="3"/>
      <charset val="128"/>
    </font>
    <font>
      <sz val="9"/>
      <color indexed="12"/>
      <name val="ＭＳ ゴシック"/>
      <family val="3"/>
      <charset val="128"/>
    </font>
    <font>
      <sz val="9"/>
      <color indexed="55"/>
      <name val="ＭＳ ゴシック"/>
      <family val="3"/>
      <charset val="128"/>
    </font>
    <font>
      <b/>
      <sz val="9"/>
      <color indexed="55"/>
      <name val="ＭＳ Ｐゴシック"/>
      <family val="3"/>
      <charset val="128"/>
    </font>
    <font>
      <b/>
      <sz val="9"/>
      <color indexed="10"/>
      <name val="ＭＳ ゴシック"/>
      <family val="3"/>
      <charset val="128"/>
    </font>
    <font>
      <sz val="8"/>
      <color indexed="8"/>
      <name val="ＭＳ ゴシック"/>
      <family val="3"/>
      <charset val="128"/>
    </font>
    <font>
      <sz val="10"/>
      <name val="HGｺﾞｼｯｸM"/>
      <family val="3"/>
      <charset val="128"/>
    </font>
    <font>
      <u/>
      <sz val="8"/>
      <name val="HGｺﾞｼｯｸM"/>
      <family val="3"/>
      <charset val="128"/>
    </font>
    <font>
      <sz val="8"/>
      <color indexed="12"/>
      <name val="ＭＳ ゴシック"/>
      <family val="3"/>
      <charset val="128"/>
    </font>
    <font>
      <b/>
      <sz val="9"/>
      <color indexed="81"/>
      <name val="ＭＳ Ｐゴシック"/>
      <family val="3"/>
      <charset val="128"/>
    </font>
    <font>
      <b/>
      <sz val="9"/>
      <color rgb="FFFF0000"/>
      <name val="ＭＳ Ｐゴシック"/>
      <family val="3"/>
      <charset val="128"/>
    </font>
    <font>
      <sz val="10.5"/>
      <name val="HGｺﾞｼｯｸM"/>
      <family val="3"/>
      <charset val="128"/>
    </font>
    <font>
      <sz val="8"/>
      <name val="ＭＳ ゴシック"/>
      <family val="3"/>
      <charset val="128"/>
    </font>
  </fonts>
  <fills count="16">
    <fill>
      <patternFill patternType="none"/>
    </fill>
    <fill>
      <patternFill patternType="gray125"/>
    </fill>
    <fill>
      <patternFill patternType="solid">
        <fgColor indexed="41"/>
        <bgColor indexed="64"/>
      </patternFill>
    </fill>
    <fill>
      <patternFill patternType="solid">
        <fgColor indexed="9"/>
        <bgColor indexed="64"/>
      </patternFill>
    </fill>
    <fill>
      <patternFill patternType="solid">
        <fgColor indexed="45"/>
        <bgColor indexed="64"/>
      </patternFill>
    </fill>
    <fill>
      <patternFill patternType="solid">
        <fgColor indexed="55"/>
        <bgColor indexed="64"/>
      </patternFill>
    </fill>
    <fill>
      <patternFill patternType="solid">
        <fgColor indexed="43"/>
        <bgColor indexed="64"/>
      </patternFill>
    </fill>
    <fill>
      <patternFill patternType="solid">
        <fgColor indexed="13"/>
        <bgColor indexed="64"/>
      </patternFill>
    </fill>
    <fill>
      <patternFill patternType="solid">
        <fgColor theme="0"/>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rgb="FFFFFF99"/>
        <bgColor indexed="64"/>
      </patternFill>
    </fill>
    <fill>
      <patternFill patternType="solid">
        <fgColor rgb="FF969696"/>
        <bgColor indexed="64"/>
      </patternFill>
    </fill>
    <fill>
      <patternFill patternType="solid">
        <fgColor theme="0" tint="-0.34998626667073579"/>
        <bgColor indexed="64"/>
      </patternFill>
    </fill>
    <fill>
      <patternFill patternType="solid">
        <fgColor rgb="FFCCFFFF"/>
        <bgColor indexed="64"/>
      </patternFill>
    </fill>
  </fills>
  <borders count="141">
    <border>
      <left/>
      <right/>
      <top/>
      <bottom/>
      <diagonal/>
    </border>
    <border>
      <left style="medium">
        <color indexed="64"/>
      </left>
      <right/>
      <top style="thin">
        <color indexed="64"/>
      </top>
      <bottom style="thin">
        <color indexed="64"/>
      </bottom>
      <diagonal/>
    </border>
    <border>
      <left style="medium">
        <color indexed="64"/>
      </left>
      <right/>
      <top style="thin">
        <color indexed="64"/>
      </top>
      <bottom style="double">
        <color indexed="64"/>
      </bottom>
      <diagonal/>
    </border>
    <border>
      <left style="medium">
        <color indexed="64"/>
      </left>
      <right/>
      <top style="thin">
        <color indexed="64"/>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double">
        <color indexed="64"/>
      </bottom>
      <diagonal/>
    </border>
    <border>
      <left style="thin">
        <color indexed="64"/>
      </left>
      <right style="thin">
        <color indexed="64"/>
      </right>
      <top style="medium">
        <color indexed="64"/>
      </top>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top style="medium">
        <color indexed="64"/>
      </top>
      <bottom style="medium">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double">
        <color indexed="64"/>
      </left>
      <right style="medium">
        <color indexed="64"/>
      </right>
      <top/>
      <bottom style="thin">
        <color indexed="64"/>
      </bottom>
      <diagonal/>
    </border>
    <border>
      <left style="double">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double">
        <color indexed="64"/>
      </left>
      <right style="medium">
        <color indexed="64"/>
      </right>
      <top style="thin">
        <color indexed="64"/>
      </top>
      <bottom style="double">
        <color indexed="64"/>
      </bottom>
      <diagonal/>
    </border>
    <border>
      <left style="thin">
        <color indexed="64"/>
      </left>
      <right style="thin">
        <color indexed="64"/>
      </right>
      <top style="double">
        <color indexed="64"/>
      </top>
      <bottom style="medium">
        <color indexed="64"/>
      </bottom>
      <diagonal/>
    </border>
    <border>
      <left/>
      <right/>
      <top/>
      <bottom style="medium">
        <color indexed="64"/>
      </bottom>
      <diagonal/>
    </border>
    <border>
      <left style="double">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double">
        <color indexed="64"/>
      </left>
      <right style="medium">
        <color indexed="64"/>
      </right>
      <top style="double">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right/>
      <top/>
      <bottom style="thin">
        <color indexed="64"/>
      </bottom>
      <diagonal/>
    </border>
    <border>
      <left/>
      <right/>
      <top style="thin">
        <color indexed="64"/>
      </top>
      <bottom style="thin">
        <color indexed="64"/>
      </bottom>
      <diagonal/>
    </border>
    <border>
      <left style="medium">
        <color indexed="64"/>
      </left>
      <right style="thin">
        <color indexed="64"/>
      </right>
      <top/>
      <bottom style="double">
        <color indexed="64"/>
      </bottom>
      <diagonal/>
    </border>
    <border>
      <left/>
      <right style="thin">
        <color indexed="64"/>
      </right>
      <top/>
      <bottom style="double">
        <color indexed="64"/>
      </bottom>
      <diagonal/>
    </border>
    <border>
      <left/>
      <right/>
      <top/>
      <bottom style="double">
        <color indexed="64"/>
      </bottom>
      <diagonal/>
    </border>
    <border>
      <left style="double">
        <color indexed="64"/>
      </left>
      <right style="medium">
        <color indexed="64"/>
      </right>
      <top/>
      <bottom style="double">
        <color indexed="64"/>
      </bottom>
      <diagonal/>
    </border>
    <border>
      <left style="thin">
        <color indexed="64"/>
      </left>
      <right style="double">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medium">
        <color indexed="64"/>
      </right>
      <top/>
      <bottom/>
      <diagonal/>
    </border>
    <border>
      <left/>
      <right style="thin">
        <color indexed="64"/>
      </right>
      <top/>
      <bottom/>
      <diagonal/>
    </border>
    <border>
      <left style="thin">
        <color indexed="64"/>
      </left>
      <right style="medium">
        <color indexed="64"/>
      </right>
      <top/>
      <bottom/>
      <diagonal/>
    </border>
    <border>
      <left/>
      <right/>
      <top style="thin">
        <color indexed="64"/>
      </top>
      <bottom style="double">
        <color indexed="64"/>
      </bottom>
      <diagonal/>
    </border>
    <border>
      <left style="double">
        <color indexed="64"/>
      </left>
      <right style="medium">
        <color indexed="64"/>
      </right>
      <top style="medium">
        <color indexed="64"/>
      </top>
      <bottom style="thin">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bottom/>
      <diagonal/>
    </border>
    <border>
      <left style="double">
        <color indexed="64"/>
      </left>
      <right style="medium">
        <color indexed="64"/>
      </right>
      <top style="medium">
        <color indexed="64"/>
      </top>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double">
        <color indexed="64"/>
      </bottom>
      <diagonal/>
    </border>
    <border>
      <left style="medium">
        <color indexed="64"/>
      </left>
      <right style="thin">
        <color indexed="64"/>
      </right>
      <top style="medium">
        <color indexed="64"/>
      </top>
      <bottom/>
      <diagonal/>
    </border>
    <border>
      <left style="thin">
        <color indexed="64"/>
      </left>
      <right style="double">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style="thin">
        <color indexed="64"/>
      </left>
      <right style="double">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style="medium">
        <color indexed="64"/>
      </left>
      <right style="medium">
        <color indexed="64"/>
      </right>
      <top style="double">
        <color indexed="64"/>
      </top>
      <bottom style="medium">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diagonal/>
    </border>
    <border>
      <left style="dotted">
        <color indexed="64"/>
      </left>
      <right style="dotted">
        <color indexed="64"/>
      </right>
      <top style="hair">
        <color indexed="64"/>
      </top>
      <bottom style="hair">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medium">
        <color indexed="64"/>
      </left>
      <right/>
      <top/>
      <bottom/>
      <diagonal/>
    </border>
    <border>
      <left style="thin">
        <color indexed="64"/>
      </left>
      <right style="thin">
        <color indexed="64"/>
      </right>
      <top/>
      <bottom/>
      <diagonal/>
    </border>
    <border>
      <left style="medium">
        <color indexed="64"/>
      </left>
      <right style="thin">
        <color indexed="64"/>
      </right>
      <top style="double">
        <color indexed="64"/>
      </top>
      <bottom style="medium">
        <color indexed="64"/>
      </bottom>
      <diagonal/>
    </border>
    <border>
      <left style="thin">
        <color indexed="64"/>
      </left>
      <right style="double">
        <color indexed="64"/>
      </right>
      <top style="double">
        <color indexed="64"/>
      </top>
      <bottom style="medium">
        <color indexed="64"/>
      </bottom>
      <diagonal/>
    </border>
    <border>
      <left style="thin">
        <color indexed="64"/>
      </left>
      <right style="double">
        <color indexed="64"/>
      </right>
      <top style="medium">
        <color indexed="64"/>
      </top>
      <bottom style="thin">
        <color indexed="64"/>
      </bottom>
      <diagonal/>
    </border>
    <border diagonalDown="1">
      <left style="hair">
        <color indexed="64"/>
      </left>
      <right style="hair">
        <color indexed="64"/>
      </right>
      <top style="hair">
        <color indexed="64"/>
      </top>
      <bottom style="hair">
        <color indexed="64"/>
      </bottom>
      <diagonal style="hair">
        <color indexed="64"/>
      </diagonal>
    </border>
    <border>
      <left/>
      <right/>
      <top style="hair">
        <color indexed="64"/>
      </top>
      <bottom style="hair">
        <color indexed="64"/>
      </bottom>
      <diagonal/>
    </border>
    <border>
      <left style="hair">
        <color indexed="64"/>
      </left>
      <right style="hair">
        <color indexed="64"/>
      </right>
      <top/>
      <bottom style="hair">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top style="double">
        <color indexed="64"/>
      </top>
      <bottom style="medium">
        <color indexed="64"/>
      </bottom>
      <diagonal/>
    </border>
    <border>
      <left style="thin">
        <color indexed="64"/>
      </left>
      <right style="double">
        <color indexed="64"/>
      </right>
      <top/>
      <bottom/>
      <diagonal/>
    </border>
    <border>
      <left/>
      <right/>
      <top style="hair">
        <color indexed="64"/>
      </top>
      <bottom/>
      <diagonal/>
    </border>
    <border>
      <left/>
      <right/>
      <top/>
      <bottom style="hair">
        <color indexed="64"/>
      </bottom>
      <diagonal/>
    </border>
    <border>
      <left/>
      <right style="hair">
        <color indexed="64"/>
      </right>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thin">
        <color indexed="64"/>
      </left>
      <right style="thin">
        <color indexed="64"/>
      </right>
      <top style="medium">
        <color indexed="64"/>
      </top>
      <bottom style="double">
        <color indexed="64"/>
      </bottom>
      <diagonal/>
    </border>
    <border>
      <left style="hair">
        <color indexed="64"/>
      </left>
      <right style="hair">
        <color indexed="64"/>
      </right>
      <top style="medium">
        <color indexed="64"/>
      </top>
      <bottom/>
      <diagonal/>
    </border>
  </borders>
  <cellStyleXfs count="7">
    <xf numFmtId="0" fontId="0" fillId="0" borderId="0">
      <alignment vertical="center"/>
    </xf>
    <xf numFmtId="9" fontId="2" fillId="0" borderId="0" applyFont="0" applyFill="0" applyBorder="0" applyAlignment="0" applyProtection="0">
      <alignment vertical="center"/>
    </xf>
    <xf numFmtId="38" fontId="2"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cellStyleXfs>
  <cellXfs count="1165">
    <xf numFmtId="0" fontId="0" fillId="0" borderId="0" xfId="0">
      <alignment vertical="center"/>
    </xf>
    <xf numFmtId="0" fontId="5" fillId="0" borderId="0" xfId="6" applyFont="1" applyAlignment="1">
      <alignment vertical="center" shrinkToFit="1"/>
    </xf>
    <xf numFmtId="0" fontId="7" fillId="0" borderId="0" xfId="6" applyFont="1" applyBorder="1" applyAlignment="1">
      <alignment vertical="center" shrinkToFit="1"/>
    </xf>
    <xf numFmtId="0" fontId="7" fillId="0" borderId="0" xfId="6" applyFont="1" applyFill="1" applyBorder="1" applyAlignment="1">
      <alignment vertical="center" shrinkToFit="1"/>
    </xf>
    <xf numFmtId="0" fontId="5" fillId="0" borderId="0" xfId="6" applyFont="1" applyFill="1" applyAlignment="1">
      <alignment vertical="center" shrinkToFit="1"/>
    </xf>
    <xf numFmtId="0" fontId="5" fillId="0" borderId="0" xfId="6" applyFont="1" applyBorder="1" applyAlignment="1">
      <alignment vertical="center" shrinkToFit="1"/>
    </xf>
    <xf numFmtId="0" fontId="7" fillId="0" borderId="0" xfId="6" applyFont="1" applyBorder="1" applyAlignment="1">
      <alignment horizontal="center" vertical="center" shrinkToFit="1"/>
    </xf>
    <xf numFmtId="0" fontId="6" fillId="2" borderId="1" xfId="6" applyFont="1" applyFill="1" applyBorder="1" applyAlignment="1">
      <alignment vertical="center" wrapText="1"/>
    </xf>
    <xf numFmtId="0" fontId="6" fillId="2" borderId="2" xfId="6" applyFont="1" applyFill="1" applyBorder="1" applyAlignment="1">
      <alignment vertical="center" wrapText="1"/>
    </xf>
    <xf numFmtId="0" fontId="5" fillId="0" borderId="0" xfId="6" applyFont="1" applyFill="1" applyBorder="1" applyAlignment="1">
      <alignment vertical="center" shrinkToFit="1"/>
    </xf>
    <xf numFmtId="0" fontId="6" fillId="2" borderId="3" xfId="6" applyFont="1" applyFill="1" applyBorder="1" applyAlignment="1">
      <alignment vertical="center" wrapText="1"/>
    </xf>
    <xf numFmtId="0" fontId="6" fillId="0" borderId="0" xfId="6" applyFont="1" applyAlignment="1">
      <alignment vertical="center" shrinkToFit="1"/>
    </xf>
    <xf numFmtId="0" fontId="6" fillId="0" borderId="0" xfId="6" applyFont="1" applyFill="1" applyBorder="1" applyAlignment="1">
      <alignment horizontal="center" vertical="center" shrinkToFit="1"/>
    </xf>
    <xf numFmtId="185" fontId="7" fillId="0" borderId="0" xfId="6" applyNumberFormat="1" applyFont="1" applyBorder="1" applyAlignment="1">
      <alignment vertical="center" shrinkToFit="1"/>
    </xf>
    <xf numFmtId="185" fontId="5" fillId="0" borderId="0" xfId="6" applyNumberFormat="1" applyFont="1" applyBorder="1" applyAlignment="1">
      <alignment vertical="center" shrinkToFit="1"/>
    </xf>
    <xf numFmtId="185" fontId="5" fillId="0" borderId="0" xfId="6" applyNumberFormat="1" applyFont="1" applyFill="1" applyBorder="1" applyAlignment="1">
      <alignment vertical="center" shrinkToFit="1"/>
    </xf>
    <xf numFmtId="0" fontId="6" fillId="2" borderId="4" xfId="6" applyFont="1" applyFill="1" applyBorder="1" applyAlignment="1">
      <alignment vertical="center" wrapText="1"/>
    </xf>
    <xf numFmtId="0" fontId="5" fillId="0" borderId="0" xfId="6" applyFont="1" applyFill="1" applyBorder="1" applyAlignment="1">
      <alignment horizontal="center" vertical="center" shrinkToFit="1"/>
    </xf>
    <xf numFmtId="0" fontId="6" fillId="2" borderId="5" xfId="6" applyFont="1" applyFill="1" applyBorder="1" applyAlignment="1">
      <alignment vertical="center" wrapText="1"/>
    </xf>
    <xf numFmtId="0" fontId="6" fillId="2" borderId="6" xfId="6" applyFont="1" applyFill="1" applyBorder="1" applyAlignment="1">
      <alignment vertical="center" wrapText="1"/>
    </xf>
    <xf numFmtId="0" fontId="6" fillId="2" borderId="7" xfId="6" applyFont="1" applyFill="1" applyBorder="1" applyAlignment="1">
      <alignment vertical="center" wrapText="1"/>
    </xf>
    <xf numFmtId="0" fontId="6" fillId="2" borderId="8" xfId="6" applyFont="1" applyFill="1" applyBorder="1" applyAlignment="1">
      <alignment vertical="center" wrapText="1"/>
    </xf>
    <xf numFmtId="182" fontId="5" fillId="0" borderId="0" xfId="6" applyNumberFormat="1" applyFont="1" applyBorder="1" applyAlignment="1">
      <alignment vertical="center" shrinkToFit="1"/>
    </xf>
    <xf numFmtId="182" fontId="8" fillId="0" borderId="0" xfId="6" applyNumberFormat="1" applyFont="1" applyFill="1" applyBorder="1" applyAlignment="1">
      <alignment horizontal="center" vertical="center" shrinkToFit="1"/>
    </xf>
    <xf numFmtId="0" fontId="9" fillId="2" borderId="9" xfId="5" applyFont="1" applyFill="1" applyBorder="1" applyAlignment="1">
      <alignment horizontal="center" vertical="center" wrapText="1"/>
    </xf>
    <xf numFmtId="0" fontId="9" fillId="2" borderId="9" xfId="5" applyFont="1" applyFill="1" applyBorder="1" applyAlignment="1">
      <alignment horizontal="center" vertical="center"/>
    </xf>
    <xf numFmtId="0" fontId="5" fillId="0" borderId="0" xfId="5" applyFont="1">
      <alignment vertical="center"/>
    </xf>
    <xf numFmtId="0" fontId="5" fillId="2" borderId="10" xfId="5" applyFont="1" applyFill="1" applyBorder="1" applyAlignment="1">
      <alignment horizontal="center" vertical="center"/>
    </xf>
    <xf numFmtId="0" fontId="5" fillId="2" borderId="11" xfId="5" applyFont="1" applyFill="1" applyBorder="1" applyAlignment="1">
      <alignment horizontal="center" vertical="center"/>
    </xf>
    <xf numFmtId="0" fontId="5" fillId="2" borderId="12" xfId="5" applyFont="1" applyFill="1" applyBorder="1" applyAlignment="1">
      <alignment horizontal="center" vertical="center"/>
    </xf>
    <xf numFmtId="0" fontId="5" fillId="2" borderId="13" xfId="5" applyFont="1" applyFill="1" applyBorder="1" applyAlignment="1">
      <alignment horizontal="center" vertical="center"/>
    </xf>
    <xf numFmtId="0" fontId="5" fillId="2" borderId="14" xfId="5" applyFont="1" applyFill="1" applyBorder="1" applyAlignment="1">
      <alignment horizontal="center" vertical="center"/>
    </xf>
    <xf numFmtId="0" fontId="5" fillId="2" borderId="15" xfId="5" applyFont="1" applyFill="1" applyBorder="1" applyAlignment="1">
      <alignment horizontal="center" vertical="center"/>
    </xf>
    <xf numFmtId="0" fontId="5" fillId="2" borderId="16" xfId="5" applyFont="1" applyFill="1" applyBorder="1" applyAlignment="1">
      <alignment horizontal="center" vertical="center"/>
    </xf>
    <xf numFmtId="178" fontId="8" fillId="0" borderId="16" xfId="1" applyNumberFormat="1" applyFont="1" applyBorder="1">
      <alignment vertical="center"/>
    </xf>
    <xf numFmtId="178" fontId="8" fillId="0" borderId="17" xfId="1" applyNumberFormat="1" applyFont="1" applyBorder="1">
      <alignment vertical="center"/>
    </xf>
    <xf numFmtId="178" fontId="8" fillId="0" borderId="18" xfId="1" applyNumberFormat="1" applyFont="1" applyBorder="1">
      <alignment vertical="center"/>
    </xf>
    <xf numFmtId="0" fontId="5" fillId="2" borderId="19" xfId="5" applyFont="1" applyFill="1" applyBorder="1" applyAlignment="1">
      <alignment horizontal="center" vertical="center"/>
    </xf>
    <xf numFmtId="182" fontId="8" fillId="0" borderId="11" xfId="5" applyNumberFormat="1" applyFont="1" applyBorder="1">
      <alignment vertical="center"/>
    </xf>
    <xf numFmtId="182" fontId="8" fillId="0" borderId="12" xfId="5" applyNumberFormat="1" applyFont="1" applyBorder="1">
      <alignment vertical="center"/>
    </xf>
    <xf numFmtId="182" fontId="8" fillId="0" borderId="20" xfId="5" applyNumberFormat="1" applyFont="1" applyBorder="1">
      <alignment vertical="center"/>
    </xf>
    <xf numFmtId="182" fontId="8" fillId="0" borderId="15" xfId="5" applyNumberFormat="1" applyFont="1" applyBorder="1">
      <alignment vertical="center"/>
    </xf>
    <xf numFmtId="0" fontId="5" fillId="2" borderId="10" xfId="4" applyFont="1" applyFill="1" applyBorder="1" applyAlignment="1">
      <alignment horizontal="center" vertical="center"/>
    </xf>
    <xf numFmtId="0" fontId="5" fillId="2" borderId="20" xfId="5" applyFont="1" applyFill="1" applyBorder="1" applyAlignment="1">
      <alignment horizontal="center" vertical="center"/>
    </xf>
    <xf numFmtId="0" fontId="5" fillId="2" borderId="21" xfId="4" applyFont="1" applyFill="1" applyBorder="1">
      <alignment vertical="center"/>
    </xf>
    <xf numFmtId="178" fontId="8" fillId="0" borderId="21" xfId="1" applyNumberFormat="1" applyFont="1" applyBorder="1">
      <alignment vertical="center"/>
    </xf>
    <xf numFmtId="178" fontId="8" fillId="0" borderId="22" xfId="1" applyNumberFormat="1" applyFont="1" applyBorder="1">
      <alignment vertical="center"/>
    </xf>
    <xf numFmtId="178" fontId="8" fillId="0" borderId="23" xfId="1" applyNumberFormat="1" applyFont="1" applyBorder="1">
      <alignment vertical="center"/>
    </xf>
    <xf numFmtId="182" fontId="8" fillId="0" borderId="24" xfId="5" applyNumberFormat="1" applyFont="1" applyBorder="1">
      <alignment vertical="center"/>
    </xf>
    <xf numFmtId="182" fontId="8" fillId="0" borderId="25" xfId="5" applyNumberFormat="1" applyFont="1" applyBorder="1">
      <alignment vertical="center"/>
    </xf>
    <xf numFmtId="182" fontId="8" fillId="0" borderId="26" xfId="5" applyNumberFormat="1" applyFont="1" applyBorder="1">
      <alignment vertical="center"/>
    </xf>
    <xf numFmtId="182" fontId="8" fillId="0" borderId="27" xfId="5" applyNumberFormat="1" applyFont="1" applyBorder="1">
      <alignment vertical="center"/>
    </xf>
    <xf numFmtId="178" fontId="8" fillId="0" borderId="24" xfId="1" applyNumberFormat="1" applyFont="1" applyBorder="1">
      <alignment vertical="center"/>
    </xf>
    <xf numFmtId="178" fontId="8" fillId="0" borderId="25" xfId="1" applyNumberFormat="1" applyFont="1" applyBorder="1">
      <alignment vertical="center"/>
    </xf>
    <xf numFmtId="182" fontId="8" fillId="0" borderId="28" xfId="5" applyNumberFormat="1" applyFont="1" applyBorder="1">
      <alignment vertical="center"/>
    </xf>
    <xf numFmtId="178" fontId="8" fillId="0" borderId="29" xfId="1" applyNumberFormat="1" applyFont="1" applyBorder="1">
      <alignment vertical="center"/>
    </xf>
    <xf numFmtId="178" fontId="8" fillId="0" borderId="30" xfId="1" applyNumberFormat="1" applyFont="1" applyBorder="1">
      <alignment vertical="center"/>
    </xf>
    <xf numFmtId="178" fontId="8" fillId="0" borderId="31" xfId="1" applyNumberFormat="1" applyFont="1" applyBorder="1">
      <alignment vertical="center"/>
    </xf>
    <xf numFmtId="182" fontId="8" fillId="0" borderId="32" xfId="5" applyNumberFormat="1" applyFont="1" applyBorder="1">
      <alignment vertical="center"/>
    </xf>
    <xf numFmtId="182" fontId="8" fillId="0" borderId="33" xfId="5" applyNumberFormat="1" applyFont="1" applyBorder="1">
      <alignment vertical="center"/>
    </xf>
    <xf numFmtId="182" fontId="8" fillId="0" borderId="34" xfId="5" applyNumberFormat="1" applyFont="1" applyBorder="1">
      <alignment vertical="center"/>
    </xf>
    <xf numFmtId="182" fontId="8" fillId="0" borderId="35" xfId="5" applyNumberFormat="1" applyFont="1" applyBorder="1">
      <alignment vertical="center"/>
    </xf>
    <xf numFmtId="182" fontId="8" fillId="0" borderId="16" xfId="5" applyNumberFormat="1" applyFont="1" applyBorder="1">
      <alignment vertical="center"/>
    </xf>
    <xf numFmtId="182" fontId="8" fillId="0" borderId="36" xfId="5" applyNumberFormat="1" applyFont="1" applyBorder="1">
      <alignment vertical="center"/>
    </xf>
    <xf numFmtId="182" fontId="8" fillId="0" borderId="37" xfId="5" applyNumberFormat="1" applyFont="1" applyBorder="1">
      <alignment vertical="center"/>
    </xf>
    <xf numFmtId="182" fontId="8" fillId="0" borderId="38" xfId="5" applyNumberFormat="1" applyFont="1" applyBorder="1">
      <alignment vertical="center"/>
    </xf>
    <xf numFmtId="0" fontId="5" fillId="2" borderId="39" xfId="5" applyFont="1" applyFill="1" applyBorder="1" applyAlignment="1">
      <alignment horizontal="center" vertical="center"/>
    </xf>
    <xf numFmtId="0" fontId="5" fillId="2" borderId="40" xfId="4" applyFont="1" applyFill="1" applyBorder="1" applyAlignment="1">
      <alignment vertical="center" shrinkToFit="1"/>
    </xf>
    <xf numFmtId="182" fontId="8" fillId="0" borderId="41" xfId="5" applyNumberFormat="1" applyFont="1" applyBorder="1">
      <alignment vertical="center"/>
    </xf>
    <xf numFmtId="182" fontId="8" fillId="0" borderId="23" xfId="5" applyNumberFormat="1" applyFont="1" applyBorder="1">
      <alignment vertical="center"/>
    </xf>
    <xf numFmtId="0" fontId="5" fillId="2" borderId="5" xfId="4" applyFont="1" applyFill="1" applyBorder="1" applyAlignment="1">
      <alignment vertical="center" shrinkToFit="1"/>
    </xf>
    <xf numFmtId="178" fontId="8" fillId="0" borderId="42" xfId="1" applyNumberFormat="1" applyFont="1" applyBorder="1">
      <alignment vertical="center"/>
    </xf>
    <xf numFmtId="178" fontId="8" fillId="0" borderId="43" xfId="1" applyNumberFormat="1" applyFont="1" applyBorder="1">
      <alignment vertical="center"/>
    </xf>
    <xf numFmtId="178" fontId="8" fillId="0" borderId="44" xfId="1" applyNumberFormat="1" applyFont="1" applyBorder="1">
      <alignment vertical="center"/>
    </xf>
    <xf numFmtId="182" fontId="8" fillId="0" borderId="42" xfId="5" applyNumberFormat="1" applyFont="1" applyBorder="1">
      <alignment vertical="center"/>
    </xf>
    <xf numFmtId="182" fontId="8" fillId="0" borderId="43" xfId="5" applyNumberFormat="1" applyFont="1" applyBorder="1">
      <alignment vertical="center"/>
    </xf>
    <xf numFmtId="182" fontId="8" fillId="0" borderId="44" xfId="5" applyNumberFormat="1" applyFont="1" applyBorder="1">
      <alignment vertical="center"/>
    </xf>
    <xf numFmtId="0" fontId="5" fillId="2" borderId="7" xfId="4" applyFont="1" applyFill="1" applyBorder="1" applyAlignment="1">
      <alignment vertical="center" shrinkToFit="1"/>
    </xf>
    <xf numFmtId="178" fontId="8" fillId="0" borderId="45" xfId="1" applyNumberFormat="1" applyFont="1" applyBorder="1">
      <alignment vertical="center"/>
    </xf>
    <xf numFmtId="0" fontId="5" fillId="2" borderId="8" xfId="4" applyFont="1" applyFill="1" applyBorder="1" applyAlignment="1">
      <alignment vertical="center" shrinkToFit="1"/>
    </xf>
    <xf numFmtId="182" fontId="8" fillId="0" borderId="46" xfId="5" applyNumberFormat="1" applyFont="1" applyBorder="1">
      <alignment vertical="center"/>
    </xf>
    <xf numFmtId="182" fontId="8" fillId="0" borderId="47" xfId="5" applyNumberFormat="1" applyFont="1" applyBorder="1">
      <alignment vertical="center"/>
    </xf>
    <xf numFmtId="182" fontId="8" fillId="0" borderId="48" xfId="5" applyNumberFormat="1" applyFont="1" applyBorder="1">
      <alignment vertical="center"/>
    </xf>
    <xf numFmtId="182" fontId="8" fillId="0" borderId="17" xfId="5" applyNumberFormat="1" applyFont="1" applyBorder="1">
      <alignment vertical="center"/>
    </xf>
    <xf numFmtId="182" fontId="8" fillId="0" borderId="49" xfId="5" applyNumberFormat="1" applyFont="1" applyBorder="1">
      <alignment vertical="center"/>
    </xf>
    <xf numFmtId="182" fontId="8" fillId="0" borderId="50" xfId="5" applyNumberFormat="1" applyFont="1" applyBorder="1">
      <alignment vertical="center"/>
    </xf>
    <xf numFmtId="176" fontId="5" fillId="0" borderId="0" xfId="5" applyNumberFormat="1" applyFont="1" applyBorder="1">
      <alignment vertical="center"/>
    </xf>
    <xf numFmtId="0" fontId="5" fillId="0" borderId="0" xfId="5" applyFont="1" applyBorder="1">
      <alignment vertical="center"/>
    </xf>
    <xf numFmtId="0" fontId="5" fillId="2" borderId="51" xfId="5" applyFont="1" applyFill="1" applyBorder="1" applyAlignment="1">
      <alignment horizontal="center" vertical="center"/>
    </xf>
    <xf numFmtId="178" fontId="8" fillId="0" borderId="48" xfId="1" applyNumberFormat="1" applyFont="1" applyBorder="1">
      <alignment vertical="center"/>
    </xf>
    <xf numFmtId="178" fontId="8" fillId="0" borderId="52" xfId="1" applyNumberFormat="1" applyFont="1" applyBorder="1">
      <alignment vertical="center"/>
    </xf>
    <xf numFmtId="178" fontId="8" fillId="0" borderId="53" xfId="1" applyNumberFormat="1" applyFont="1" applyBorder="1">
      <alignment vertical="center"/>
    </xf>
    <xf numFmtId="182" fontId="8" fillId="0" borderId="52" xfId="5" applyNumberFormat="1" applyFont="1" applyBorder="1">
      <alignment vertical="center"/>
    </xf>
    <xf numFmtId="182" fontId="8" fillId="0" borderId="22" xfId="5" applyNumberFormat="1" applyFont="1" applyBorder="1">
      <alignment vertical="center"/>
    </xf>
    <xf numFmtId="182" fontId="8" fillId="0" borderId="54" xfId="5" applyNumberFormat="1" applyFont="1" applyBorder="1">
      <alignment vertical="center"/>
    </xf>
    <xf numFmtId="182" fontId="8" fillId="0" borderId="40" xfId="5" applyNumberFormat="1" applyFont="1" applyBorder="1">
      <alignment vertical="center"/>
    </xf>
    <xf numFmtId="178" fontId="8" fillId="0" borderId="55" xfId="1" applyNumberFormat="1" applyFont="1" applyBorder="1">
      <alignment vertical="center"/>
    </xf>
    <xf numFmtId="182" fontId="8" fillId="0" borderId="55" xfId="5" applyNumberFormat="1" applyFont="1" applyBorder="1">
      <alignment vertical="center"/>
    </xf>
    <xf numFmtId="182" fontId="8" fillId="0" borderId="56" xfId="5" applyNumberFormat="1" applyFont="1" applyBorder="1">
      <alignment vertical="center"/>
    </xf>
    <xf numFmtId="182" fontId="8" fillId="0" borderId="5" xfId="5" applyNumberFormat="1" applyFont="1" applyBorder="1">
      <alignment vertical="center"/>
    </xf>
    <xf numFmtId="182" fontId="8" fillId="0" borderId="8" xfId="5" applyNumberFormat="1" applyFont="1" applyBorder="1">
      <alignment vertical="center"/>
    </xf>
    <xf numFmtId="182" fontId="8" fillId="0" borderId="57" xfId="5" applyNumberFormat="1" applyFont="1" applyBorder="1">
      <alignment vertical="center"/>
    </xf>
    <xf numFmtId="182" fontId="8" fillId="0" borderId="19" xfId="5" applyNumberFormat="1" applyFont="1" applyBorder="1">
      <alignment vertical="center"/>
    </xf>
    <xf numFmtId="0" fontId="5" fillId="2" borderId="58" xfId="5" applyFont="1" applyFill="1" applyBorder="1" applyAlignment="1">
      <alignment horizontal="center" vertical="center"/>
    </xf>
    <xf numFmtId="0" fontId="5" fillId="2" borderId="59" xfId="5" applyFont="1" applyFill="1" applyBorder="1" applyAlignment="1">
      <alignment horizontal="center" vertical="center"/>
    </xf>
    <xf numFmtId="178" fontId="8" fillId="0" borderId="41" xfId="1" applyNumberFormat="1" applyFont="1" applyBorder="1">
      <alignment vertical="center"/>
    </xf>
    <xf numFmtId="0" fontId="5" fillId="2" borderId="21" xfId="4" applyFont="1" applyFill="1" applyBorder="1" applyAlignment="1">
      <alignment vertical="center" shrinkToFit="1"/>
    </xf>
    <xf numFmtId="182" fontId="8" fillId="0" borderId="60" xfId="5" applyNumberFormat="1" applyFont="1" applyBorder="1">
      <alignment vertical="center"/>
    </xf>
    <xf numFmtId="0" fontId="5" fillId="2" borderId="1" xfId="4" applyFont="1" applyFill="1" applyBorder="1" applyAlignment="1">
      <alignment vertical="center" shrinkToFit="1"/>
    </xf>
    <xf numFmtId="182" fontId="8" fillId="0" borderId="61" xfId="5" applyNumberFormat="1" applyFont="1" applyBorder="1">
      <alignment vertical="center"/>
    </xf>
    <xf numFmtId="0" fontId="5" fillId="2" borderId="2" xfId="4" applyFont="1" applyFill="1" applyBorder="1" applyAlignment="1">
      <alignment vertical="center" shrinkToFit="1"/>
    </xf>
    <xf numFmtId="182" fontId="8" fillId="0" borderId="62" xfId="5" applyNumberFormat="1" applyFont="1" applyBorder="1">
      <alignment vertical="center"/>
    </xf>
    <xf numFmtId="182" fontId="8" fillId="0" borderId="63" xfId="5" applyNumberFormat="1" applyFont="1" applyBorder="1">
      <alignment vertical="center"/>
    </xf>
    <xf numFmtId="182" fontId="8" fillId="0" borderId="64" xfId="5" applyNumberFormat="1" applyFont="1" applyBorder="1">
      <alignment vertical="center"/>
    </xf>
    <xf numFmtId="182" fontId="8" fillId="0" borderId="14" xfId="5" applyNumberFormat="1" applyFont="1" applyBorder="1">
      <alignment vertical="center"/>
    </xf>
    <xf numFmtId="182" fontId="8" fillId="0" borderId="65" xfId="5" applyNumberFormat="1" applyFont="1" applyBorder="1">
      <alignment vertical="center"/>
    </xf>
    <xf numFmtId="0" fontId="5" fillId="0" borderId="0" xfId="5" applyFont="1" applyAlignment="1">
      <alignment horizontal="center" vertical="center"/>
    </xf>
    <xf numFmtId="0" fontId="5" fillId="2" borderId="14" xfId="4" applyFont="1" applyFill="1" applyBorder="1" applyAlignment="1">
      <alignment horizontal="center" vertical="center"/>
    </xf>
    <xf numFmtId="0" fontId="5" fillId="0" borderId="0" xfId="5" applyFont="1" applyFill="1" applyBorder="1">
      <alignment vertical="center"/>
    </xf>
    <xf numFmtId="0" fontId="5" fillId="2" borderId="12" xfId="5" applyFont="1" applyFill="1" applyBorder="1" applyAlignment="1">
      <alignment horizontal="center" vertical="center" wrapText="1"/>
    </xf>
    <xf numFmtId="0" fontId="5" fillId="0" borderId="0" xfId="5" applyFont="1" applyFill="1" applyBorder="1" applyAlignment="1">
      <alignment horizontal="center" vertical="center"/>
    </xf>
    <xf numFmtId="0" fontId="5" fillId="2" borderId="66" xfId="5" applyFont="1" applyFill="1" applyBorder="1" applyAlignment="1">
      <alignment horizontal="center" vertical="center"/>
    </xf>
    <xf numFmtId="178" fontId="8" fillId="0" borderId="57" xfId="1" applyNumberFormat="1" applyFont="1" applyBorder="1">
      <alignment vertical="center"/>
    </xf>
    <xf numFmtId="178" fontId="8" fillId="0" borderId="67" xfId="1" applyNumberFormat="1" applyFont="1" applyBorder="1">
      <alignment vertical="center"/>
    </xf>
    <xf numFmtId="182" fontId="8" fillId="0" borderId="0" xfId="5" applyNumberFormat="1" applyFont="1" applyFill="1" applyBorder="1">
      <alignment vertical="center"/>
    </xf>
    <xf numFmtId="0" fontId="6" fillId="0" borderId="0" xfId="5" applyFont="1" applyFill="1" applyBorder="1" applyAlignment="1">
      <alignment horizontal="center" vertical="center"/>
    </xf>
    <xf numFmtId="0" fontId="6" fillId="2" borderId="15" xfId="5" applyFont="1" applyFill="1" applyBorder="1" applyAlignment="1">
      <alignment horizontal="center" vertical="center"/>
    </xf>
    <xf numFmtId="182" fontId="8" fillId="0" borderId="68" xfId="5" applyNumberFormat="1" applyFont="1" applyBorder="1">
      <alignment vertical="center"/>
    </xf>
    <xf numFmtId="182" fontId="8" fillId="0" borderId="0" xfId="5" applyNumberFormat="1" applyFont="1" applyBorder="1">
      <alignment vertical="center"/>
    </xf>
    <xf numFmtId="0" fontId="5" fillId="2" borderId="3" xfId="4" applyFont="1" applyFill="1" applyBorder="1" applyAlignment="1">
      <alignment vertical="center" shrinkToFit="1"/>
    </xf>
    <xf numFmtId="178" fontId="8" fillId="0" borderId="11" xfId="1" applyNumberFormat="1" applyFont="1" applyBorder="1">
      <alignment vertical="center"/>
    </xf>
    <xf numFmtId="178" fontId="8" fillId="0" borderId="12" xfId="1" applyNumberFormat="1" applyFont="1" applyBorder="1">
      <alignment vertical="center"/>
    </xf>
    <xf numFmtId="178" fontId="8" fillId="0" borderId="20" xfId="1" applyNumberFormat="1" applyFont="1" applyBorder="1">
      <alignment vertical="center"/>
    </xf>
    <xf numFmtId="178" fontId="8" fillId="0" borderId="13" xfId="1" applyNumberFormat="1" applyFont="1" applyBorder="1">
      <alignment vertical="center"/>
    </xf>
    <xf numFmtId="0" fontId="5" fillId="2" borderId="14" xfId="5" applyFont="1" applyFill="1" applyBorder="1">
      <alignment vertical="center"/>
    </xf>
    <xf numFmtId="182" fontId="8" fillId="0" borderId="69" xfId="5" applyNumberFormat="1" applyFont="1" applyBorder="1">
      <alignment vertical="center"/>
    </xf>
    <xf numFmtId="182" fontId="8" fillId="0" borderId="70" xfId="5" applyNumberFormat="1" applyFont="1" applyBorder="1">
      <alignment vertical="center"/>
    </xf>
    <xf numFmtId="182" fontId="8" fillId="0" borderId="72" xfId="5" applyNumberFormat="1" applyFont="1" applyBorder="1">
      <alignment vertical="center"/>
    </xf>
    <xf numFmtId="182" fontId="8" fillId="0" borderId="18" xfId="5" applyNumberFormat="1" applyFont="1" applyBorder="1">
      <alignment vertical="center"/>
    </xf>
    <xf numFmtId="178" fontId="8" fillId="0" borderId="55" xfId="1" applyNumberFormat="1" applyFont="1" applyFill="1" applyBorder="1" applyAlignment="1">
      <alignment vertical="center" shrinkToFit="1"/>
    </xf>
    <xf numFmtId="178" fontId="8" fillId="0" borderId="43" xfId="1" applyNumberFormat="1" applyFont="1" applyFill="1" applyBorder="1" applyAlignment="1">
      <alignment vertical="center" shrinkToFit="1"/>
    </xf>
    <xf numFmtId="178" fontId="8" fillId="0" borderId="43" xfId="1" applyNumberFormat="1" applyFont="1" applyFill="1" applyBorder="1" applyAlignment="1">
      <alignment vertical="center"/>
    </xf>
    <xf numFmtId="178" fontId="8" fillId="0" borderId="44" xfId="1" applyNumberFormat="1" applyFont="1" applyFill="1" applyBorder="1" applyAlignment="1">
      <alignment vertical="center"/>
    </xf>
    <xf numFmtId="178" fontId="8" fillId="0" borderId="29" xfId="1" applyNumberFormat="1" applyFont="1" applyFill="1" applyBorder="1" applyAlignment="1">
      <alignment vertical="center" shrinkToFit="1"/>
    </xf>
    <xf numFmtId="178" fontId="8" fillId="0" borderId="30" xfId="1" applyNumberFormat="1" applyFont="1" applyFill="1" applyBorder="1" applyAlignment="1">
      <alignment vertical="center" shrinkToFit="1"/>
    </xf>
    <xf numFmtId="178" fontId="8" fillId="0" borderId="30" xfId="1" applyNumberFormat="1" applyFont="1" applyFill="1" applyBorder="1" applyAlignment="1">
      <alignment vertical="center"/>
    </xf>
    <xf numFmtId="178" fontId="8" fillId="0" borderId="31" xfId="1" applyNumberFormat="1" applyFont="1" applyFill="1" applyBorder="1" applyAlignment="1">
      <alignment vertical="center"/>
    </xf>
    <xf numFmtId="0" fontId="5" fillId="2" borderId="40" xfId="4" applyFont="1" applyFill="1" applyBorder="1">
      <alignment vertical="center"/>
    </xf>
    <xf numFmtId="182" fontId="8" fillId="0" borderId="73" xfId="5" applyNumberFormat="1" applyFont="1" applyBorder="1">
      <alignment vertical="center"/>
    </xf>
    <xf numFmtId="0" fontId="5" fillId="2" borderId="3" xfId="5" applyFont="1" applyFill="1" applyBorder="1" applyAlignment="1">
      <alignment horizontal="center" vertical="center"/>
    </xf>
    <xf numFmtId="182" fontId="8" fillId="0" borderId="29" xfId="5" applyNumberFormat="1" applyFont="1" applyBorder="1">
      <alignment vertical="center"/>
    </xf>
    <xf numFmtId="182" fontId="8" fillId="0" borderId="30" xfId="5" applyNumberFormat="1" applyFont="1" applyBorder="1">
      <alignment vertical="center"/>
    </xf>
    <xf numFmtId="182" fontId="8" fillId="0" borderId="31" xfId="5" applyNumberFormat="1" applyFont="1" applyBorder="1">
      <alignment vertical="center"/>
    </xf>
    <xf numFmtId="182" fontId="8" fillId="0" borderId="74" xfId="5" applyNumberFormat="1" applyFont="1" applyBorder="1">
      <alignment vertical="center"/>
    </xf>
    <xf numFmtId="182" fontId="8" fillId="0" borderId="75" xfId="5" applyNumberFormat="1" applyFont="1" applyBorder="1">
      <alignment vertical="center"/>
    </xf>
    <xf numFmtId="178" fontId="5" fillId="0" borderId="0" xfId="5" applyNumberFormat="1" applyFont="1" applyBorder="1">
      <alignment vertical="center"/>
    </xf>
    <xf numFmtId="0" fontId="9" fillId="2" borderId="11" xfId="5" applyFont="1" applyFill="1" applyBorder="1" applyAlignment="1">
      <alignment horizontal="center" vertical="center"/>
    </xf>
    <xf numFmtId="0" fontId="9" fillId="2" borderId="12" xfId="5" applyFont="1" applyFill="1" applyBorder="1" applyAlignment="1">
      <alignment horizontal="center" vertical="center"/>
    </xf>
    <xf numFmtId="0" fontId="9" fillId="2" borderId="76" xfId="5" applyFont="1" applyFill="1" applyBorder="1" applyAlignment="1">
      <alignment horizontal="center" vertical="center"/>
    </xf>
    <xf numFmtId="0" fontId="5" fillId="0" borderId="0" xfId="5" applyFont="1" applyAlignment="1">
      <alignment horizontal="left" vertical="center"/>
    </xf>
    <xf numFmtId="0" fontId="5" fillId="0" borderId="0" xfId="5" applyFont="1" applyAlignment="1">
      <alignment horizontal="right" vertical="center"/>
    </xf>
    <xf numFmtId="0" fontId="9" fillId="2" borderId="12" xfId="5" applyFont="1" applyFill="1" applyBorder="1" applyAlignment="1">
      <alignment horizontal="center" vertical="center" wrapText="1"/>
    </xf>
    <xf numFmtId="0" fontId="9" fillId="2" borderId="76" xfId="5" applyFont="1" applyFill="1" applyBorder="1" applyAlignment="1">
      <alignment horizontal="center" vertical="center" wrapText="1"/>
    </xf>
    <xf numFmtId="182" fontId="8" fillId="0" borderId="43" xfId="5" applyNumberFormat="1" applyFont="1" applyFill="1" applyBorder="1" applyAlignment="1">
      <alignment horizontal="right" vertical="center"/>
    </xf>
    <xf numFmtId="0" fontId="9" fillId="2" borderId="59" xfId="5" applyFont="1" applyFill="1" applyBorder="1" applyAlignment="1">
      <alignment horizontal="center" vertical="center" wrapText="1"/>
    </xf>
    <xf numFmtId="182" fontId="8" fillId="0" borderId="56" xfId="5" applyNumberFormat="1" applyFont="1" applyFill="1" applyBorder="1" applyAlignment="1">
      <alignment horizontal="right" vertical="center"/>
    </xf>
    <xf numFmtId="182" fontId="8" fillId="0" borderId="33" xfId="5" applyNumberFormat="1" applyFont="1" applyFill="1" applyBorder="1" applyAlignment="1">
      <alignment horizontal="right" vertical="center"/>
    </xf>
    <xf numFmtId="182" fontId="8" fillId="0" borderId="34" xfId="5" applyNumberFormat="1" applyFont="1" applyFill="1" applyBorder="1" applyAlignment="1">
      <alignment horizontal="right" vertical="center"/>
    </xf>
    <xf numFmtId="182" fontId="8" fillId="0" borderId="57" xfId="5" applyNumberFormat="1" applyFont="1" applyFill="1" applyBorder="1" applyAlignment="1">
      <alignment horizontal="right" vertical="center"/>
    </xf>
    <xf numFmtId="182" fontId="8" fillId="0" borderId="17" xfId="5" applyNumberFormat="1" applyFont="1" applyFill="1" applyBorder="1" applyAlignment="1">
      <alignment horizontal="right" vertical="center"/>
    </xf>
    <xf numFmtId="182" fontId="8" fillId="0" borderId="49" xfId="5" applyNumberFormat="1" applyFont="1" applyFill="1" applyBorder="1" applyAlignment="1">
      <alignment horizontal="right" vertical="center"/>
    </xf>
    <xf numFmtId="182" fontId="8" fillId="0" borderId="52" xfId="5" applyNumberFormat="1" applyFont="1" applyFill="1" applyBorder="1" applyAlignment="1">
      <alignment horizontal="right" vertical="center"/>
    </xf>
    <xf numFmtId="182" fontId="8" fillId="0" borderId="22" xfId="5" applyNumberFormat="1" applyFont="1" applyFill="1" applyBorder="1" applyAlignment="1">
      <alignment horizontal="right" vertical="center"/>
    </xf>
    <xf numFmtId="182" fontId="8" fillId="0" borderId="54" xfId="5" applyNumberFormat="1" applyFont="1" applyFill="1" applyBorder="1" applyAlignment="1">
      <alignment horizontal="right" vertical="center"/>
    </xf>
    <xf numFmtId="182" fontId="8" fillId="0" borderId="55" xfId="5" applyNumberFormat="1" applyFont="1" applyFill="1" applyBorder="1" applyAlignment="1">
      <alignment horizontal="right" vertical="center"/>
    </xf>
    <xf numFmtId="182" fontId="8" fillId="0" borderId="32" xfId="5" applyNumberFormat="1" applyFont="1" applyFill="1" applyBorder="1" applyAlignment="1">
      <alignment horizontal="right" vertical="center"/>
    </xf>
    <xf numFmtId="0" fontId="9" fillId="2" borderId="20" xfId="5" applyFont="1" applyFill="1" applyBorder="1" applyAlignment="1">
      <alignment horizontal="center" vertical="center" wrapText="1"/>
    </xf>
    <xf numFmtId="0" fontId="5" fillId="2" borderId="77" xfId="4" applyFont="1" applyFill="1" applyBorder="1" applyAlignment="1">
      <alignment vertical="center" shrinkToFit="1"/>
    </xf>
    <xf numFmtId="0" fontId="9" fillId="2" borderId="11" xfId="5" applyFont="1" applyFill="1" applyBorder="1" applyAlignment="1">
      <alignment horizontal="center" vertical="center" wrapText="1"/>
    </xf>
    <xf numFmtId="0" fontId="5" fillId="2" borderId="4" xfId="4" applyFont="1" applyFill="1" applyBorder="1" applyAlignment="1">
      <alignment vertical="center" shrinkToFit="1"/>
    </xf>
    <xf numFmtId="182" fontId="8" fillId="0" borderId="11" xfId="5" applyNumberFormat="1" applyFont="1" applyBorder="1" applyAlignment="1">
      <alignment horizontal="right" vertical="center"/>
    </xf>
    <xf numFmtId="182" fontId="8" fillId="0" borderId="12" xfId="5" applyNumberFormat="1" applyFont="1" applyBorder="1" applyAlignment="1">
      <alignment horizontal="right" vertical="center"/>
    </xf>
    <xf numFmtId="182" fontId="8" fillId="0" borderId="20" xfId="5" applyNumberFormat="1" applyFont="1" applyBorder="1" applyAlignment="1">
      <alignment horizontal="right" vertical="center"/>
    </xf>
    <xf numFmtId="178" fontId="8" fillId="0" borderId="11" xfId="1" applyNumberFormat="1" applyFont="1" applyBorder="1" applyAlignment="1">
      <alignment horizontal="right" vertical="center"/>
    </xf>
    <xf numFmtId="178" fontId="8" fillId="0" borderId="12" xfId="1" applyNumberFormat="1" applyFont="1" applyBorder="1" applyAlignment="1">
      <alignment horizontal="right" vertical="center"/>
    </xf>
    <xf numFmtId="178" fontId="8" fillId="0" borderId="13" xfId="1" applyNumberFormat="1" applyFont="1" applyBorder="1" applyAlignment="1">
      <alignment horizontal="right" vertical="center"/>
    </xf>
    <xf numFmtId="178" fontId="8" fillId="0" borderId="43" xfId="1" applyNumberFormat="1" applyFont="1" applyBorder="1" applyAlignment="1">
      <alignment horizontal="right" vertical="center"/>
    </xf>
    <xf numFmtId="178" fontId="8" fillId="0" borderId="52" xfId="1" applyNumberFormat="1" applyFont="1" applyBorder="1" applyAlignment="1">
      <alignment horizontal="right" vertical="center"/>
    </xf>
    <xf numFmtId="178" fontId="8" fillId="0" borderId="22" xfId="1" applyNumberFormat="1" applyFont="1" applyBorder="1" applyAlignment="1">
      <alignment horizontal="right" vertical="center"/>
    </xf>
    <xf numFmtId="178" fontId="8" fillId="0" borderId="53" xfId="1" applyNumberFormat="1" applyFont="1" applyBorder="1" applyAlignment="1">
      <alignment horizontal="right" vertical="center"/>
    </xf>
    <xf numFmtId="178" fontId="8" fillId="0" borderId="55" xfId="1" applyNumberFormat="1" applyFont="1" applyBorder="1" applyAlignment="1">
      <alignment horizontal="right" vertical="center"/>
    </xf>
    <xf numFmtId="178" fontId="8" fillId="0" borderId="44" xfId="1" applyNumberFormat="1" applyFont="1" applyBorder="1" applyAlignment="1">
      <alignment horizontal="right" vertical="center"/>
    </xf>
    <xf numFmtId="178" fontId="8" fillId="0" borderId="29" xfId="1" applyNumberFormat="1" applyFont="1" applyBorder="1" applyAlignment="1">
      <alignment horizontal="right" vertical="center"/>
    </xf>
    <xf numFmtId="178" fontId="8" fillId="0" borderId="30" xfId="1" applyNumberFormat="1" applyFont="1" applyBorder="1" applyAlignment="1">
      <alignment horizontal="right" vertical="center"/>
    </xf>
    <xf numFmtId="178" fontId="8" fillId="0" borderId="31" xfId="1" applyNumberFormat="1" applyFont="1" applyBorder="1" applyAlignment="1">
      <alignment horizontal="right" vertical="center"/>
    </xf>
    <xf numFmtId="177" fontId="5" fillId="0" borderId="0" xfId="5" applyNumberFormat="1" applyFont="1" applyBorder="1">
      <alignment vertical="center"/>
    </xf>
    <xf numFmtId="178" fontId="8" fillId="0" borderId="0" xfId="1" applyNumberFormat="1" applyFont="1" applyFill="1" applyBorder="1">
      <alignment vertical="center"/>
    </xf>
    <xf numFmtId="177" fontId="5" fillId="0" borderId="0" xfId="5" applyNumberFormat="1" applyFont="1" applyFill="1" applyBorder="1">
      <alignment vertical="center"/>
    </xf>
    <xf numFmtId="187" fontId="8" fillId="0" borderId="10" xfId="5" applyNumberFormat="1" applyFont="1" applyBorder="1">
      <alignment vertical="center"/>
    </xf>
    <xf numFmtId="187" fontId="8" fillId="0" borderId="20" xfId="5" applyNumberFormat="1" applyFont="1" applyBorder="1">
      <alignment vertical="center"/>
    </xf>
    <xf numFmtId="181" fontId="8" fillId="0" borderId="16" xfId="5" applyNumberFormat="1" applyFont="1" applyFill="1" applyBorder="1" applyAlignment="1">
      <alignment horizontal="right" vertical="center"/>
    </xf>
    <xf numFmtId="187" fontId="8" fillId="0" borderId="12" xfId="5" applyNumberFormat="1" applyFont="1" applyBorder="1">
      <alignment vertical="center"/>
    </xf>
    <xf numFmtId="187" fontId="8" fillId="0" borderId="13" xfId="5" applyNumberFormat="1" applyFont="1" applyBorder="1">
      <alignment vertical="center"/>
    </xf>
    <xf numFmtId="187" fontId="8" fillId="0" borderId="43" xfId="4" applyNumberFormat="1" applyFont="1" applyFill="1" applyBorder="1">
      <alignment vertical="center"/>
    </xf>
    <xf numFmtId="187" fontId="8" fillId="0" borderId="44" xfId="4" applyNumberFormat="1" applyFont="1" applyFill="1" applyBorder="1">
      <alignment vertical="center"/>
    </xf>
    <xf numFmtId="187" fontId="8" fillId="0" borderId="30" xfId="4" applyNumberFormat="1" applyFont="1" applyFill="1" applyBorder="1">
      <alignment vertical="center"/>
    </xf>
    <xf numFmtId="187" fontId="8" fillId="0" borderId="31" xfId="4" applyNumberFormat="1" applyFont="1" applyFill="1" applyBorder="1">
      <alignment vertical="center"/>
    </xf>
    <xf numFmtId="187" fontId="8" fillId="0" borderId="43" xfId="5" applyNumberFormat="1" applyFont="1" applyBorder="1">
      <alignment vertical="center"/>
    </xf>
    <xf numFmtId="187" fontId="8" fillId="0" borderId="55" xfId="5" applyNumberFormat="1" applyFont="1" applyBorder="1">
      <alignment vertical="center"/>
    </xf>
    <xf numFmtId="187" fontId="8" fillId="0" borderId="29" xfId="5" applyNumberFormat="1" applyFont="1" applyBorder="1">
      <alignment vertical="center"/>
    </xf>
    <xf numFmtId="187" fontId="8" fillId="0" borderId="30" xfId="5" applyNumberFormat="1" applyFont="1" applyBorder="1">
      <alignment vertical="center"/>
    </xf>
    <xf numFmtId="181" fontId="8" fillId="0" borderId="55" xfId="4" applyNumberFormat="1" applyFont="1" applyFill="1" applyBorder="1">
      <alignment vertical="center"/>
    </xf>
    <xf numFmtId="181" fontId="8" fillId="0" borderId="29" xfId="4" applyNumberFormat="1" applyFont="1" applyFill="1" applyBorder="1">
      <alignment vertical="center"/>
    </xf>
    <xf numFmtId="181" fontId="8" fillId="0" borderId="0" xfId="4" applyNumberFormat="1" applyFont="1" applyFill="1" applyBorder="1" applyAlignment="1">
      <alignment vertical="center" shrinkToFit="1"/>
    </xf>
    <xf numFmtId="187" fontId="8" fillId="0" borderId="0" xfId="5" applyNumberFormat="1" applyFont="1" applyBorder="1" applyAlignment="1">
      <alignment vertical="center" shrinkToFit="1"/>
    </xf>
    <xf numFmtId="181" fontId="8" fillId="0" borderId="77" xfId="4" applyNumberFormat="1" applyFont="1" applyFill="1" applyBorder="1" applyAlignment="1">
      <alignment vertical="center" shrinkToFit="1"/>
    </xf>
    <xf numFmtId="181" fontId="8" fillId="0" borderId="1" xfId="4" applyNumberFormat="1" applyFont="1" applyFill="1" applyBorder="1" applyAlignment="1">
      <alignment vertical="center" shrinkToFit="1"/>
    </xf>
    <xf numFmtId="187" fontId="8" fillId="0" borderId="22" xfId="5" applyNumberFormat="1" applyFont="1" applyBorder="1" applyAlignment="1">
      <alignment vertical="center" shrinkToFit="1"/>
    </xf>
    <xf numFmtId="187" fontId="8" fillId="0" borderId="43" xfId="5" applyNumberFormat="1" applyFont="1" applyBorder="1" applyAlignment="1">
      <alignment vertical="center" shrinkToFit="1"/>
    </xf>
    <xf numFmtId="181" fontId="8" fillId="0" borderId="3" xfId="4" applyNumberFormat="1" applyFont="1" applyFill="1" applyBorder="1" applyAlignment="1">
      <alignment vertical="center" shrinkToFit="1"/>
    </xf>
    <xf numFmtId="187" fontId="8" fillId="0" borderId="30" xfId="5" applyNumberFormat="1" applyFont="1" applyBorder="1" applyAlignment="1">
      <alignment vertical="center" shrinkToFit="1"/>
    </xf>
    <xf numFmtId="187" fontId="8" fillId="0" borderId="78" xfId="5" applyNumberFormat="1" applyFont="1" applyBorder="1" applyAlignment="1">
      <alignment vertical="center" shrinkToFit="1"/>
    </xf>
    <xf numFmtId="187" fontId="8" fillId="0" borderId="79" xfId="5" applyNumberFormat="1" applyFont="1" applyBorder="1" applyAlignment="1">
      <alignment vertical="center" shrinkToFit="1"/>
    </xf>
    <xf numFmtId="187" fontId="8" fillId="0" borderId="80" xfId="5" applyNumberFormat="1" applyFont="1" applyBorder="1" applyAlignment="1">
      <alignment vertical="center" shrinkToFit="1"/>
    </xf>
    <xf numFmtId="187" fontId="8" fillId="0" borderId="52" xfId="5" applyNumberFormat="1" applyFont="1" applyFill="1" applyBorder="1">
      <alignment vertical="center"/>
    </xf>
    <xf numFmtId="187" fontId="8" fillId="0" borderId="22" xfId="5" applyNumberFormat="1" applyFont="1" applyFill="1" applyBorder="1">
      <alignment vertical="center"/>
    </xf>
    <xf numFmtId="178" fontId="8" fillId="0" borderId="53" xfId="1" applyNumberFormat="1" applyFont="1" applyFill="1" applyBorder="1">
      <alignment vertical="center"/>
    </xf>
    <xf numFmtId="0" fontId="5" fillId="2" borderId="68" xfId="5" applyFont="1" applyFill="1" applyBorder="1" applyAlignment="1">
      <alignment horizontal="center" vertical="center"/>
    </xf>
    <xf numFmtId="0" fontId="5" fillId="2" borderId="81" xfId="5" applyFont="1" applyFill="1" applyBorder="1" applyAlignment="1">
      <alignment horizontal="center" vertical="center"/>
    </xf>
    <xf numFmtId="0" fontId="5" fillId="2" borderId="71" xfId="5" applyFont="1" applyFill="1" applyBorder="1" applyAlignment="1">
      <alignment horizontal="center" vertical="center"/>
    </xf>
    <xf numFmtId="187" fontId="8" fillId="0" borderId="43" xfId="5" applyNumberFormat="1" applyFont="1" applyFill="1" applyBorder="1">
      <alignment vertical="center"/>
    </xf>
    <xf numFmtId="187" fontId="8" fillId="0" borderId="55" xfId="5" applyNumberFormat="1" applyFont="1" applyFill="1" applyBorder="1">
      <alignment vertical="center"/>
    </xf>
    <xf numFmtId="178" fontId="8" fillId="0" borderId="44" xfId="1" applyNumberFormat="1" applyFont="1" applyFill="1" applyBorder="1">
      <alignment vertical="center"/>
    </xf>
    <xf numFmtId="187" fontId="8" fillId="0" borderId="29" xfId="5" applyNumberFormat="1" applyFont="1" applyFill="1" applyBorder="1">
      <alignment vertical="center"/>
    </xf>
    <xf numFmtId="187" fontId="8" fillId="0" borderId="30" xfId="5" applyNumberFormat="1" applyFont="1" applyFill="1" applyBorder="1">
      <alignment vertical="center"/>
    </xf>
    <xf numFmtId="178" fontId="8" fillId="0" borderId="31" xfId="1" applyNumberFormat="1" applyFont="1" applyFill="1" applyBorder="1">
      <alignment vertical="center"/>
    </xf>
    <xf numFmtId="182" fontId="8" fillId="0" borderId="43" xfId="5" applyNumberFormat="1" applyFont="1" applyFill="1" applyBorder="1">
      <alignment vertical="center"/>
    </xf>
    <xf numFmtId="182" fontId="8" fillId="0" borderId="52" xfId="5" applyNumberFormat="1" applyFont="1" applyFill="1" applyBorder="1">
      <alignment vertical="center"/>
    </xf>
    <xf numFmtId="182" fontId="8" fillId="0" borderId="22" xfId="5" applyNumberFormat="1" applyFont="1" applyFill="1" applyBorder="1">
      <alignment vertical="center"/>
    </xf>
    <xf numFmtId="182" fontId="8" fillId="0" borderId="55" xfId="5" applyNumberFormat="1" applyFont="1" applyFill="1" applyBorder="1">
      <alignment vertical="center"/>
    </xf>
    <xf numFmtId="182" fontId="8" fillId="0" borderId="13" xfId="5" applyNumberFormat="1" applyFont="1" applyBorder="1">
      <alignment vertical="center"/>
    </xf>
    <xf numFmtId="182" fontId="8" fillId="0" borderId="56" xfId="5" applyNumberFormat="1" applyFont="1" applyFill="1" applyBorder="1">
      <alignment vertical="center"/>
    </xf>
    <xf numFmtId="0" fontId="5" fillId="2" borderId="82" xfId="5" applyFont="1" applyFill="1" applyBorder="1" applyAlignment="1">
      <alignment horizontal="center" vertical="center"/>
    </xf>
    <xf numFmtId="182" fontId="8" fillId="0" borderId="32" xfId="5" applyNumberFormat="1" applyFont="1" applyFill="1" applyBorder="1">
      <alignment vertical="center"/>
    </xf>
    <xf numFmtId="182" fontId="8" fillId="0" borderId="33" xfId="5" applyNumberFormat="1" applyFont="1" applyFill="1" applyBorder="1">
      <alignment vertical="center"/>
    </xf>
    <xf numFmtId="182" fontId="8" fillId="0" borderId="83" xfId="5" applyNumberFormat="1" applyFont="1" applyFill="1" applyBorder="1">
      <alignment vertical="center"/>
    </xf>
    <xf numFmtId="182" fontId="8" fillId="0" borderId="84" xfId="5" applyNumberFormat="1" applyFont="1" applyFill="1" applyBorder="1">
      <alignment vertical="center"/>
    </xf>
    <xf numFmtId="0" fontId="9" fillId="2" borderId="85" xfId="5" applyFont="1" applyFill="1" applyBorder="1" applyAlignment="1">
      <alignment horizontal="center" vertical="center"/>
    </xf>
    <xf numFmtId="182" fontId="8" fillId="0" borderId="54" xfId="5" applyNumberFormat="1" applyFont="1" applyFill="1" applyBorder="1">
      <alignment vertical="center"/>
    </xf>
    <xf numFmtId="182" fontId="8" fillId="0" borderId="57" xfId="5" applyNumberFormat="1" applyFont="1" applyFill="1" applyBorder="1">
      <alignment vertical="center"/>
    </xf>
    <xf numFmtId="182" fontId="8" fillId="0" borderId="17" xfId="5" applyNumberFormat="1" applyFont="1" applyFill="1" applyBorder="1">
      <alignment vertical="center"/>
    </xf>
    <xf numFmtId="182" fontId="8" fillId="0" borderId="86" xfId="5" applyNumberFormat="1" applyFont="1" applyFill="1" applyBorder="1">
      <alignment vertical="center"/>
    </xf>
    <xf numFmtId="182" fontId="8" fillId="0" borderId="87" xfId="5" applyNumberFormat="1" applyFont="1" applyBorder="1">
      <alignment vertical="center"/>
    </xf>
    <xf numFmtId="182" fontId="8" fillId="0" borderId="79" xfId="5" applyNumberFormat="1" applyFont="1" applyBorder="1">
      <alignment vertical="center"/>
    </xf>
    <xf numFmtId="0" fontId="5" fillId="0" borderId="0" xfId="4" applyFont="1" applyFill="1" applyBorder="1" applyAlignment="1">
      <alignment vertical="center" shrinkToFit="1"/>
    </xf>
    <xf numFmtId="176" fontId="5" fillId="0" borderId="0" xfId="5" applyNumberFormat="1" applyFont="1" applyFill="1" applyBorder="1">
      <alignment vertical="center"/>
    </xf>
    <xf numFmtId="178" fontId="5" fillId="0" borderId="0" xfId="5" applyNumberFormat="1" applyFont="1" applyFill="1" applyBorder="1">
      <alignment vertical="center"/>
    </xf>
    <xf numFmtId="179" fontId="8" fillId="0" borderId="11" xfId="5" applyNumberFormat="1" applyFont="1" applyBorder="1">
      <alignment vertical="center"/>
    </xf>
    <xf numFmtId="179" fontId="8" fillId="0" borderId="13" xfId="5" applyNumberFormat="1" applyFont="1" applyBorder="1">
      <alignment vertical="center"/>
    </xf>
    <xf numFmtId="0" fontId="5" fillId="2" borderId="88" xfId="5" applyFont="1" applyFill="1" applyBorder="1" applyAlignment="1">
      <alignment horizontal="center" vertical="center"/>
    </xf>
    <xf numFmtId="0" fontId="5" fillId="2" borderId="89" xfId="5" applyFont="1" applyFill="1" applyBorder="1" applyAlignment="1">
      <alignment horizontal="center" vertical="center"/>
    </xf>
    <xf numFmtId="182" fontId="8" fillId="0" borderId="90" xfId="5" applyNumberFormat="1" applyFont="1" applyBorder="1">
      <alignment vertical="center"/>
    </xf>
    <xf numFmtId="182" fontId="8" fillId="0" borderId="67" xfId="5" applyNumberFormat="1" applyFont="1" applyBorder="1">
      <alignment vertical="center"/>
    </xf>
    <xf numFmtId="0" fontId="5" fillId="2" borderId="85" xfId="5" applyFont="1" applyFill="1" applyBorder="1" applyAlignment="1">
      <alignment horizontal="center" vertical="center"/>
    </xf>
    <xf numFmtId="178" fontId="8" fillId="0" borderId="24" xfId="1" applyNumberFormat="1" applyFont="1" applyFill="1" applyBorder="1">
      <alignment vertical="center"/>
    </xf>
    <xf numFmtId="178" fontId="8" fillId="0" borderId="25" xfId="1" applyNumberFormat="1" applyFont="1" applyFill="1" applyBorder="1">
      <alignment vertical="center"/>
    </xf>
    <xf numFmtId="178" fontId="8" fillId="0" borderId="23" xfId="1" applyNumberFormat="1" applyFont="1" applyFill="1" applyBorder="1">
      <alignment vertical="center"/>
    </xf>
    <xf numFmtId="178" fontId="8" fillId="0" borderId="55" xfId="1" applyNumberFormat="1" applyFont="1" applyFill="1" applyBorder="1">
      <alignment vertical="center"/>
    </xf>
    <xf numFmtId="178" fontId="8" fillId="0" borderId="43" xfId="1" applyNumberFormat="1" applyFont="1" applyFill="1" applyBorder="1">
      <alignment vertical="center"/>
    </xf>
    <xf numFmtId="178" fontId="8" fillId="0" borderId="29" xfId="1" applyNumberFormat="1" applyFont="1" applyFill="1" applyBorder="1">
      <alignment vertical="center"/>
    </xf>
    <xf numFmtId="178" fontId="8" fillId="0" borderId="30" xfId="1" applyNumberFormat="1" applyFont="1" applyFill="1" applyBorder="1">
      <alignment vertical="center"/>
    </xf>
    <xf numFmtId="0" fontId="2" fillId="0" borderId="37" xfId="3" applyFont="1" applyBorder="1">
      <alignment vertical="center"/>
    </xf>
    <xf numFmtId="0" fontId="2" fillId="0" borderId="0" xfId="3" applyFont="1">
      <alignment vertical="center"/>
    </xf>
    <xf numFmtId="0" fontId="2" fillId="0" borderId="91" xfId="3" applyFont="1" applyBorder="1">
      <alignment vertical="center"/>
    </xf>
    <xf numFmtId="0" fontId="2" fillId="0" borderId="92" xfId="3" applyFont="1" applyBorder="1">
      <alignment vertical="center"/>
    </xf>
    <xf numFmtId="0" fontId="2" fillId="0" borderId="93" xfId="3" applyFont="1" applyBorder="1">
      <alignment vertical="center"/>
    </xf>
    <xf numFmtId="0" fontId="2" fillId="0" borderId="81" xfId="3" applyFont="1" applyBorder="1">
      <alignment vertical="center"/>
    </xf>
    <xf numFmtId="0" fontId="2" fillId="0" borderId="0" xfId="3" applyFont="1" applyBorder="1">
      <alignment vertical="center"/>
    </xf>
    <xf numFmtId="0" fontId="2" fillId="0" borderId="70" xfId="3" applyFont="1" applyBorder="1">
      <alignment vertical="center"/>
    </xf>
    <xf numFmtId="0" fontId="2" fillId="0" borderId="26" xfId="3" applyFont="1" applyBorder="1">
      <alignment vertical="center"/>
    </xf>
    <xf numFmtId="0" fontId="2" fillId="0" borderId="60" xfId="3" applyFont="1" applyBorder="1">
      <alignment vertical="center"/>
    </xf>
    <xf numFmtId="0" fontId="2" fillId="0" borderId="41" xfId="3" applyFont="1" applyBorder="1">
      <alignment vertical="center"/>
    </xf>
    <xf numFmtId="0" fontId="5" fillId="0" borderId="0" xfId="3" applyFont="1">
      <alignment vertical="center"/>
    </xf>
    <xf numFmtId="182" fontId="8" fillId="0" borderId="43" xfId="3" applyNumberFormat="1" applyFont="1" applyBorder="1">
      <alignment vertical="center"/>
    </xf>
    <xf numFmtId="182" fontId="8" fillId="0" borderId="25" xfId="3" applyNumberFormat="1" applyFont="1" applyBorder="1">
      <alignment vertical="center"/>
    </xf>
    <xf numFmtId="0" fontId="5" fillId="2" borderId="94" xfId="5" applyFont="1" applyFill="1" applyBorder="1" applyAlignment="1">
      <alignment horizontal="center" vertical="center"/>
    </xf>
    <xf numFmtId="182" fontId="8" fillId="0" borderId="57" xfId="3" applyNumberFormat="1" applyFont="1" applyBorder="1">
      <alignment vertical="center"/>
    </xf>
    <xf numFmtId="182" fontId="8" fillId="0" borderId="17" xfId="3" applyNumberFormat="1" applyFont="1" applyBorder="1">
      <alignment vertical="center"/>
    </xf>
    <xf numFmtId="182" fontId="8" fillId="0" borderId="95" xfId="5" applyNumberFormat="1" applyFont="1" applyBorder="1">
      <alignment vertical="center"/>
    </xf>
    <xf numFmtId="182" fontId="8" fillId="0" borderId="84" xfId="5" applyNumberFormat="1" applyFont="1" applyBorder="1">
      <alignment vertical="center"/>
    </xf>
    <xf numFmtId="182" fontId="8" fillId="0" borderId="86" xfId="3" applyNumberFormat="1" applyFont="1" applyBorder="1">
      <alignment vertical="center"/>
    </xf>
    <xf numFmtId="0" fontId="5" fillId="0" borderId="0" xfId="3" applyFont="1" applyBorder="1">
      <alignment vertical="center"/>
    </xf>
    <xf numFmtId="0" fontId="5" fillId="2" borderId="9" xfId="5" applyFont="1" applyFill="1" applyBorder="1" applyAlignment="1">
      <alignment horizontal="center" vertical="center"/>
    </xf>
    <xf numFmtId="178" fontId="8" fillId="0" borderId="88" xfId="1" applyNumberFormat="1" applyFont="1" applyBorder="1">
      <alignment vertical="center"/>
    </xf>
    <xf numFmtId="178" fontId="8" fillId="0" borderId="96" xfId="1" applyNumberFormat="1" applyFont="1" applyBorder="1">
      <alignment vertical="center"/>
    </xf>
    <xf numFmtId="178" fontId="8" fillId="0" borderId="89" xfId="1" applyNumberFormat="1" applyFont="1" applyBorder="1">
      <alignment vertical="center"/>
    </xf>
    <xf numFmtId="0" fontId="5" fillId="2" borderId="14" xfId="3" applyFont="1" applyFill="1" applyBorder="1" applyAlignment="1">
      <alignment horizontal="center" vertical="center"/>
    </xf>
    <xf numFmtId="0" fontId="5" fillId="2" borderId="14" xfId="3" applyFont="1" applyFill="1" applyBorder="1">
      <alignment vertical="center"/>
    </xf>
    <xf numFmtId="182" fontId="8" fillId="0" borderId="52" xfId="3" applyNumberFormat="1" applyFont="1" applyBorder="1">
      <alignment vertical="center"/>
    </xf>
    <xf numFmtId="182" fontId="8" fillId="0" borderId="22" xfId="3" applyNumberFormat="1" applyFont="1" applyBorder="1">
      <alignment vertical="center"/>
    </xf>
    <xf numFmtId="182" fontId="8" fillId="0" borderId="55" xfId="3" applyNumberFormat="1" applyFont="1" applyBorder="1">
      <alignment vertical="center"/>
    </xf>
    <xf numFmtId="182" fontId="8" fillId="0" borderId="32" xfId="3" applyNumberFormat="1" applyFont="1" applyBorder="1">
      <alignment vertical="center"/>
    </xf>
    <xf numFmtId="182" fontId="8" fillId="0" borderId="33" xfId="3" applyNumberFormat="1" applyFont="1" applyBorder="1">
      <alignment vertical="center"/>
    </xf>
    <xf numFmtId="0" fontId="5" fillId="2" borderId="16" xfId="3" applyFont="1" applyFill="1" applyBorder="1" applyAlignment="1">
      <alignment horizontal="center" vertical="center"/>
    </xf>
    <xf numFmtId="182" fontId="8" fillId="0" borderId="54" xfId="3" applyNumberFormat="1" applyFont="1" applyBorder="1">
      <alignment vertical="center"/>
    </xf>
    <xf numFmtId="182" fontId="8" fillId="0" borderId="56" xfId="3" applyNumberFormat="1" applyFont="1" applyBorder="1">
      <alignment vertical="center"/>
    </xf>
    <xf numFmtId="182" fontId="8" fillId="0" borderId="34" xfId="3" applyNumberFormat="1" applyFont="1" applyBorder="1">
      <alignment vertical="center"/>
    </xf>
    <xf numFmtId="182" fontId="8" fillId="0" borderId="49" xfId="3" applyNumberFormat="1" applyFont="1" applyBorder="1">
      <alignment vertical="center"/>
    </xf>
    <xf numFmtId="182" fontId="8" fillId="0" borderId="38" xfId="3" applyNumberFormat="1" applyFont="1" applyBorder="1">
      <alignment vertical="center"/>
    </xf>
    <xf numFmtId="182" fontId="8" fillId="0" borderId="26" xfId="3" applyNumberFormat="1" applyFont="1" applyBorder="1">
      <alignment vertical="center"/>
    </xf>
    <xf numFmtId="182" fontId="8" fillId="0" borderId="28" xfId="3" applyNumberFormat="1" applyFont="1" applyBorder="1">
      <alignment vertical="center"/>
    </xf>
    <xf numFmtId="182" fontId="8" fillId="0" borderId="35" xfId="3" applyNumberFormat="1" applyFont="1" applyBorder="1">
      <alignment vertical="center"/>
    </xf>
    <xf numFmtId="176" fontId="5" fillId="0" borderId="0" xfId="3" applyNumberFormat="1" applyFont="1" applyBorder="1">
      <alignment vertical="center"/>
    </xf>
    <xf numFmtId="182" fontId="8" fillId="0" borderId="41" xfId="3" applyNumberFormat="1" applyFont="1" applyBorder="1">
      <alignment vertical="center"/>
    </xf>
    <xf numFmtId="182" fontId="8" fillId="0" borderId="42" xfId="3" applyNumberFormat="1" applyFont="1" applyBorder="1">
      <alignment vertical="center"/>
    </xf>
    <xf numFmtId="182" fontId="8" fillId="0" borderId="46" xfId="3" applyNumberFormat="1" applyFont="1" applyBorder="1">
      <alignment vertical="center"/>
    </xf>
    <xf numFmtId="182" fontId="8" fillId="0" borderId="48" xfId="3" applyNumberFormat="1" applyFont="1" applyBorder="1">
      <alignment vertical="center"/>
    </xf>
    <xf numFmtId="0" fontId="5" fillId="2" borderId="19" xfId="3" applyFont="1" applyFill="1" applyBorder="1" applyAlignment="1">
      <alignment horizontal="center" vertical="center"/>
    </xf>
    <xf numFmtId="178" fontId="8" fillId="0" borderId="39" xfId="1" applyNumberFormat="1" applyFont="1" applyBorder="1">
      <alignment vertical="center"/>
    </xf>
    <xf numFmtId="0" fontId="9" fillId="2" borderId="76" xfId="3" applyFont="1" applyFill="1" applyBorder="1" applyAlignment="1">
      <alignment horizontal="center" vertical="center"/>
    </xf>
    <xf numFmtId="0" fontId="9" fillId="2" borderId="9" xfId="3" applyFont="1" applyFill="1" applyBorder="1" applyAlignment="1">
      <alignment horizontal="center" vertical="center"/>
    </xf>
    <xf numFmtId="0" fontId="9" fillId="2" borderId="39" xfId="3" applyFont="1" applyFill="1" applyBorder="1" applyAlignment="1">
      <alignment horizontal="center" vertical="center"/>
    </xf>
    <xf numFmtId="0" fontId="9" fillId="2" borderId="12" xfId="3" applyFont="1" applyFill="1" applyBorder="1" applyAlignment="1">
      <alignment horizontal="center" vertical="center"/>
    </xf>
    <xf numFmtId="0" fontId="5" fillId="2" borderId="16" xfId="4" applyFont="1" applyFill="1" applyBorder="1" applyAlignment="1">
      <alignment horizontal="center" vertical="center"/>
    </xf>
    <xf numFmtId="0" fontId="9" fillId="2" borderId="11" xfId="3" applyFont="1" applyFill="1" applyBorder="1" applyAlignment="1">
      <alignment horizontal="center" vertical="center"/>
    </xf>
    <xf numFmtId="182" fontId="8" fillId="0" borderId="73" xfId="3" applyNumberFormat="1" applyFont="1" applyBorder="1">
      <alignment vertical="center"/>
    </xf>
    <xf numFmtId="182" fontId="8" fillId="0" borderId="24" xfId="3" applyNumberFormat="1" applyFont="1" applyBorder="1">
      <alignment vertical="center"/>
    </xf>
    <xf numFmtId="182" fontId="8" fillId="0" borderId="27" xfId="3" applyNumberFormat="1" applyFont="1" applyBorder="1">
      <alignment vertical="center"/>
    </xf>
    <xf numFmtId="182" fontId="8" fillId="0" borderId="37" xfId="3" applyNumberFormat="1" applyFont="1" applyBorder="1">
      <alignment vertical="center"/>
    </xf>
    <xf numFmtId="182" fontId="8" fillId="0" borderId="15" xfId="3" applyNumberFormat="1" applyFont="1" applyBorder="1">
      <alignment vertical="center"/>
    </xf>
    <xf numFmtId="0" fontId="9" fillId="2" borderId="85" xfId="3" applyFont="1" applyFill="1" applyBorder="1" applyAlignment="1">
      <alignment horizontal="center" vertical="center"/>
    </xf>
    <xf numFmtId="182" fontId="8" fillId="0" borderId="73" xfId="3" applyNumberFormat="1" applyFont="1" applyBorder="1" applyAlignment="1">
      <alignment horizontal="right" vertical="center"/>
    </xf>
    <xf numFmtId="182" fontId="8" fillId="0" borderId="27" xfId="3" applyNumberFormat="1" applyFont="1" applyBorder="1" applyAlignment="1">
      <alignment horizontal="right" vertical="center"/>
    </xf>
    <xf numFmtId="182" fontId="8" fillId="0" borderId="35" xfId="3" applyNumberFormat="1" applyFont="1" applyBorder="1" applyAlignment="1">
      <alignment horizontal="right" vertical="center"/>
    </xf>
    <xf numFmtId="182" fontId="8" fillId="0" borderId="38" xfId="3" applyNumberFormat="1" applyFont="1" applyBorder="1" applyAlignment="1">
      <alignment horizontal="right" vertical="center"/>
    </xf>
    <xf numFmtId="0" fontId="6" fillId="0" borderId="0" xfId="6" applyFont="1" applyFill="1" applyBorder="1" applyAlignment="1">
      <alignment vertical="center" shrinkToFit="1"/>
    </xf>
    <xf numFmtId="0" fontId="5" fillId="0" borderId="0" xfId="4" applyFont="1">
      <alignment vertical="center"/>
    </xf>
    <xf numFmtId="0" fontId="5" fillId="2" borderId="14" xfId="4" applyFont="1" applyFill="1" applyBorder="1" applyAlignment="1">
      <alignment horizontal="center" vertical="center" shrinkToFit="1"/>
    </xf>
    <xf numFmtId="0" fontId="5" fillId="2" borderId="11" xfId="4" applyFont="1" applyFill="1" applyBorder="1" applyAlignment="1">
      <alignment horizontal="center" vertical="center" shrinkToFit="1"/>
    </xf>
    <xf numFmtId="0" fontId="5" fillId="2" borderId="12" xfId="4" applyFont="1" applyFill="1" applyBorder="1" applyAlignment="1">
      <alignment horizontal="center" vertical="center" shrinkToFit="1"/>
    </xf>
    <xf numFmtId="0" fontId="5" fillId="2" borderId="13" xfId="4" applyFont="1" applyFill="1" applyBorder="1" applyAlignment="1">
      <alignment horizontal="center" vertical="center" shrinkToFit="1"/>
    </xf>
    <xf numFmtId="0" fontId="5" fillId="0" borderId="0" xfId="4" applyFont="1" applyAlignment="1">
      <alignment vertical="center" shrinkToFit="1"/>
    </xf>
    <xf numFmtId="0" fontId="5" fillId="2" borderId="39" xfId="4" applyFont="1" applyFill="1" applyBorder="1" applyAlignment="1">
      <alignment horizontal="center" vertical="center" shrinkToFit="1"/>
    </xf>
    <xf numFmtId="0" fontId="5" fillId="2" borderId="20" xfId="4" applyFont="1" applyFill="1" applyBorder="1" applyAlignment="1">
      <alignment horizontal="center" vertical="center" shrinkToFit="1"/>
    </xf>
    <xf numFmtId="0" fontId="5" fillId="2" borderId="15" xfId="4" applyFont="1" applyFill="1" applyBorder="1" applyAlignment="1">
      <alignment horizontal="center" vertical="center"/>
    </xf>
    <xf numFmtId="0" fontId="5" fillId="2" borderId="19" xfId="4" applyFont="1" applyFill="1" applyBorder="1" applyAlignment="1">
      <alignment horizontal="center" vertical="center" shrinkToFit="1"/>
    </xf>
    <xf numFmtId="178" fontId="8" fillId="0" borderId="57" xfId="1" applyNumberFormat="1" applyFont="1" applyBorder="1" applyAlignment="1">
      <alignment vertical="center" shrinkToFit="1"/>
    </xf>
    <xf numFmtId="178" fontId="8" fillId="0" borderId="48" xfId="1" applyNumberFormat="1" applyFont="1" applyBorder="1" applyAlignment="1">
      <alignment vertical="center" shrinkToFit="1"/>
    </xf>
    <xf numFmtId="178" fontId="8" fillId="0" borderId="67" xfId="1" applyNumberFormat="1" applyFont="1" applyBorder="1" applyAlignment="1">
      <alignment vertical="center" shrinkToFit="1"/>
    </xf>
    <xf numFmtId="182" fontId="8" fillId="0" borderId="48" xfId="4" applyNumberFormat="1" applyFont="1" applyBorder="1" applyAlignment="1">
      <alignment vertical="center" shrinkToFit="1"/>
    </xf>
    <xf numFmtId="182" fontId="8" fillId="0" borderId="17" xfId="4" applyNumberFormat="1" applyFont="1" applyBorder="1" applyAlignment="1">
      <alignment vertical="center" shrinkToFit="1"/>
    </xf>
    <xf numFmtId="182" fontId="8" fillId="0" borderId="49" xfId="4" applyNumberFormat="1" applyFont="1" applyBorder="1" applyAlignment="1">
      <alignment vertical="center" shrinkToFit="1"/>
    </xf>
    <xf numFmtId="182" fontId="8" fillId="0" borderId="38" xfId="4" applyNumberFormat="1" applyFont="1" applyBorder="1">
      <alignment vertical="center"/>
    </xf>
    <xf numFmtId="0" fontId="5" fillId="2" borderId="85" xfId="4" applyFont="1" applyFill="1" applyBorder="1" applyAlignment="1">
      <alignment horizontal="center" vertical="center" shrinkToFit="1"/>
    </xf>
    <xf numFmtId="0" fontId="5" fillId="2" borderId="9" xfId="4" applyFont="1" applyFill="1" applyBorder="1" applyAlignment="1">
      <alignment horizontal="center" vertical="center" shrinkToFit="1"/>
    </xf>
    <xf numFmtId="0" fontId="5" fillId="2" borderId="58" xfId="4" applyFont="1" applyFill="1" applyBorder="1" applyAlignment="1">
      <alignment horizontal="center" vertical="center" shrinkToFit="1"/>
    </xf>
    <xf numFmtId="178" fontId="8" fillId="0" borderId="52" xfId="1" applyNumberFormat="1" applyFont="1" applyBorder="1" applyAlignment="1">
      <alignment vertical="center" shrinkToFit="1"/>
    </xf>
    <xf numFmtId="178" fontId="8" fillId="0" borderId="22" xfId="1" applyNumberFormat="1" applyFont="1" applyBorder="1" applyAlignment="1">
      <alignment vertical="center" shrinkToFit="1"/>
    </xf>
    <xf numFmtId="178" fontId="8" fillId="0" borderId="53" xfId="1" applyNumberFormat="1" applyFont="1" applyBorder="1" applyAlignment="1">
      <alignment vertical="center" shrinkToFit="1"/>
    </xf>
    <xf numFmtId="182" fontId="8" fillId="0" borderId="52" xfId="4" applyNumberFormat="1" applyFont="1" applyBorder="1" applyAlignment="1">
      <alignment vertical="center" shrinkToFit="1"/>
    </xf>
    <xf numFmtId="182" fontId="8" fillId="0" borderId="22" xfId="4" applyNumberFormat="1" applyFont="1" applyBorder="1" applyAlignment="1">
      <alignment vertical="center" shrinkToFit="1"/>
    </xf>
    <xf numFmtId="182" fontId="8" fillId="0" borderId="54" xfId="4" applyNumberFormat="1" applyFont="1" applyBorder="1" applyAlignment="1">
      <alignment vertical="center" shrinkToFit="1"/>
    </xf>
    <xf numFmtId="182" fontId="8" fillId="0" borderId="27" xfId="4" applyNumberFormat="1" applyFont="1" applyBorder="1">
      <alignment vertical="center"/>
    </xf>
    <xf numFmtId="178" fontId="8" fillId="0" borderId="55" xfId="1" applyNumberFormat="1" applyFont="1" applyBorder="1" applyAlignment="1">
      <alignment vertical="center" shrinkToFit="1"/>
    </xf>
    <xf numFmtId="178" fontId="8" fillId="0" borderId="43" xfId="1" applyNumberFormat="1" applyFont="1" applyBorder="1" applyAlignment="1">
      <alignment vertical="center" shrinkToFit="1"/>
    </xf>
    <xf numFmtId="178" fontId="8" fillId="0" borderId="44" xfId="1" applyNumberFormat="1" applyFont="1" applyBorder="1" applyAlignment="1">
      <alignment vertical="center" shrinkToFit="1"/>
    </xf>
    <xf numFmtId="182" fontId="8" fillId="0" borderId="24" xfId="4" applyNumberFormat="1" applyFont="1" applyBorder="1" applyAlignment="1">
      <alignment vertical="center" shrinkToFit="1"/>
    </xf>
    <xf numFmtId="182" fontId="8" fillId="0" borderId="25" xfId="4" applyNumberFormat="1" applyFont="1" applyBorder="1" applyAlignment="1">
      <alignment vertical="center" shrinkToFit="1"/>
    </xf>
    <xf numFmtId="182" fontId="8" fillId="0" borderId="26" xfId="4" applyNumberFormat="1" applyFont="1" applyBorder="1" applyAlignment="1">
      <alignment vertical="center" shrinkToFit="1"/>
    </xf>
    <xf numFmtId="182" fontId="8" fillId="0" borderId="28" xfId="4" applyNumberFormat="1" applyFont="1" applyBorder="1">
      <alignment vertical="center"/>
    </xf>
    <xf numFmtId="178" fontId="8" fillId="0" borderId="29" xfId="1" applyNumberFormat="1" applyFont="1" applyBorder="1" applyAlignment="1">
      <alignment vertical="center" shrinkToFit="1"/>
    </xf>
    <xf numFmtId="178" fontId="8" fillId="0" borderId="30" xfId="1" applyNumberFormat="1" applyFont="1" applyBorder="1" applyAlignment="1">
      <alignment vertical="center" shrinkToFit="1"/>
    </xf>
    <xf numFmtId="178" fontId="8" fillId="0" borderId="31" xfId="1" applyNumberFormat="1" applyFont="1" applyBorder="1" applyAlignment="1">
      <alignment vertical="center" shrinkToFit="1"/>
    </xf>
    <xf numFmtId="182" fontId="8" fillId="0" borderId="32" xfId="4" applyNumberFormat="1" applyFont="1" applyBorder="1" applyAlignment="1">
      <alignment vertical="center" shrinkToFit="1"/>
    </xf>
    <xf numFmtId="182" fontId="8" fillId="0" borderId="33" xfId="4" applyNumberFormat="1" applyFont="1" applyBorder="1" applyAlignment="1">
      <alignment vertical="center" shrinkToFit="1"/>
    </xf>
    <xf numFmtId="182" fontId="8" fillId="0" borderId="34" xfId="4" applyNumberFormat="1" applyFont="1" applyBorder="1" applyAlignment="1">
      <alignment vertical="center" shrinkToFit="1"/>
    </xf>
    <xf numFmtId="182" fontId="8" fillId="0" borderId="35" xfId="4" applyNumberFormat="1" applyFont="1" applyBorder="1">
      <alignment vertical="center"/>
    </xf>
    <xf numFmtId="182" fontId="8" fillId="0" borderId="57" xfId="4" applyNumberFormat="1" applyFont="1" applyBorder="1" applyAlignment="1">
      <alignment vertical="center" shrinkToFit="1"/>
    </xf>
    <xf numFmtId="0" fontId="5" fillId="2" borderId="10" xfId="4" applyFont="1" applyFill="1" applyBorder="1" applyAlignment="1">
      <alignment horizontal="center" vertical="center" shrinkToFit="1"/>
    </xf>
    <xf numFmtId="182" fontId="8" fillId="0" borderId="55" xfId="4" applyNumberFormat="1" applyFont="1" applyBorder="1" applyAlignment="1">
      <alignment vertical="center" shrinkToFit="1"/>
    </xf>
    <xf numFmtId="182" fontId="8" fillId="0" borderId="43" xfId="4" applyNumberFormat="1" applyFont="1" applyBorder="1" applyAlignment="1">
      <alignment vertical="center" shrinkToFit="1"/>
    </xf>
    <xf numFmtId="182" fontId="8" fillId="0" borderId="56" xfId="4" applyNumberFormat="1" applyFont="1" applyBorder="1" applyAlignment="1">
      <alignment vertical="center" shrinkToFit="1"/>
    </xf>
    <xf numFmtId="182" fontId="8" fillId="0" borderId="62" xfId="4" applyNumberFormat="1" applyFont="1" applyBorder="1" applyAlignment="1">
      <alignment vertical="center" shrinkToFit="1"/>
    </xf>
    <xf numFmtId="182" fontId="8" fillId="0" borderId="74" xfId="4" applyNumberFormat="1" applyFont="1" applyBorder="1" applyAlignment="1">
      <alignment vertical="center" shrinkToFit="1"/>
    </xf>
    <xf numFmtId="182" fontId="8" fillId="0" borderId="75" xfId="4" applyNumberFormat="1" applyFont="1" applyBorder="1" applyAlignment="1">
      <alignment vertical="center" shrinkToFit="1"/>
    </xf>
    <xf numFmtId="182" fontId="8" fillId="0" borderId="65" xfId="4" applyNumberFormat="1" applyFont="1" applyBorder="1">
      <alignment vertical="center"/>
    </xf>
    <xf numFmtId="179" fontId="8" fillId="0" borderId="0" xfId="4" applyNumberFormat="1" applyFont="1" applyBorder="1" applyAlignment="1">
      <alignment vertical="center" shrinkToFit="1"/>
    </xf>
    <xf numFmtId="179" fontId="8" fillId="0" borderId="0" xfId="4" applyNumberFormat="1" applyFont="1" applyBorder="1">
      <alignment vertical="center"/>
    </xf>
    <xf numFmtId="0" fontId="5" fillId="0" borderId="0" xfId="4" applyFont="1" applyBorder="1">
      <alignment vertical="center"/>
    </xf>
    <xf numFmtId="178" fontId="6" fillId="2" borderId="1" xfId="1" applyNumberFormat="1" applyFont="1" applyFill="1" applyBorder="1" applyAlignment="1">
      <alignment vertical="center" wrapText="1"/>
    </xf>
    <xf numFmtId="178" fontId="6" fillId="2" borderId="3" xfId="1" applyNumberFormat="1" applyFont="1" applyFill="1" applyBorder="1" applyAlignment="1">
      <alignment vertical="center" wrapText="1"/>
    </xf>
    <xf numFmtId="182" fontId="8" fillId="0" borderId="60" xfId="3" applyNumberFormat="1" applyFont="1" applyBorder="1">
      <alignment vertical="center"/>
    </xf>
    <xf numFmtId="182" fontId="8" fillId="0" borderId="61" xfId="3" applyNumberFormat="1" applyFont="1" applyBorder="1">
      <alignment vertical="center"/>
    </xf>
    <xf numFmtId="182" fontId="8" fillId="0" borderId="63" xfId="3" applyNumberFormat="1" applyFont="1" applyBorder="1">
      <alignment vertical="center"/>
    </xf>
    <xf numFmtId="182" fontId="8" fillId="0" borderId="64" xfId="3" applyNumberFormat="1" applyFont="1" applyBorder="1">
      <alignment vertical="center"/>
    </xf>
    <xf numFmtId="182" fontId="8" fillId="0" borderId="62" xfId="3" applyNumberFormat="1" applyFont="1" applyBorder="1">
      <alignment vertical="center"/>
    </xf>
    <xf numFmtId="0" fontId="5" fillId="2" borderId="15" xfId="3" applyFont="1" applyFill="1" applyBorder="1" applyAlignment="1">
      <alignment horizontal="center" vertical="center"/>
    </xf>
    <xf numFmtId="0" fontId="5" fillId="2" borderId="82" xfId="3" applyFont="1" applyFill="1" applyBorder="1" applyAlignment="1">
      <alignment horizontal="center" vertical="center"/>
    </xf>
    <xf numFmtId="0" fontId="5" fillId="0" borderId="0" xfId="3" applyFont="1" applyFill="1" applyBorder="1">
      <alignment vertical="center"/>
    </xf>
    <xf numFmtId="178" fontId="8" fillId="0" borderId="97" xfId="1" applyNumberFormat="1" applyFont="1" applyBorder="1">
      <alignment vertical="center"/>
    </xf>
    <xf numFmtId="178" fontId="8" fillId="0" borderId="78" xfId="1" applyNumberFormat="1" applyFont="1" applyBorder="1">
      <alignment vertical="center"/>
    </xf>
    <xf numFmtId="178" fontId="8" fillId="0" borderId="79" xfId="1" applyNumberFormat="1" applyFont="1" applyBorder="1">
      <alignment vertical="center"/>
    </xf>
    <xf numFmtId="178" fontId="8" fillId="0" borderId="80" xfId="1" applyNumberFormat="1" applyFont="1" applyBorder="1">
      <alignment vertical="center"/>
    </xf>
    <xf numFmtId="0" fontId="7" fillId="0" borderId="0" xfId="6" applyNumberFormat="1" applyFont="1" applyFill="1" applyBorder="1" applyAlignment="1">
      <alignment vertical="center" shrinkToFit="1"/>
    </xf>
    <xf numFmtId="3" fontId="5" fillId="0" borderId="0" xfId="3" applyNumberFormat="1" applyFont="1" applyBorder="1" applyAlignment="1">
      <alignment horizontal="center" vertical="center"/>
    </xf>
    <xf numFmtId="0" fontId="5" fillId="0" borderId="91" xfId="4" applyFont="1" applyBorder="1">
      <alignment vertical="center"/>
    </xf>
    <xf numFmtId="0" fontId="5" fillId="0" borderId="92" xfId="4" applyFont="1" applyBorder="1">
      <alignment vertical="center"/>
    </xf>
    <xf numFmtId="0" fontId="5" fillId="0" borderId="93" xfId="4" applyFont="1" applyBorder="1">
      <alignment vertical="center"/>
    </xf>
    <xf numFmtId="0" fontId="5" fillId="2" borderId="14" xfId="4" applyFont="1" applyFill="1" applyBorder="1" applyAlignment="1">
      <alignment vertical="center" shrinkToFit="1"/>
    </xf>
    <xf numFmtId="0" fontId="5" fillId="0" borderId="81" xfId="4" applyFont="1" applyBorder="1">
      <alignment vertical="center"/>
    </xf>
    <xf numFmtId="0" fontId="5" fillId="0" borderId="70" xfId="4" applyFont="1" applyBorder="1">
      <alignment vertical="center"/>
    </xf>
    <xf numFmtId="178" fontId="8" fillId="0" borderId="11" xfId="4" applyNumberFormat="1" applyFont="1" applyBorder="1" applyAlignment="1">
      <alignment vertical="center" shrinkToFit="1"/>
    </xf>
    <xf numFmtId="178" fontId="8" fillId="0" borderId="12" xfId="4" applyNumberFormat="1" applyFont="1" applyBorder="1" applyAlignment="1">
      <alignment vertical="center" shrinkToFit="1"/>
    </xf>
    <xf numFmtId="178" fontId="8" fillId="0" borderId="13" xfId="4" applyNumberFormat="1" applyFont="1" applyBorder="1" applyAlignment="1">
      <alignment vertical="center" shrinkToFit="1"/>
    </xf>
    <xf numFmtId="182" fontId="8" fillId="0" borderId="39" xfId="4" applyNumberFormat="1" applyFont="1" applyBorder="1" applyAlignment="1">
      <alignment vertical="center" shrinkToFit="1"/>
    </xf>
    <xf numFmtId="182" fontId="8" fillId="0" borderId="12" xfId="4" applyNumberFormat="1" applyFont="1" applyBorder="1" applyAlignment="1">
      <alignment vertical="center" shrinkToFit="1"/>
    </xf>
    <xf numFmtId="182" fontId="8" fillId="0" borderId="20" xfId="4" applyNumberFormat="1" applyFont="1" applyBorder="1" applyAlignment="1">
      <alignment vertical="center" shrinkToFit="1"/>
    </xf>
    <xf numFmtId="182" fontId="8" fillId="0" borderId="15" xfId="4" applyNumberFormat="1" applyFont="1" applyBorder="1">
      <alignment vertical="center"/>
    </xf>
    <xf numFmtId="178" fontId="5" fillId="2" borderId="10" xfId="1" applyNumberFormat="1" applyFont="1" applyFill="1" applyBorder="1" applyAlignment="1">
      <alignment horizontal="center" vertical="center"/>
    </xf>
    <xf numFmtId="178" fontId="5" fillId="2" borderId="11" xfId="1" applyNumberFormat="1" applyFont="1" applyFill="1" applyBorder="1" applyAlignment="1">
      <alignment horizontal="center" vertical="center" shrinkToFit="1"/>
    </xf>
    <xf numFmtId="178" fontId="5" fillId="2" borderId="12" xfId="1" applyNumberFormat="1" applyFont="1" applyFill="1" applyBorder="1" applyAlignment="1">
      <alignment horizontal="center" vertical="center" shrinkToFit="1"/>
    </xf>
    <xf numFmtId="178" fontId="5" fillId="2" borderId="13" xfId="1" applyNumberFormat="1" applyFont="1" applyFill="1" applyBorder="1" applyAlignment="1">
      <alignment horizontal="center" vertical="center" shrinkToFit="1"/>
    </xf>
    <xf numFmtId="178" fontId="5" fillId="2" borderId="21" xfId="1" applyNumberFormat="1" applyFont="1" applyFill="1" applyBorder="1">
      <alignment vertical="center"/>
    </xf>
    <xf numFmtId="178" fontId="8" fillId="0" borderId="24" xfId="1" applyNumberFormat="1" applyFont="1" applyBorder="1" applyAlignment="1">
      <alignment vertical="center" shrinkToFit="1"/>
    </xf>
    <xf numFmtId="178" fontId="8" fillId="0" borderId="25" xfId="1" applyNumberFormat="1" applyFont="1" applyBorder="1" applyAlignment="1">
      <alignment vertical="center" shrinkToFit="1"/>
    </xf>
    <xf numFmtId="178" fontId="8" fillId="0" borderId="23" xfId="1" applyNumberFormat="1" applyFont="1" applyBorder="1" applyAlignment="1">
      <alignment vertical="center" shrinkToFit="1"/>
    </xf>
    <xf numFmtId="0" fontId="5" fillId="0" borderId="26" xfId="4" applyFont="1" applyBorder="1">
      <alignment vertical="center"/>
    </xf>
    <xf numFmtId="0" fontId="5" fillId="0" borderId="60" xfId="4" applyFont="1" applyBorder="1">
      <alignment vertical="center"/>
    </xf>
    <xf numFmtId="0" fontId="5" fillId="0" borderId="41" xfId="4" applyFont="1" applyBorder="1">
      <alignment vertical="center"/>
    </xf>
    <xf numFmtId="178" fontId="8" fillId="0" borderId="17" xfId="1" applyNumberFormat="1" applyFont="1" applyBorder="1" applyAlignment="1">
      <alignment vertical="center" shrinkToFit="1"/>
    </xf>
    <xf numFmtId="178" fontId="8" fillId="0" borderId="18" xfId="1" applyNumberFormat="1" applyFont="1" applyBorder="1" applyAlignment="1">
      <alignment vertical="center" shrinkToFit="1"/>
    </xf>
    <xf numFmtId="0" fontId="12" fillId="0" borderId="0" xfId="6" applyFont="1" applyBorder="1" applyAlignment="1">
      <alignment vertical="center"/>
    </xf>
    <xf numFmtId="0" fontId="13" fillId="0" borderId="0" xfId="6" applyFont="1" applyFill="1" applyAlignment="1">
      <alignment vertical="center"/>
    </xf>
    <xf numFmtId="0" fontId="5" fillId="0" borderId="91" xfId="5" applyFont="1" applyBorder="1">
      <alignment vertical="center"/>
    </xf>
    <xf numFmtId="0" fontId="5" fillId="0" borderId="92" xfId="5" applyFont="1" applyBorder="1">
      <alignment vertical="center"/>
    </xf>
    <xf numFmtId="0" fontId="5" fillId="0" borderId="93" xfId="5" applyFont="1" applyBorder="1">
      <alignment vertical="center"/>
    </xf>
    <xf numFmtId="0" fontId="5" fillId="0" borderId="81" xfId="5" applyFont="1" applyBorder="1">
      <alignment vertical="center"/>
    </xf>
    <xf numFmtId="0" fontId="5" fillId="0" borderId="70" xfId="5" applyFont="1" applyBorder="1">
      <alignment vertical="center"/>
    </xf>
    <xf numFmtId="0" fontId="5" fillId="0" borderId="26" xfId="5" applyFont="1" applyBorder="1">
      <alignment vertical="center"/>
    </xf>
    <xf numFmtId="0" fontId="5" fillId="0" borderId="60" xfId="5" applyFont="1" applyBorder="1">
      <alignment vertical="center"/>
    </xf>
    <xf numFmtId="0" fontId="5" fillId="0" borderId="41" xfId="5" applyFont="1" applyBorder="1">
      <alignment vertical="center"/>
    </xf>
    <xf numFmtId="0" fontId="5" fillId="2" borderId="31" xfId="5" applyFont="1" applyFill="1" applyBorder="1" applyAlignment="1">
      <alignment horizontal="center" vertical="center"/>
    </xf>
    <xf numFmtId="0" fontId="5" fillId="2" borderId="49" xfId="5" applyFont="1" applyFill="1" applyBorder="1" applyAlignment="1">
      <alignment horizontal="center" vertical="center"/>
    </xf>
    <xf numFmtId="0" fontId="5" fillId="0" borderId="91" xfId="5" applyFont="1" applyFill="1" applyBorder="1">
      <alignment vertical="center"/>
    </xf>
    <xf numFmtId="0" fontId="5" fillId="0" borderId="92" xfId="5" applyFont="1" applyFill="1" applyBorder="1">
      <alignment vertical="center"/>
    </xf>
    <xf numFmtId="0" fontId="5" fillId="0" borderId="93" xfId="5" applyFont="1" applyFill="1" applyBorder="1">
      <alignment vertical="center"/>
    </xf>
    <xf numFmtId="0" fontId="5" fillId="0" borderId="81" xfId="5" applyFont="1" applyFill="1" applyBorder="1">
      <alignment vertical="center"/>
    </xf>
    <xf numFmtId="0" fontId="5" fillId="0" borderId="70" xfId="5" applyFont="1" applyFill="1" applyBorder="1">
      <alignment vertical="center"/>
    </xf>
    <xf numFmtId="0" fontId="5" fillId="0" borderId="26" xfId="5" applyFont="1" applyFill="1" applyBorder="1">
      <alignment vertical="center"/>
    </xf>
    <xf numFmtId="0" fontId="5" fillId="0" borderId="60" xfId="5" applyFont="1" applyFill="1" applyBorder="1">
      <alignment vertical="center"/>
    </xf>
    <xf numFmtId="0" fontId="5" fillId="0" borderId="41" xfId="5" applyFont="1" applyFill="1" applyBorder="1">
      <alignment vertical="center"/>
    </xf>
    <xf numFmtId="182" fontId="8" fillId="0" borderId="15" xfId="5" applyNumberFormat="1" applyFont="1" applyFill="1" applyBorder="1" applyAlignment="1">
      <alignment horizontal="right" vertical="center"/>
    </xf>
    <xf numFmtId="182" fontId="8" fillId="0" borderId="73" xfId="5" applyNumberFormat="1" applyFont="1" applyFill="1" applyBorder="1" applyAlignment="1">
      <alignment horizontal="right" vertical="center"/>
    </xf>
    <xf numFmtId="182" fontId="8" fillId="0" borderId="28" xfId="5" applyNumberFormat="1" applyFont="1" applyFill="1" applyBorder="1" applyAlignment="1">
      <alignment horizontal="right" vertical="center"/>
    </xf>
    <xf numFmtId="182" fontId="8" fillId="0" borderId="35" xfId="5" applyNumberFormat="1" applyFont="1" applyFill="1" applyBorder="1" applyAlignment="1">
      <alignment horizontal="right" vertical="center"/>
    </xf>
    <xf numFmtId="182" fontId="8" fillId="0" borderId="38" xfId="5" applyNumberFormat="1" applyFont="1" applyFill="1" applyBorder="1" applyAlignment="1">
      <alignment horizontal="right" vertical="center"/>
    </xf>
    <xf numFmtId="0" fontId="5" fillId="2" borderId="57" xfId="5" applyFont="1" applyFill="1" applyBorder="1" applyAlignment="1">
      <alignment horizontal="center" vertical="center"/>
    </xf>
    <xf numFmtId="0" fontId="5" fillId="2" borderId="98" xfId="5" applyFont="1" applyFill="1" applyBorder="1" applyAlignment="1">
      <alignment horizontal="center" vertical="center"/>
    </xf>
    <xf numFmtId="0" fontId="5" fillId="0" borderId="91" xfId="3" applyFont="1" applyBorder="1">
      <alignment vertical="center"/>
    </xf>
    <xf numFmtId="0" fontId="5" fillId="0" borderId="92" xfId="3" applyFont="1" applyBorder="1">
      <alignment vertical="center"/>
    </xf>
    <xf numFmtId="0" fontId="5" fillId="0" borderId="93" xfId="3" applyFont="1" applyBorder="1">
      <alignment vertical="center"/>
    </xf>
    <xf numFmtId="0" fontId="5" fillId="0" borderId="81" xfId="3" applyFont="1" applyBorder="1">
      <alignment vertical="center"/>
    </xf>
    <xf numFmtId="0" fontId="5" fillId="0" borderId="70" xfId="3" applyFont="1" applyBorder="1">
      <alignment vertical="center"/>
    </xf>
    <xf numFmtId="0" fontId="5" fillId="0" borderId="26" xfId="3" applyFont="1" applyBorder="1">
      <alignment vertical="center"/>
    </xf>
    <xf numFmtId="0" fontId="5" fillId="0" borderId="60" xfId="3" applyFont="1" applyBorder="1">
      <alignment vertical="center"/>
    </xf>
    <xf numFmtId="0" fontId="5" fillId="0" borderId="41" xfId="3" applyFont="1" applyBorder="1">
      <alignment vertical="center"/>
    </xf>
    <xf numFmtId="0" fontId="10" fillId="2" borderId="85" xfId="3" applyFont="1" applyFill="1" applyBorder="1" applyAlignment="1">
      <alignment horizontal="center" vertical="center" shrinkToFit="1"/>
    </xf>
    <xf numFmtId="0" fontId="10" fillId="2" borderId="9" xfId="3" applyFont="1" applyFill="1" applyBorder="1" applyAlignment="1">
      <alignment horizontal="center" vertical="center" wrapText="1" shrinkToFit="1"/>
    </xf>
    <xf numFmtId="0" fontId="10" fillId="2" borderId="9" xfId="3" applyFont="1" applyFill="1" applyBorder="1" applyAlignment="1">
      <alignment horizontal="center" vertical="center" shrinkToFit="1"/>
    </xf>
    <xf numFmtId="0" fontId="6" fillId="2" borderId="99" xfId="6" applyFont="1" applyFill="1" applyBorder="1" applyAlignment="1">
      <alignment horizontal="center" vertical="center" shrinkToFit="1"/>
    </xf>
    <xf numFmtId="0" fontId="10" fillId="2" borderId="11" xfId="3" applyFont="1" applyFill="1" applyBorder="1" applyAlignment="1">
      <alignment horizontal="center" vertical="center" shrinkToFit="1"/>
    </xf>
    <xf numFmtId="0" fontId="10" fillId="2" borderId="12" xfId="3" applyFont="1" applyFill="1" applyBorder="1" applyAlignment="1">
      <alignment horizontal="center" vertical="center" wrapText="1" shrinkToFit="1"/>
    </xf>
    <xf numFmtId="0" fontId="10" fillId="2" borderId="12" xfId="3" applyFont="1" applyFill="1" applyBorder="1" applyAlignment="1">
      <alignment horizontal="center" vertical="center" shrinkToFit="1"/>
    </xf>
    <xf numFmtId="0" fontId="6" fillId="2" borderId="94" xfId="6" applyFont="1" applyFill="1" applyBorder="1" applyAlignment="1">
      <alignment horizontal="center" vertical="center" shrinkToFit="1"/>
    </xf>
    <xf numFmtId="0" fontId="6" fillId="2" borderId="15" xfId="6" applyFont="1" applyFill="1" applyBorder="1" applyAlignment="1">
      <alignment horizontal="center" vertical="center" shrinkToFit="1"/>
    </xf>
    <xf numFmtId="0" fontId="5" fillId="2" borderId="12" xfId="3" applyFont="1" applyFill="1" applyBorder="1" applyAlignment="1">
      <alignment horizontal="center" vertical="center"/>
    </xf>
    <xf numFmtId="0" fontId="5" fillId="2" borderId="13" xfId="3" applyFont="1" applyFill="1" applyBorder="1" applyAlignment="1">
      <alignment horizontal="center" vertical="center"/>
    </xf>
    <xf numFmtId="0" fontId="5" fillId="2" borderId="11" xfId="3" applyFont="1" applyFill="1" applyBorder="1" applyAlignment="1">
      <alignment horizontal="center" vertical="center"/>
    </xf>
    <xf numFmtId="0" fontId="5" fillId="2" borderId="20" xfId="3" applyFont="1" applyFill="1" applyBorder="1" applyAlignment="1">
      <alignment horizontal="center" vertical="center"/>
    </xf>
    <xf numFmtId="0" fontId="5" fillId="2" borderId="58" xfId="3" applyFont="1" applyFill="1" applyBorder="1" applyAlignment="1">
      <alignment horizontal="center" vertical="center"/>
    </xf>
    <xf numFmtId="0" fontId="5" fillId="2" borderId="12" xfId="3" applyFont="1" applyFill="1" applyBorder="1" applyAlignment="1">
      <alignment horizontal="center" vertical="center" wrapText="1"/>
    </xf>
    <xf numFmtId="184" fontId="5" fillId="0" borderId="0" xfId="3" applyNumberFormat="1" applyFont="1" applyBorder="1">
      <alignment vertical="center"/>
    </xf>
    <xf numFmtId="182" fontId="8" fillId="0" borderId="16" xfId="3" applyNumberFormat="1" applyFont="1" applyBorder="1">
      <alignment vertical="center"/>
    </xf>
    <xf numFmtId="182" fontId="8" fillId="0" borderId="36" xfId="3" applyNumberFormat="1" applyFont="1" applyBorder="1">
      <alignment vertical="center"/>
    </xf>
    <xf numFmtId="188" fontId="5" fillId="0" borderId="0" xfId="3" applyNumberFormat="1" applyFont="1" applyFill="1" applyBorder="1">
      <alignment vertical="center"/>
    </xf>
    <xf numFmtId="188" fontId="5" fillId="0" borderId="0" xfId="3" applyNumberFormat="1" applyFont="1" applyBorder="1" applyAlignment="1">
      <alignment horizontal="center" vertical="center"/>
    </xf>
    <xf numFmtId="188" fontId="5" fillId="0" borderId="0" xfId="3" applyNumberFormat="1" applyFont="1">
      <alignment vertical="center"/>
    </xf>
    <xf numFmtId="188" fontId="5" fillId="0" borderId="0" xfId="3" applyNumberFormat="1" applyFont="1" applyBorder="1">
      <alignment vertical="center"/>
    </xf>
    <xf numFmtId="0" fontId="14" fillId="0" borderId="100" xfId="0" applyFont="1" applyBorder="1" applyAlignment="1">
      <alignment horizontal="center" vertical="center"/>
    </xf>
    <xf numFmtId="0" fontId="2" fillId="0" borderId="0" xfId="0" applyFont="1">
      <alignment vertical="center"/>
    </xf>
    <xf numFmtId="0" fontId="2" fillId="0" borderId="101" xfId="0" applyFont="1" applyBorder="1" applyAlignment="1">
      <alignment horizontal="justify" vertical="center"/>
    </xf>
    <xf numFmtId="0" fontId="2" fillId="0" borderId="101" xfId="0" applyFont="1" applyBorder="1">
      <alignment vertical="center"/>
    </xf>
    <xf numFmtId="0" fontId="2" fillId="0" borderId="102" xfId="0" applyFont="1" applyBorder="1">
      <alignment vertical="center"/>
    </xf>
    <xf numFmtId="0" fontId="9" fillId="2" borderId="20" xfId="3" applyFont="1" applyFill="1" applyBorder="1" applyAlignment="1">
      <alignment horizontal="center" vertical="center"/>
    </xf>
    <xf numFmtId="0" fontId="1" fillId="0" borderId="37" xfId="4" applyFont="1" applyBorder="1">
      <alignment vertical="center"/>
    </xf>
    <xf numFmtId="0" fontId="1" fillId="0" borderId="37" xfId="5" applyFont="1" applyBorder="1">
      <alignment vertical="center"/>
    </xf>
    <xf numFmtId="0" fontId="1" fillId="0" borderId="37" xfId="3" applyFont="1" applyBorder="1">
      <alignment vertical="center"/>
    </xf>
    <xf numFmtId="182" fontId="8" fillId="0" borderId="24" xfId="5" applyNumberFormat="1" applyFont="1" applyBorder="1" applyAlignment="1">
      <alignment horizontal="right" vertical="center"/>
    </xf>
    <xf numFmtId="182" fontId="8" fillId="0" borderId="41" xfId="5" applyNumberFormat="1" applyFont="1" applyBorder="1" applyAlignment="1">
      <alignment horizontal="right" vertical="center"/>
    </xf>
    <xf numFmtId="182" fontId="8" fillId="0" borderId="32" xfId="5" applyNumberFormat="1" applyFont="1" applyBorder="1" applyAlignment="1">
      <alignment horizontal="right" vertical="center"/>
    </xf>
    <xf numFmtId="182" fontId="8" fillId="0" borderId="46" xfId="5" applyNumberFormat="1" applyFont="1" applyBorder="1" applyAlignment="1">
      <alignment horizontal="right" vertical="center"/>
    </xf>
    <xf numFmtId="182" fontId="8" fillId="0" borderId="57" xfId="5" applyNumberFormat="1" applyFont="1" applyBorder="1" applyAlignment="1">
      <alignment horizontal="right" vertical="center"/>
    </xf>
    <xf numFmtId="182" fontId="8" fillId="0" borderId="48" xfId="5" applyNumberFormat="1" applyFont="1" applyBorder="1" applyAlignment="1">
      <alignment horizontal="right" vertical="center"/>
    </xf>
    <xf numFmtId="0" fontId="5" fillId="2" borderId="103" xfId="4" applyFont="1" applyFill="1" applyBorder="1" applyAlignment="1">
      <alignment vertical="center" shrinkToFit="1"/>
    </xf>
    <xf numFmtId="0" fontId="5" fillId="0" borderId="0" xfId="4" applyFont="1" applyFill="1" applyBorder="1" applyAlignment="1">
      <alignment horizontal="center" vertical="center"/>
    </xf>
    <xf numFmtId="0" fontId="1" fillId="0" borderId="37" xfId="5" applyFont="1" applyBorder="1" applyAlignment="1">
      <alignment vertical="center" wrapText="1"/>
    </xf>
    <xf numFmtId="0" fontId="0" fillId="0" borderId="0" xfId="0" applyAlignment="1">
      <alignment vertical="center"/>
    </xf>
    <xf numFmtId="0" fontId="0" fillId="0" borderId="91" xfId="0" applyBorder="1" applyAlignment="1">
      <alignment vertical="center"/>
    </xf>
    <xf numFmtId="0" fontId="0" fillId="0" borderId="81" xfId="0" applyBorder="1" applyAlignment="1">
      <alignment vertical="center"/>
    </xf>
    <xf numFmtId="0" fontId="0" fillId="0" borderId="26" xfId="0" applyBorder="1" applyAlignment="1">
      <alignment vertical="center"/>
    </xf>
    <xf numFmtId="182" fontId="8" fillId="0" borderId="53" xfId="5" applyNumberFormat="1" applyFont="1" applyBorder="1">
      <alignment vertical="center"/>
    </xf>
    <xf numFmtId="182" fontId="8" fillId="0" borderId="77" xfId="5" applyNumberFormat="1" applyFont="1" applyFill="1" applyBorder="1">
      <alignment vertical="center"/>
    </xf>
    <xf numFmtId="182" fontId="8" fillId="0" borderId="4" xfId="5" applyNumberFormat="1" applyFont="1" applyFill="1" applyBorder="1">
      <alignment vertical="center"/>
    </xf>
    <xf numFmtId="182" fontId="8" fillId="0" borderId="1" xfId="5" applyNumberFormat="1" applyFont="1" applyFill="1" applyBorder="1">
      <alignment vertical="center"/>
    </xf>
    <xf numFmtId="182" fontId="8" fillId="0" borderId="21" xfId="5" applyNumberFormat="1" applyFont="1" applyFill="1" applyBorder="1">
      <alignment vertical="center"/>
    </xf>
    <xf numFmtId="182" fontId="8" fillId="0" borderId="2" xfId="5" applyNumberFormat="1" applyFont="1" applyFill="1" applyBorder="1">
      <alignment vertical="center"/>
    </xf>
    <xf numFmtId="182" fontId="8" fillId="0" borderId="16" xfId="5" applyNumberFormat="1" applyFont="1" applyFill="1" applyBorder="1">
      <alignment vertical="center"/>
    </xf>
    <xf numFmtId="182" fontId="8" fillId="0" borderId="96" xfId="5" applyNumberFormat="1" applyFont="1" applyFill="1" applyBorder="1">
      <alignment vertical="center"/>
    </xf>
    <xf numFmtId="182" fontId="8" fillId="0" borderId="25" xfId="5" applyNumberFormat="1" applyFont="1" applyFill="1" applyBorder="1">
      <alignment vertical="center"/>
    </xf>
    <xf numFmtId="182" fontId="8" fillId="0" borderId="104" xfId="5" applyNumberFormat="1" applyFont="1" applyFill="1" applyBorder="1">
      <alignment vertical="center"/>
    </xf>
    <xf numFmtId="182" fontId="8" fillId="0" borderId="92" xfId="5" applyNumberFormat="1" applyFont="1" applyFill="1" applyBorder="1">
      <alignment vertical="center"/>
    </xf>
    <xf numFmtId="182" fontId="8" fillId="0" borderId="61" xfId="5" applyNumberFormat="1" applyFont="1" applyFill="1" applyBorder="1">
      <alignment vertical="center"/>
    </xf>
    <xf numFmtId="182" fontId="8" fillId="0" borderId="60" xfId="5" applyNumberFormat="1" applyFont="1" applyFill="1" applyBorder="1">
      <alignment vertical="center"/>
    </xf>
    <xf numFmtId="182" fontId="8" fillId="0" borderId="72" xfId="5" applyNumberFormat="1" applyFont="1" applyFill="1" applyBorder="1">
      <alignment vertical="center"/>
    </xf>
    <xf numFmtId="182" fontId="8" fillId="0" borderId="37" xfId="5" applyNumberFormat="1" applyFont="1" applyFill="1" applyBorder="1">
      <alignment vertical="center"/>
    </xf>
    <xf numFmtId="0" fontId="5" fillId="0" borderId="105" xfId="5" applyFont="1" applyBorder="1">
      <alignment vertical="center"/>
    </xf>
    <xf numFmtId="0" fontId="5" fillId="0" borderId="37" xfId="5" applyFont="1" applyBorder="1">
      <alignment vertical="center"/>
    </xf>
    <xf numFmtId="0" fontId="5" fillId="0" borderId="0" xfId="5" applyFont="1" applyBorder="1" applyAlignment="1">
      <alignment vertical="center" wrapText="1"/>
    </xf>
    <xf numFmtId="0" fontId="18" fillId="0" borderId="0" xfId="5" applyFont="1">
      <alignment vertical="center"/>
    </xf>
    <xf numFmtId="0" fontId="9" fillId="2" borderId="59" xfId="5" applyFont="1" applyFill="1" applyBorder="1" applyAlignment="1">
      <alignment horizontal="center" vertical="center"/>
    </xf>
    <xf numFmtId="0" fontId="9" fillId="2" borderId="85" xfId="5" applyFont="1" applyFill="1" applyBorder="1" applyAlignment="1">
      <alignment horizontal="center" vertical="center" wrapText="1" shrinkToFit="1"/>
    </xf>
    <xf numFmtId="0" fontId="9" fillId="2" borderId="9" xfId="5" applyFont="1" applyFill="1" applyBorder="1" applyAlignment="1">
      <alignment horizontal="center" vertical="center" wrapText="1" shrinkToFit="1"/>
    </xf>
    <xf numFmtId="182" fontId="8" fillId="0" borderId="36" xfId="5" applyNumberFormat="1" applyFont="1" applyFill="1" applyBorder="1">
      <alignment vertical="center"/>
    </xf>
    <xf numFmtId="182" fontId="8" fillId="0" borderId="77" xfId="5" applyNumberFormat="1" applyFont="1" applyBorder="1">
      <alignment vertical="center"/>
    </xf>
    <xf numFmtId="182" fontId="8" fillId="0" borderId="21" xfId="5" applyNumberFormat="1" applyFont="1" applyBorder="1">
      <alignment vertical="center"/>
    </xf>
    <xf numFmtId="182" fontId="8" fillId="0" borderId="2" xfId="5" applyNumberFormat="1" applyFont="1" applyBorder="1">
      <alignment vertical="center"/>
    </xf>
    <xf numFmtId="182" fontId="8" fillId="0" borderId="97" xfId="5" applyNumberFormat="1" applyFont="1" applyBorder="1">
      <alignment vertical="center"/>
    </xf>
    <xf numFmtId="9" fontId="5" fillId="0" borderId="0" xfId="1" applyFont="1" applyAlignment="1">
      <alignment horizontal="left" vertical="center"/>
    </xf>
    <xf numFmtId="182" fontId="5" fillId="0" borderId="0" xfId="6" applyNumberFormat="1" applyFont="1" applyFill="1" applyBorder="1" applyAlignment="1">
      <alignment vertical="center" shrinkToFit="1"/>
    </xf>
    <xf numFmtId="0" fontId="5" fillId="0" borderId="0" xfId="5" applyFont="1" applyAlignment="1">
      <alignment horizontal="center" vertical="center" wrapText="1"/>
    </xf>
    <xf numFmtId="0" fontId="5" fillId="0" borderId="0" xfId="5" applyFont="1" applyBorder="1" applyAlignment="1">
      <alignment horizontal="left" vertical="center"/>
    </xf>
    <xf numFmtId="178" fontId="8" fillId="0" borderId="54" xfId="1" applyNumberFormat="1" applyFont="1" applyBorder="1">
      <alignment vertical="center"/>
    </xf>
    <xf numFmtId="178" fontId="8" fillId="0" borderId="56" xfId="1" applyNumberFormat="1" applyFont="1" applyBorder="1">
      <alignment vertical="center"/>
    </xf>
    <xf numFmtId="178" fontId="8" fillId="0" borderId="106" xfId="1" applyNumberFormat="1" applyFont="1" applyBorder="1">
      <alignment vertical="center"/>
    </xf>
    <xf numFmtId="0" fontId="5" fillId="2" borderId="107" xfId="5" applyFont="1" applyFill="1" applyBorder="1" applyAlignment="1">
      <alignment horizontal="center" vertical="center"/>
    </xf>
    <xf numFmtId="182" fontId="8" fillId="0" borderId="108" xfId="5" applyNumberFormat="1" applyFont="1" applyFill="1" applyBorder="1">
      <alignment vertical="center"/>
    </xf>
    <xf numFmtId="182" fontId="8" fillId="0" borderId="109" xfId="5" applyNumberFormat="1" applyFont="1" applyFill="1" applyBorder="1">
      <alignment vertical="center"/>
    </xf>
    <xf numFmtId="182" fontId="8" fillId="0" borderId="110" xfId="5" applyNumberFormat="1" applyFont="1" applyBorder="1">
      <alignment vertical="center"/>
    </xf>
    <xf numFmtId="0" fontId="5" fillId="0" borderId="0" xfId="5" applyFont="1" applyAlignment="1">
      <alignment vertical="top"/>
    </xf>
    <xf numFmtId="182" fontId="8" fillId="0" borderId="10" xfId="5" applyNumberFormat="1" applyFont="1" applyFill="1" applyBorder="1">
      <alignment vertical="center"/>
    </xf>
    <xf numFmtId="182" fontId="8" fillId="0" borderId="111" xfId="5" applyNumberFormat="1" applyFont="1" applyFill="1" applyBorder="1">
      <alignment vertical="center"/>
    </xf>
    <xf numFmtId="182" fontId="8" fillId="0" borderId="12" xfId="5" applyNumberFormat="1" applyFont="1" applyFill="1" applyBorder="1">
      <alignment vertical="center"/>
    </xf>
    <xf numFmtId="182" fontId="8" fillId="0" borderId="98" xfId="5" applyNumberFormat="1" applyFont="1" applyFill="1" applyBorder="1">
      <alignment vertical="center"/>
    </xf>
    <xf numFmtId="182" fontId="8" fillId="0" borderId="9" xfId="5" applyNumberFormat="1" applyFont="1" applyFill="1" applyBorder="1">
      <alignment vertical="center"/>
    </xf>
    <xf numFmtId="182" fontId="8" fillId="0" borderId="76" xfId="5" applyNumberFormat="1" applyFont="1" applyFill="1" applyBorder="1">
      <alignment vertical="center"/>
    </xf>
    <xf numFmtId="182" fontId="8" fillId="0" borderId="58" xfId="5" applyNumberFormat="1" applyFont="1" applyBorder="1">
      <alignment vertical="center"/>
    </xf>
    <xf numFmtId="182" fontId="8" fillId="0" borderId="48" xfId="5" applyNumberFormat="1" applyFont="1" applyFill="1" applyBorder="1">
      <alignment vertical="center"/>
    </xf>
    <xf numFmtId="0" fontId="11" fillId="0" borderId="0" xfId="6" applyFont="1" applyFill="1" applyBorder="1" applyAlignment="1">
      <alignment horizontal="center" vertical="center" wrapText="1" shrinkToFit="1"/>
    </xf>
    <xf numFmtId="0" fontId="11" fillId="0" borderId="0" xfId="6" applyFont="1" applyFill="1" applyBorder="1" applyAlignment="1">
      <alignment horizontal="center" vertical="center" shrinkToFit="1"/>
    </xf>
    <xf numFmtId="182" fontId="11" fillId="0" borderId="0" xfId="6" applyNumberFormat="1" applyFont="1" applyFill="1" applyBorder="1" applyAlignment="1">
      <alignment horizontal="center" vertical="center" wrapText="1" shrinkToFit="1"/>
    </xf>
    <xf numFmtId="182" fontId="13" fillId="0" borderId="0" xfId="6" applyNumberFormat="1" applyFont="1" applyFill="1" applyAlignment="1">
      <alignment vertical="center"/>
    </xf>
    <xf numFmtId="182" fontId="6" fillId="0" borderId="0" xfId="6" applyNumberFormat="1" applyFont="1" applyFill="1" applyBorder="1" applyAlignment="1">
      <alignment horizontal="center" vertical="center" shrinkToFit="1"/>
    </xf>
    <xf numFmtId="0" fontId="0" fillId="0" borderId="0" xfId="0" applyFill="1" applyBorder="1">
      <alignment vertical="center"/>
    </xf>
    <xf numFmtId="0" fontId="9" fillId="2" borderId="22" xfId="5" applyFont="1" applyFill="1" applyBorder="1" applyAlignment="1">
      <alignment horizontal="center" vertical="center" wrapText="1"/>
    </xf>
    <xf numFmtId="0" fontId="5" fillId="2" borderId="22" xfId="5" applyFont="1" applyFill="1" applyBorder="1" applyAlignment="1">
      <alignment horizontal="center" vertical="center"/>
    </xf>
    <xf numFmtId="0" fontId="5" fillId="2" borderId="22" xfId="5" applyFont="1" applyFill="1" applyBorder="1" applyAlignment="1">
      <alignment horizontal="center" vertical="center" wrapText="1"/>
    </xf>
    <xf numFmtId="0" fontId="5" fillId="2" borderId="51" xfId="4" applyFont="1" applyFill="1" applyBorder="1" applyAlignment="1">
      <alignment horizontal="center" vertical="center"/>
    </xf>
    <xf numFmtId="0" fontId="5" fillId="2" borderId="54" xfId="5" applyFont="1" applyFill="1" applyBorder="1" applyAlignment="1">
      <alignment horizontal="center" vertical="center" wrapText="1"/>
    </xf>
    <xf numFmtId="0" fontId="9" fillId="2" borderId="52" xfId="5" applyFont="1" applyFill="1" applyBorder="1" applyAlignment="1">
      <alignment horizontal="center" vertical="center" wrapText="1"/>
    </xf>
    <xf numFmtId="0" fontId="9" fillId="2" borderId="97" xfId="5" applyFont="1" applyFill="1" applyBorder="1" applyAlignment="1">
      <alignment horizontal="center" vertical="center" wrapText="1"/>
    </xf>
    <xf numFmtId="0" fontId="5" fillId="2" borderId="98" xfId="4" applyFont="1" applyFill="1" applyBorder="1" applyAlignment="1">
      <alignment horizontal="center" vertical="center"/>
    </xf>
    <xf numFmtId="0" fontId="5" fillId="2" borderId="9" xfId="5" applyFont="1" applyFill="1" applyBorder="1" applyAlignment="1">
      <alignment horizontal="center" vertical="center" wrapText="1"/>
    </xf>
    <xf numFmtId="0" fontId="9" fillId="2" borderId="85" xfId="5" applyFont="1" applyFill="1" applyBorder="1" applyAlignment="1">
      <alignment horizontal="center" vertical="center" wrapText="1"/>
    </xf>
    <xf numFmtId="0" fontId="5" fillId="2" borderId="43" xfId="4" applyFont="1" applyFill="1" applyBorder="1">
      <alignment vertical="center"/>
    </xf>
    <xf numFmtId="0" fontId="6" fillId="2" borderId="43" xfId="6" applyFont="1" applyFill="1" applyBorder="1" applyAlignment="1">
      <alignment vertical="center" wrapText="1"/>
    </xf>
    <xf numFmtId="0" fontId="5" fillId="2" borderId="43" xfId="5" applyFont="1" applyFill="1" applyBorder="1" applyAlignment="1">
      <alignment horizontal="center" vertical="center"/>
    </xf>
    <xf numFmtId="0" fontId="9" fillId="2" borderId="43" xfId="5" applyFont="1" applyFill="1" applyBorder="1" applyAlignment="1">
      <alignment horizontal="center" vertical="center"/>
    </xf>
    <xf numFmtId="0" fontId="5" fillId="2" borderId="43" xfId="4" applyFont="1" applyFill="1" applyBorder="1" applyAlignment="1">
      <alignment vertical="center" shrinkToFit="1"/>
    </xf>
    <xf numFmtId="0" fontId="5" fillId="2" borderId="43" xfId="5" applyFont="1" applyFill="1" applyBorder="1">
      <alignment vertical="center"/>
    </xf>
    <xf numFmtId="0" fontId="5" fillId="2" borderId="43" xfId="4" applyFont="1" applyFill="1" applyBorder="1" applyAlignment="1">
      <alignment horizontal="center" vertical="center" shrinkToFit="1"/>
    </xf>
    <xf numFmtId="178" fontId="5" fillId="2" borderId="43" xfId="1" applyNumberFormat="1" applyFont="1" applyFill="1" applyBorder="1" applyAlignment="1">
      <alignment horizontal="center" vertical="center"/>
    </xf>
    <xf numFmtId="178" fontId="5" fillId="2" borderId="43" xfId="1" applyNumberFormat="1" applyFont="1" applyFill="1" applyBorder="1" applyAlignment="1">
      <alignment horizontal="center" vertical="center" shrinkToFit="1"/>
    </xf>
    <xf numFmtId="0" fontId="5" fillId="2" borderId="43" xfId="4" applyFont="1" applyFill="1" applyBorder="1" applyAlignment="1">
      <alignment horizontal="center" vertical="center"/>
    </xf>
    <xf numFmtId="0" fontId="5" fillId="2" borderId="43" xfId="5" applyFont="1" applyFill="1" applyBorder="1" applyAlignment="1">
      <alignment horizontal="center" vertical="center" wrapText="1"/>
    </xf>
    <xf numFmtId="0" fontId="9" fillId="2" borderId="43" xfId="5" applyFont="1" applyFill="1" applyBorder="1" applyAlignment="1">
      <alignment horizontal="center" vertical="center" wrapText="1"/>
    </xf>
    <xf numFmtId="0" fontId="5" fillId="2" borderId="0" xfId="4" applyFont="1" applyFill="1" applyBorder="1" applyAlignment="1">
      <alignment vertical="center" shrinkToFit="1"/>
    </xf>
    <xf numFmtId="178" fontId="8" fillId="0" borderId="0" xfId="1" applyNumberFormat="1" applyFont="1" applyBorder="1" applyAlignment="1">
      <alignment horizontal="right" vertical="center"/>
    </xf>
    <xf numFmtId="0" fontId="10" fillId="2" borderId="43" xfId="3" applyFont="1" applyFill="1" applyBorder="1" applyAlignment="1">
      <alignment horizontal="center" vertical="center" shrinkToFit="1"/>
    </xf>
    <xf numFmtId="0" fontId="10" fillId="2" borderId="43" xfId="3" applyFont="1" applyFill="1" applyBorder="1" applyAlignment="1">
      <alignment horizontal="center" vertical="center" wrapText="1" shrinkToFit="1"/>
    </xf>
    <xf numFmtId="0" fontId="5" fillId="2" borderId="43" xfId="3" applyFont="1" applyFill="1" applyBorder="1" applyAlignment="1">
      <alignment horizontal="center" vertical="center"/>
    </xf>
    <xf numFmtId="0" fontId="5" fillId="2" borderId="43" xfId="3" applyFont="1" applyFill="1" applyBorder="1">
      <alignment vertical="center"/>
    </xf>
    <xf numFmtId="0" fontId="9" fillId="2" borderId="43" xfId="3" applyFont="1" applyFill="1" applyBorder="1" applyAlignment="1">
      <alignment horizontal="center" vertical="center"/>
    </xf>
    <xf numFmtId="0" fontId="5" fillId="2" borderId="43" xfId="3" applyFont="1" applyFill="1" applyBorder="1" applyAlignment="1">
      <alignment horizontal="center" vertical="center" wrapText="1"/>
    </xf>
    <xf numFmtId="188" fontId="5" fillId="2" borderId="43" xfId="5" applyNumberFormat="1" applyFont="1" applyFill="1" applyBorder="1" applyAlignment="1">
      <alignment horizontal="center" vertical="center"/>
    </xf>
    <xf numFmtId="188" fontId="5" fillId="2" borderId="43" xfId="3" applyNumberFormat="1" applyFont="1" applyFill="1" applyBorder="1" applyAlignment="1">
      <alignment horizontal="center" vertical="center"/>
    </xf>
    <xf numFmtId="188" fontId="5" fillId="4" borderId="43" xfId="3" applyNumberFormat="1" applyFont="1" applyFill="1" applyBorder="1" applyAlignment="1">
      <alignment horizontal="center" vertical="center"/>
    </xf>
    <xf numFmtId="188" fontId="8" fillId="0" borderId="43" xfId="3" applyNumberFormat="1" applyFont="1" applyBorder="1" applyAlignment="1">
      <alignment horizontal="right" vertical="center"/>
    </xf>
    <xf numFmtId="3" fontId="5" fillId="2" borderId="43" xfId="3" applyNumberFormat="1" applyFont="1" applyFill="1" applyBorder="1" applyAlignment="1">
      <alignment horizontal="center" vertical="center"/>
    </xf>
    <xf numFmtId="0" fontId="5" fillId="4" borderId="43" xfId="3" applyFont="1" applyFill="1" applyBorder="1" applyAlignment="1">
      <alignment horizontal="center" vertical="center"/>
    </xf>
    <xf numFmtId="188" fontId="8" fillId="0" borderId="43" xfId="3" applyNumberFormat="1" applyFont="1" applyBorder="1">
      <alignment vertical="center"/>
    </xf>
    <xf numFmtId="188" fontId="5" fillId="2" borderId="43" xfId="4" applyNumberFormat="1" applyFont="1" applyFill="1" applyBorder="1">
      <alignment vertical="center"/>
    </xf>
    <xf numFmtId="188" fontId="6" fillId="2" borderId="43" xfId="6" applyNumberFormat="1" applyFont="1" applyFill="1" applyBorder="1" applyAlignment="1">
      <alignment vertical="center" wrapText="1"/>
    </xf>
    <xf numFmtId="0" fontId="9" fillId="2" borderId="43" xfId="5" applyFont="1" applyFill="1" applyBorder="1" applyAlignment="1">
      <alignment horizontal="center" vertical="center" wrapText="1" shrinkToFit="1"/>
    </xf>
    <xf numFmtId="1" fontId="5" fillId="0" borderId="0" xfId="6" applyNumberFormat="1" applyFont="1" applyFill="1" applyBorder="1" applyAlignment="1">
      <alignment vertical="center" shrinkToFit="1"/>
    </xf>
    <xf numFmtId="178" fontId="5" fillId="0" borderId="0" xfId="5" applyNumberFormat="1" applyFont="1">
      <alignment vertical="center"/>
    </xf>
    <xf numFmtId="0" fontId="18" fillId="0" borderId="37" xfId="5" applyFont="1" applyBorder="1">
      <alignment vertical="center"/>
    </xf>
    <xf numFmtId="0" fontId="5" fillId="2" borderId="53" xfId="5" applyFont="1" applyFill="1" applyBorder="1" applyAlignment="1">
      <alignment horizontal="center" vertical="center"/>
    </xf>
    <xf numFmtId="0" fontId="23" fillId="6" borderId="114" xfId="6" applyNumberFormat="1" applyFont="1" applyFill="1" applyBorder="1" applyAlignment="1">
      <alignment vertical="center" shrinkToFit="1"/>
    </xf>
    <xf numFmtId="0" fontId="25" fillId="0" borderId="0" xfId="6" applyFont="1" applyBorder="1" applyAlignment="1">
      <alignment vertical="center"/>
    </xf>
    <xf numFmtId="0" fontId="25" fillId="0" borderId="0" xfId="6" applyFont="1" applyBorder="1" applyAlignment="1">
      <alignment horizontal="center" vertical="center"/>
    </xf>
    <xf numFmtId="0" fontId="25" fillId="6" borderId="91" xfId="6" applyFont="1" applyFill="1" applyBorder="1" applyAlignment="1">
      <alignment vertical="center"/>
    </xf>
    <xf numFmtId="0" fontId="25" fillId="6" borderId="93" xfId="6" applyFont="1" applyFill="1" applyBorder="1" applyAlignment="1">
      <alignment vertical="center"/>
    </xf>
    <xf numFmtId="185" fontId="25" fillId="6" borderId="91" xfId="6" applyNumberFormat="1" applyFont="1" applyFill="1" applyBorder="1" applyAlignment="1">
      <alignment vertical="center"/>
    </xf>
    <xf numFmtId="185" fontId="25" fillId="6" borderId="92" xfId="6" applyNumberFormat="1" applyFont="1" applyFill="1" applyBorder="1" applyAlignment="1">
      <alignment vertical="center"/>
    </xf>
    <xf numFmtId="185" fontId="25" fillId="6" borderId="93" xfId="6" applyNumberFormat="1" applyFont="1" applyFill="1" applyBorder="1" applyAlignment="1">
      <alignment vertical="center"/>
    </xf>
    <xf numFmtId="185" fontId="25" fillId="0" borderId="0" xfId="6" applyNumberFormat="1" applyFont="1" applyFill="1" applyBorder="1" applyAlignment="1">
      <alignment vertical="center"/>
    </xf>
    <xf numFmtId="185" fontId="25" fillId="0" borderId="0" xfId="6" applyNumberFormat="1" applyFont="1" applyBorder="1" applyAlignment="1">
      <alignment horizontal="right" vertical="center" readingOrder="1"/>
    </xf>
    <xf numFmtId="185" fontId="25" fillId="0" borderId="0" xfId="6" applyNumberFormat="1" applyFont="1" applyBorder="1" applyAlignment="1">
      <alignment vertical="center"/>
    </xf>
    <xf numFmtId="0" fontId="26" fillId="0" borderId="0" xfId="6" applyNumberFormat="1" applyFont="1" applyBorder="1" applyAlignment="1">
      <alignment vertical="center" shrinkToFit="1"/>
    </xf>
    <xf numFmtId="0" fontId="25" fillId="6" borderId="92" xfId="6" applyFont="1" applyFill="1" applyBorder="1" applyAlignment="1">
      <alignment vertical="center"/>
    </xf>
    <xf numFmtId="0" fontId="25" fillId="0" borderId="0" xfId="6" applyFont="1" applyFill="1" applyBorder="1" applyAlignment="1">
      <alignment vertical="center"/>
    </xf>
    <xf numFmtId="185" fontId="25" fillId="6" borderId="26" xfId="6" applyNumberFormat="1" applyFont="1" applyFill="1" applyBorder="1" applyAlignment="1">
      <alignment vertical="center"/>
    </xf>
    <xf numFmtId="185" fontId="25" fillId="6" borderId="60" xfId="6" applyNumberFormat="1" applyFont="1" applyFill="1" applyBorder="1" applyAlignment="1">
      <alignment vertical="center"/>
    </xf>
    <xf numFmtId="185" fontId="25" fillId="6" borderId="41" xfId="6" applyNumberFormat="1" applyFont="1" applyFill="1" applyBorder="1" applyAlignment="1">
      <alignment vertical="center"/>
    </xf>
    <xf numFmtId="185" fontId="20" fillId="0" borderId="0" xfId="6" applyNumberFormat="1" applyFont="1" applyBorder="1" applyAlignment="1">
      <alignment vertical="center"/>
    </xf>
    <xf numFmtId="0" fontId="25" fillId="6" borderId="26" xfId="6" applyFont="1" applyFill="1" applyBorder="1" applyAlignment="1">
      <alignment vertical="center"/>
    </xf>
    <xf numFmtId="0" fontId="25" fillId="6" borderId="60" xfId="6" applyFont="1" applyFill="1" applyBorder="1" applyAlignment="1">
      <alignment vertical="center"/>
    </xf>
    <xf numFmtId="0" fontId="25" fillId="6" borderId="41" xfId="6" applyFont="1" applyFill="1" applyBorder="1" applyAlignment="1">
      <alignment vertical="center"/>
    </xf>
    <xf numFmtId="0" fontId="20" fillId="5" borderId="112" xfId="6" applyFont="1" applyFill="1" applyBorder="1" applyAlignment="1">
      <alignment horizontal="center" vertical="center" shrinkToFit="1"/>
    </xf>
    <xf numFmtId="0" fontId="20" fillId="6" borderId="112" xfId="6" applyFont="1" applyFill="1" applyBorder="1" applyAlignment="1">
      <alignment horizontal="center" vertical="center" wrapText="1" shrinkToFit="1"/>
    </xf>
    <xf numFmtId="0" fontId="20" fillId="6" borderId="112" xfId="6" applyFont="1" applyFill="1" applyBorder="1" applyAlignment="1">
      <alignment horizontal="center" vertical="center" shrinkToFit="1"/>
    </xf>
    <xf numFmtId="185" fontId="20" fillId="6" borderId="112" xfId="6" applyNumberFormat="1" applyFont="1" applyFill="1" applyBorder="1" applyAlignment="1">
      <alignment horizontal="center" vertical="center" shrinkToFit="1"/>
    </xf>
    <xf numFmtId="185" fontId="19" fillId="6" borderId="112" xfId="6" applyNumberFormat="1" applyFont="1" applyFill="1" applyBorder="1" applyAlignment="1">
      <alignment horizontal="center" vertical="center" shrinkToFit="1"/>
    </xf>
    <xf numFmtId="0" fontId="20" fillId="5" borderId="112" xfId="6" applyFont="1" applyFill="1" applyBorder="1" applyAlignment="1">
      <alignment vertical="center" shrinkToFit="1"/>
    </xf>
    <xf numFmtId="0" fontId="20" fillId="2" borderId="112" xfId="6" applyFont="1" applyFill="1" applyBorder="1" applyAlignment="1">
      <alignment horizontal="center" vertical="center" shrinkToFit="1"/>
    </xf>
    <xf numFmtId="0" fontId="20" fillId="4" borderId="112" xfId="6" applyFont="1" applyFill="1" applyBorder="1" applyAlignment="1">
      <alignment horizontal="center" vertical="center" shrinkToFit="1"/>
    </xf>
    <xf numFmtId="185" fontId="20" fillId="5" borderId="112" xfId="6" applyNumberFormat="1" applyFont="1" applyFill="1" applyBorder="1" applyAlignment="1">
      <alignment horizontal="center" vertical="center" shrinkToFit="1"/>
    </xf>
    <xf numFmtId="185" fontId="20" fillId="6" borderId="112" xfId="6" applyNumberFormat="1" applyFont="1" applyFill="1" applyBorder="1" applyAlignment="1">
      <alignment horizontal="center" vertical="center" wrapText="1" shrinkToFit="1"/>
    </xf>
    <xf numFmtId="0" fontId="20" fillId="7" borderId="112" xfId="6" applyFont="1" applyFill="1" applyBorder="1" applyAlignment="1">
      <alignment horizontal="center" vertical="center" wrapText="1" shrinkToFit="1"/>
    </xf>
    <xf numFmtId="0" fontId="20" fillId="7" borderId="112" xfId="6" applyFont="1" applyFill="1" applyBorder="1" applyAlignment="1">
      <alignment horizontal="center" vertical="center" shrinkToFit="1"/>
    </xf>
    <xf numFmtId="0" fontId="20" fillId="2" borderId="112" xfId="6" applyFont="1" applyFill="1" applyBorder="1" applyAlignment="1">
      <alignment horizontal="center" vertical="center" wrapText="1" shrinkToFit="1"/>
    </xf>
    <xf numFmtId="0" fontId="20" fillId="4" borderId="112" xfId="6" applyFont="1" applyFill="1" applyBorder="1" applyAlignment="1">
      <alignment horizontal="center" vertical="center" wrapText="1" shrinkToFit="1"/>
    </xf>
    <xf numFmtId="0" fontId="19" fillId="6" borderId="112" xfId="3" applyFont="1" applyFill="1" applyBorder="1" applyAlignment="1">
      <alignment horizontal="center" vertical="center" shrinkToFit="1"/>
    </xf>
    <xf numFmtId="0" fontId="19" fillId="6" borderId="112" xfId="3" applyFont="1" applyFill="1" applyBorder="1" applyAlignment="1">
      <alignment horizontal="center" vertical="center" wrapText="1" shrinkToFit="1"/>
    </xf>
    <xf numFmtId="0" fontId="27" fillId="5" borderId="112" xfId="6" applyFont="1" applyFill="1" applyBorder="1" applyAlignment="1">
      <alignment vertical="center" shrinkToFit="1"/>
    </xf>
    <xf numFmtId="0" fontId="23" fillId="5" borderId="112" xfId="6" applyFont="1" applyFill="1" applyBorder="1" applyAlignment="1">
      <alignment vertical="center" shrinkToFit="1"/>
    </xf>
    <xf numFmtId="0" fontId="24" fillId="5" borderId="112" xfId="6" applyFont="1" applyFill="1" applyBorder="1" applyAlignment="1">
      <alignment vertical="center" shrinkToFit="1"/>
    </xf>
    <xf numFmtId="0" fontId="24" fillId="5" borderId="112" xfId="6" applyFont="1" applyFill="1" applyBorder="1" applyAlignment="1">
      <alignment horizontal="center" vertical="center" shrinkToFit="1"/>
    </xf>
    <xf numFmtId="0" fontId="22" fillId="5" borderId="112" xfId="6" applyFont="1" applyFill="1" applyBorder="1" applyAlignment="1">
      <alignment vertical="center" shrinkToFit="1"/>
    </xf>
    <xf numFmtId="182" fontId="22" fillId="5" borderId="112" xfId="6" applyNumberFormat="1" applyFont="1" applyFill="1" applyBorder="1" applyAlignment="1">
      <alignment vertical="center" shrinkToFit="1"/>
    </xf>
    <xf numFmtId="0" fontId="21" fillId="0" borderId="0" xfId="6" applyFont="1" applyFill="1" applyBorder="1" applyAlignment="1">
      <alignment vertical="center"/>
    </xf>
    <xf numFmtId="0" fontId="21" fillId="0" borderId="0" xfId="6" applyFont="1" applyFill="1" applyBorder="1" applyAlignment="1">
      <alignment horizontal="center" vertical="center"/>
    </xf>
    <xf numFmtId="182" fontId="29" fillId="0" borderId="0" xfId="6" applyNumberFormat="1" applyFont="1" applyFill="1" applyBorder="1" applyAlignment="1">
      <alignment horizontal="center" vertical="center"/>
    </xf>
    <xf numFmtId="185" fontId="21" fillId="6" borderId="91" xfId="6" applyNumberFormat="1" applyFont="1" applyFill="1" applyBorder="1" applyAlignment="1">
      <alignment vertical="center"/>
    </xf>
    <xf numFmtId="185" fontId="21" fillId="6" borderId="92" xfId="6" applyNumberFormat="1" applyFont="1" applyFill="1" applyBorder="1" applyAlignment="1">
      <alignment vertical="center"/>
    </xf>
    <xf numFmtId="185" fontId="21" fillId="6" borderId="93" xfId="6" applyNumberFormat="1" applyFont="1" applyFill="1" applyBorder="1" applyAlignment="1">
      <alignment vertical="center"/>
    </xf>
    <xf numFmtId="185" fontId="21" fillId="0" borderId="0" xfId="6" applyNumberFormat="1" applyFont="1" applyFill="1" applyBorder="1" applyAlignment="1">
      <alignment vertical="center"/>
    </xf>
    <xf numFmtId="185" fontId="25" fillId="6" borderId="91" xfId="6" applyNumberFormat="1" applyFont="1" applyFill="1" applyBorder="1" applyAlignment="1">
      <alignment vertical="center" shrinkToFit="1"/>
    </xf>
    <xf numFmtId="185" fontId="25" fillId="6" borderId="93" xfId="6" applyNumberFormat="1" applyFont="1" applyFill="1" applyBorder="1" applyAlignment="1">
      <alignment vertical="center" shrinkToFit="1"/>
    </xf>
    <xf numFmtId="182" fontId="25" fillId="0" borderId="0" xfId="6" applyNumberFormat="1" applyFont="1" applyFill="1" applyBorder="1" applyAlignment="1">
      <alignment vertical="center"/>
    </xf>
    <xf numFmtId="0" fontId="21" fillId="0" borderId="0" xfId="6" applyFont="1" applyFill="1" applyAlignment="1">
      <alignment vertical="center"/>
    </xf>
    <xf numFmtId="182" fontId="19" fillId="0" borderId="0" xfId="6" applyNumberFormat="1" applyFont="1" applyFill="1" applyBorder="1" applyAlignment="1">
      <alignment vertical="center"/>
    </xf>
    <xf numFmtId="182" fontId="21" fillId="0" borderId="0" xfId="6" applyNumberFormat="1" applyFont="1" applyFill="1" applyBorder="1" applyAlignment="1">
      <alignment vertical="center"/>
    </xf>
    <xf numFmtId="185" fontId="21" fillId="6" borderId="26" xfId="6" applyNumberFormat="1" applyFont="1" applyFill="1" applyBorder="1" applyAlignment="1">
      <alignment vertical="center"/>
    </xf>
    <xf numFmtId="185" fontId="21" fillId="6" borderId="60" xfId="6" applyNumberFormat="1" applyFont="1" applyFill="1" applyBorder="1" applyAlignment="1">
      <alignment vertical="center"/>
    </xf>
    <xf numFmtId="185" fontId="21" fillId="6" borderId="41" xfId="6" applyNumberFormat="1" applyFont="1" applyFill="1" applyBorder="1" applyAlignment="1">
      <alignment vertical="center"/>
    </xf>
    <xf numFmtId="0" fontId="19" fillId="5" borderId="112" xfId="6" applyFont="1" applyFill="1" applyBorder="1" applyAlignment="1">
      <alignment vertical="center" shrinkToFit="1"/>
    </xf>
    <xf numFmtId="185" fontId="19" fillId="6" borderId="112" xfId="6" applyNumberFormat="1" applyFont="1" applyFill="1" applyBorder="1" applyAlignment="1">
      <alignment vertical="center" shrinkToFit="1"/>
    </xf>
    <xf numFmtId="180" fontId="24" fillId="5" borderId="112" xfId="6" applyNumberFormat="1" applyFont="1" applyFill="1" applyBorder="1" applyAlignment="1">
      <alignment horizontal="right" vertical="center" shrinkToFit="1"/>
    </xf>
    <xf numFmtId="0" fontId="19" fillId="0" borderId="0" xfId="6" applyFont="1" applyBorder="1" applyAlignment="1">
      <alignment vertical="center" shrinkToFit="1"/>
    </xf>
    <xf numFmtId="0" fontId="21" fillId="6" borderId="92" xfId="6" applyFont="1" applyFill="1" applyBorder="1" applyAlignment="1">
      <alignment vertical="center"/>
    </xf>
    <xf numFmtId="0" fontId="21" fillId="6" borderId="93" xfId="6" applyFont="1" applyFill="1" applyBorder="1" applyAlignment="1">
      <alignment vertical="center"/>
    </xf>
    <xf numFmtId="0" fontId="21" fillId="6" borderId="60" xfId="6" applyFont="1" applyFill="1" applyBorder="1" applyAlignment="1">
      <alignment vertical="center"/>
    </xf>
    <xf numFmtId="0" fontId="21" fillId="6" borderId="41" xfId="6" applyFont="1" applyFill="1" applyBorder="1" applyAlignment="1">
      <alignment vertical="center"/>
    </xf>
    <xf numFmtId="0" fontId="20" fillId="0" borderId="0" xfId="6" applyFont="1" applyAlignment="1">
      <alignment vertical="center" shrinkToFit="1"/>
    </xf>
    <xf numFmtId="0" fontId="7" fillId="5" borderId="112" xfId="6" applyFont="1" applyFill="1" applyBorder="1" applyAlignment="1">
      <alignment vertical="center" shrinkToFit="1"/>
    </xf>
    <xf numFmtId="0" fontId="5" fillId="5" borderId="112" xfId="6" applyFont="1" applyFill="1" applyBorder="1" applyAlignment="1">
      <alignment vertical="center" shrinkToFit="1"/>
    </xf>
    <xf numFmtId="0" fontId="19" fillId="0" borderId="0" xfId="6" applyFont="1" applyAlignment="1">
      <alignment vertical="center" shrinkToFit="1"/>
    </xf>
    <xf numFmtId="0" fontId="20" fillId="6" borderId="43" xfId="6" applyFont="1" applyFill="1" applyBorder="1" applyAlignment="1">
      <alignment horizontal="center" vertical="center" shrinkToFit="1"/>
    </xf>
    <xf numFmtId="0" fontId="20" fillId="6" borderId="43" xfId="6" applyFont="1" applyFill="1" applyBorder="1" applyAlignment="1">
      <alignment horizontal="center" vertical="center" wrapText="1" shrinkToFit="1"/>
    </xf>
    <xf numFmtId="0" fontId="18" fillId="2" borderId="43" xfId="5" applyFont="1" applyFill="1" applyBorder="1" applyAlignment="1">
      <alignment horizontal="center" vertical="center" wrapText="1"/>
    </xf>
    <xf numFmtId="0" fontId="20" fillId="6" borderId="52" xfId="6" applyFont="1" applyFill="1" applyBorder="1" applyAlignment="1">
      <alignment horizontal="center" vertical="center" shrinkToFit="1"/>
    </xf>
    <xf numFmtId="0" fontId="20" fillId="6" borderId="22" xfId="6" applyFont="1" applyFill="1" applyBorder="1" applyAlignment="1">
      <alignment horizontal="center" vertical="center" wrapText="1" shrinkToFit="1"/>
    </xf>
    <xf numFmtId="0" fontId="20" fillId="6" borderId="22" xfId="6" applyFont="1" applyFill="1" applyBorder="1" applyAlignment="1">
      <alignment horizontal="center" vertical="center" shrinkToFit="1"/>
    </xf>
    <xf numFmtId="0" fontId="18" fillId="2" borderId="22" xfId="5" applyFont="1" applyFill="1" applyBorder="1" applyAlignment="1">
      <alignment horizontal="center" vertical="center" wrapText="1"/>
    </xf>
    <xf numFmtId="0" fontId="5" fillId="2" borderId="103" xfId="4" applyFont="1" applyFill="1" applyBorder="1" applyAlignment="1">
      <alignment horizontal="center" vertical="center"/>
    </xf>
    <xf numFmtId="0" fontId="5" fillId="2" borderId="73" xfId="5" applyFont="1" applyFill="1" applyBorder="1" applyAlignment="1">
      <alignment horizontal="center" vertical="center"/>
    </xf>
    <xf numFmtId="188" fontId="5" fillId="0" borderId="43" xfId="3" applyNumberFormat="1" applyFont="1" applyBorder="1" applyAlignment="1">
      <alignment horizontal="right" vertical="center"/>
    </xf>
    <xf numFmtId="178" fontId="5" fillId="0" borderId="43" xfId="1" applyNumberFormat="1" applyFont="1" applyBorder="1">
      <alignment vertical="center"/>
    </xf>
    <xf numFmtId="182" fontId="5" fillId="0" borderId="43" xfId="4" applyNumberFormat="1" applyFont="1" applyBorder="1" applyAlignment="1">
      <alignment vertical="center" shrinkToFit="1"/>
    </xf>
    <xf numFmtId="0" fontId="5" fillId="2" borderId="43" xfId="6" applyFont="1" applyFill="1" applyBorder="1" applyAlignment="1">
      <alignment vertical="center" wrapText="1"/>
    </xf>
    <xf numFmtId="179" fontId="5" fillId="0" borderId="0" xfId="4" applyNumberFormat="1" applyFont="1" applyBorder="1" applyAlignment="1">
      <alignment vertical="center" shrinkToFit="1"/>
    </xf>
    <xf numFmtId="178" fontId="5" fillId="0" borderId="43" xfId="4" applyNumberFormat="1" applyFont="1" applyBorder="1" applyAlignment="1">
      <alignment vertical="center" shrinkToFit="1"/>
    </xf>
    <xf numFmtId="182" fontId="5" fillId="0" borderId="43" xfId="4" applyNumberFormat="1" applyFont="1" applyBorder="1">
      <alignment vertical="center"/>
    </xf>
    <xf numFmtId="178" fontId="5" fillId="0" borderId="43" xfId="1" applyNumberFormat="1" applyFont="1" applyBorder="1" applyAlignment="1">
      <alignment vertical="center" shrinkToFit="1"/>
    </xf>
    <xf numFmtId="179" fontId="5" fillId="0" borderId="0" xfId="4" applyNumberFormat="1" applyFont="1" applyBorder="1">
      <alignment vertical="center"/>
    </xf>
    <xf numFmtId="182" fontId="5" fillId="0" borderId="43" xfId="5" applyNumberFormat="1" applyFont="1" applyBorder="1">
      <alignment vertical="center"/>
    </xf>
    <xf numFmtId="178" fontId="5" fillId="0" borderId="43" xfId="1" applyNumberFormat="1" applyFont="1" applyFill="1" applyBorder="1">
      <alignment vertical="center"/>
    </xf>
    <xf numFmtId="178" fontId="5" fillId="0" borderId="0" xfId="1" applyNumberFormat="1" applyFont="1" applyBorder="1">
      <alignment vertical="center"/>
    </xf>
    <xf numFmtId="182" fontId="5" fillId="0" borderId="0" xfId="5" applyNumberFormat="1" applyFont="1" applyFill="1" applyBorder="1">
      <alignment vertical="center"/>
    </xf>
    <xf numFmtId="182" fontId="5" fillId="0" borderId="0" xfId="5" applyNumberFormat="1" applyFont="1" applyBorder="1">
      <alignment vertical="center"/>
    </xf>
    <xf numFmtId="0" fontId="19" fillId="2" borderId="43" xfId="6" applyFont="1" applyFill="1" applyBorder="1" applyAlignment="1">
      <alignment horizontal="center" vertical="center" shrinkToFit="1"/>
    </xf>
    <xf numFmtId="0" fontId="19" fillId="2" borderId="43" xfId="6" applyFont="1" applyFill="1" applyBorder="1" applyAlignment="1">
      <alignment horizontal="center" vertical="center" wrapText="1" shrinkToFit="1"/>
    </xf>
    <xf numFmtId="182" fontId="5" fillId="0" borderId="43" xfId="5" applyNumberFormat="1" applyFont="1" applyBorder="1" applyAlignment="1">
      <alignment horizontal="right" vertical="center"/>
    </xf>
    <xf numFmtId="182" fontId="5" fillId="0" borderId="43" xfId="5" applyNumberFormat="1" applyFont="1" applyFill="1" applyBorder="1" applyAlignment="1">
      <alignment horizontal="right" vertical="center"/>
    </xf>
    <xf numFmtId="187" fontId="5" fillId="0" borderId="43" xfId="5" applyNumberFormat="1" applyFont="1" applyBorder="1">
      <alignment vertical="center"/>
    </xf>
    <xf numFmtId="181" fontId="5" fillId="0" borderId="43" xfId="5" applyNumberFormat="1" applyFont="1" applyFill="1" applyBorder="1" applyAlignment="1">
      <alignment horizontal="right" vertical="center"/>
    </xf>
    <xf numFmtId="187" fontId="5" fillId="0" borderId="43" xfId="5" applyNumberFormat="1" applyFont="1" applyFill="1" applyBorder="1">
      <alignment vertical="center"/>
    </xf>
    <xf numFmtId="187" fontId="5" fillId="0" borderId="0" xfId="5" applyNumberFormat="1" applyFont="1" applyBorder="1" applyAlignment="1">
      <alignment vertical="center" shrinkToFit="1"/>
    </xf>
    <xf numFmtId="182" fontId="5" fillId="0" borderId="43" xfId="5" applyNumberFormat="1" applyFont="1" applyFill="1" applyBorder="1">
      <alignment vertical="center"/>
    </xf>
    <xf numFmtId="179" fontId="5" fillId="0" borderId="43" xfId="5" applyNumberFormat="1" applyFont="1" applyBorder="1">
      <alignment vertical="center"/>
    </xf>
    <xf numFmtId="182" fontId="5" fillId="0" borderId="43" xfId="3" applyNumberFormat="1" applyFont="1" applyBorder="1">
      <alignment vertical="center"/>
    </xf>
    <xf numFmtId="0" fontId="1" fillId="0" borderId="0" xfId="3" applyFont="1">
      <alignment vertical="center"/>
    </xf>
    <xf numFmtId="0" fontId="31" fillId="0" borderId="0" xfId="3" applyFont="1">
      <alignment vertical="center"/>
    </xf>
    <xf numFmtId="0" fontId="5" fillId="2" borderId="43" xfId="6" applyFont="1" applyFill="1" applyBorder="1" applyAlignment="1">
      <alignment horizontal="center" vertical="center" shrinkToFit="1"/>
    </xf>
    <xf numFmtId="188" fontId="5" fillId="0" borderId="43" xfId="3" applyNumberFormat="1" applyFont="1" applyBorder="1">
      <alignment vertical="center"/>
    </xf>
    <xf numFmtId="188" fontId="5" fillId="0" borderId="43" xfId="3" applyNumberFormat="1" applyFont="1" applyFill="1" applyBorder="1" applyAlignment="1">
      <alignment horizontal="right" vertical="center"/>
    </xf>
    <xf numFmtId="188" fontId="5" fillId="0" borderId="43" xfId="3" applyNumberFormat="1" applyFont="1" applyFill="1" applyBorder="1">
      <alignment vertical="center"/>
    </xf>
    <xf numFmtId="0" fontId="22" fillId="6" borderId="116" xfId="0" applyFont="1" applyFill="1" applyBorder="1">
      <alignment vertical="center"/>
    </xf>
    <xf numFmtId="178" fontId="5" fillId="0" borderId="43" xfId="1" applyNumberFormat="1" applyFont="1" applyFill="1" applyBorder="1" applyAlignment="1">
      <alignment vertical="center" shrinkToFit="1"/>
    </xf>
    <xf numFmtId="0" fontId="5" fillId="2" borderId="56" xfId="5" applyFont="1" applyFill="1" applyBorder="1" applyAlignment="1">
      <alignment horizontal="center" vertical="center"/>
    </xf>
    <xf numFmtId="178" fontId="5" fillId="0" borderId="42" xfId="1" applyNumberFormat="1" applyFont="1" applyBorder="1">
      <alignment vertical="center"/>
    </xf>
    <xf numFmtId="0" fontId="9" fillId="2" borderId="96" xfId="5" applyFont="1" applyFill="1" applyBorder="1" applyAlignment="1">
      <alignment horizontal="center" vertical="center" wrapText="1"/>
    </xf>
    <xf numFmtId="0" fontId="5" fillId="2" borderId="96" xfId="5" applyFont="1" applyFill="1" applyBorder="1" applyAlignment="1">
      <alignment horizontal="center" vertical="center" wrapText="1"/>
    </xf>
    <xf numFmtId="0" fontId="19" fillId="2" borderId="96" xfId="6" applyFont="1" applyFill="1" applyBorder="1" applyAlignment="1">
      <alignment horizontal="center" vertical="center" shrinkToFit="1"/>
    </xf>
    <xf numFmtId="0" fontId="19" fillId="2" borderId="96" xfId="6" applyFont="1" applyFill="1" applyBorder="1" applyAlignment="1">
      <alignment horizontal="center" vertical="center" wrapText="1" shrinkToFit="1"/>
    </xf>
    <xf numFmtId="0" fontId="5" fillId="2" borderId="96" xfId="5" applyFont="1" applyFill="1" applyBorder="1" applyAlignment="1">
      <alignment horizontal="center" vertical="center"/>
    </xf>
    <xf numFmtId="178" fontId="5" fillId="0" borderId="117" xfId="1" applyNumberFormat="1" applyFont="1" applyBorder="1">
      <alignment vertical="center"/>
    </xf>
    <xf numFmtId="178" fontId="5" fillId="0" borderId="118" xfId="1" applyNumberFormat="1" applyFont="1" applyFill="1" applyBorder="1">
      <alignment vertical="center"/>
    </xf>
    <xf numFmtId="178" fontId="5" fillId="0" borderId="119" xfId="1" applyNumberFormat="1" applyFont="1" applyBorder="1">
      <alignment vertical="center"/>
    </xf>
    <xf numFmtId="0" fontId="9" fillId="2" borderId="96" xfId="5" applyFont="1" applyFill="1" applyBorder="1" applyAlignment="1">
      <alignment horizontal="center" vertical="center"/>
    </xf>
    <xf numFmtId="0" fontId="5" fillId="2" borderId="56" xfId="3" applyFont="1" applyFill="1" applyBorder="1" applyAlignment="1">
      <alignment horizontal="center" vertical="center"/>
    </xf>
    <xf numFmtId="0" fontId="9" fillId="2" borderId="96" xfId="3" applyFont="1" applyFill="1" applyBorder="1" applyAlignment="1">
      <alignment horizontal="center" vertical="center"/>
    </xf>
    <xf numFmtId="0" fontId="33" fillId="0" borderId="0" xfId="6" applyFont="1" applyBorder="1" applyAlignment="1">
      <alignment vertical="center" shrinkToFit="1"/>
    </xf>
    <xf numFmtId="0" fontId="1" fillId="0" borderId="91" xfId="3" applyFont="1" applyBorder="1">
      <alignment vertical="center"/>
    </xf>
    <xf numFmtId="0" fontId="1" fillId="0" borderId="92" xfId="3" applyFont="1" applyBorder="1">
      <alignment vertical="center"/>
    </xf>
    <xf numFmtId="0" fontId="1" fillId="0" borderId="93" xfId="3" applyFont="1" applyBorder="1">
      <alignment vertical="center"/>
    </xf>
    <xf numFmtId="0" fontId="5" fillId="2" borderId="39" xfId="3" applyFont="1" applyFill="1" applyBorder="1" applyAlignment="1">
      <alignment horizontal="center" vertical="center"/>
    </xf>
    <xf numFmtId="0" fontId="1" fillId="0" borderId="81" xfId="3" applyFont="1" applyBorder="1">
      <alignment vertical="center"/>
    </xf>
    <xf numFmtId="0" fontId="1" fillId="0" borderId="0" xfId="3" applyFont="1" applyBorder="1">
      <alignment vertical="center"/>
    </xf>
    <xf numFmtId="0" fontId="1" fillId="0" borderId="70" xfId="3" applyFont="1" applyBorder="1">
      <alignment vertical="center"/>
    </xf>
    <xf numFmtId="182" fontId="8" fillId="0" borderId="11" xfId="3" applyNumberFormat="1" applyFont="1" applyBorder="1">
      <alignment vertical="center"/>
    </xf>
    <xf numFmtId="182" fontId="8" fillId="0" borderId="12" xfId="3" applyNumberFormat="1" applyFont="1" applyBorder="1">
      <alignment vertical="center"/>
    </xf>
    <xf numFmtId="182" fontId="8" fillId="0" borderId="20" xfId="3" applyNumberFormat="1" applyFont="1" applyBorder="1">
      <alignment vertical="center"/>
    </xf>
    <xf numFmtId="0" fontId="1" fillId="0" borderId="26" xfId="3" applyFont="1" applyBorder="1">
      <alignment vertical="center"/>
    </xf>
    <xf numFmtId="0" fontId="1" fillId="0" borderId="60" xfId="3" applyFont="1" applyBorder="1">
      <alignment vertical="center"/>
    </xf>
    <xf numFmtId="0" fontId="1" fillId="0" borderId="41" xfId="3" applyFont="1" applyBorder="1">
      <alignment vertical="center"/>
    </xf>
    <xf numFmtId="0" fontId="5" fillId="2" borderId="9" xfId="3" applyFont="1" applyFill="1" applyBorder="1" applyAlignment="1">
      <alignment horizontal="center" vertical="center"/>
    </xf>
    <xf numFmtId="0" fontId="5" fillId="2" borderId="85" xfId="3" applyFont="1" applyFill="1" applyBorder="1" applyAlignment="1">
      <alignment horizontal="center" vertical="center"/>
    </xf>
    <xf numFmtId="0" fontId="5" fillId="2" borderId="66" xfId="3" applyFont="1" applyFill="1" applyBorder="1" applyAlignment="1">
      <alignment horizontal="center" vertical="center"/>
    </xf>
    <xf numFmtId="182" fontId="8" fillId="0" borderId="21" xfId="3" applyNumberFormat="1" applyFont="1" applyBorder="1">
      <alignment vertical="center"/>
    </xf>
    <xf numFmtId="182" fontId="8" fillId="0" borderId="120" xfId="3" applyNumberFormat="1" applyFont="1" applyBorder="1">
      <alignment vertical="center"/>
    </xf>
    <xf numFmtId="182" fontId="8" fillId="0" borderId="121" xfId="3" applyNumberFormat="1" applyFont="1" applyBorder="1">
      <alignment vertical="center"/>
    </xf>
    <xf numFmtId="182" fontId="8" fillId="0" borderId="122" xfId="3" applyNumberFormat="1" applyFont="1" applyBorder="1">
      <alignment vertical="center"/>
    </xf>
    <xf numFmtId="182" fontId="8" fillId="0" borderId="123" xfId="3" applyNumberFormat="1" applyFont="1" applyBorder="1">
      <alignment vertical="center"/>
    </xf>
    <xf numFmtId="182" fontId="8" fillId="0" borderId="124" xfId="3" applyNumberFormat="1" applyFont="1" applyBorder="1">
      <alignment vertical="center"/>
    </xf>
    <xf numFmtId="182" fontId="8" fillId="0" borderId="83" xfId="3" applyNumberFormat="1" applyFont="1" applyBorder="1">
      <alignment vertical="center"/>
    </xf>
    <xf numFmtId="182" fontId="8" fillId="0" borderId="84" xfId="3" applyNumberFormat="1" applyFont="1" applyBorder="1">
      <alignment vertical="center"/>
    </xf>
    <xf numFmtId="0" fontId="1" fillId="0" borderId="0" xfId="3" applyFont="1" applyAlignment="1">
      <alignment vertical="top"/>
    </xf>
    <xf numFmtId="0" fontId="1" fillId="0" borderId="0" xfId="3" applyFont="1" applyBorder="1" applyAlignment="1">
      <alignment horizontal="left" vertical="top"/>
    </xf>
    <xf numFmtId="0" fontId="5" fillId="0" borderId="0" xfId="3" applyFont="1" applyFill="1" applyBorder="1" applyAlignment="1">
      <alignment horizontal="center" vertical="center"/>
    </xf>
    <xf numFmtId="0" fontId="5" fillId="2" borderId="96" xfId="3" applyFont="1" applyFill="1" applyBorder="1" applyAlignment="1">
      <alignment horizontal="center" vertical="center"/>
    </xf>
    <xf numFmtId="0" fontId="5" fillId="0" borderId="10" xfId="3" applyFont="1" applyBorder="1">
      <alignment vertical="center"/>
    </xf>
    <xf numFmtId="182" fontId="5" fillId="0" borderId="94" xfId="3" applyNumberFormat="1" applyFont="1" applyBorder="1">
      <alignment vertical="center"/>
    </xf>
    <xf numFmtId="178" fontId="5" fillId="0" borderId="94" xfId="3" applyNumberFormat="1" applyFont="1" applyBorder="1">
      <alignment vertical="center"/>
    </xf>
    <xf numFmtId="178" fontId="5" fillId="8" borderId="43" xfId="1" applyNumberFormat="1" applyFont="1" applyFill="1" applyBorder="1">
      <alignment vertical="center"/>
    </xf>
    <xf numFmtId="178" fontId="5" fillId="9" borderId="43" xfId="1" applyNumberFormat="1" applyFont="1" applyFill="1" applyBorder="1">
      <alignment vertical="center"/>
    </xf>
    <xf numFmtId="0" fontId="0" fillId="0" borderId="37" xfId="3" applyFont="1" applyBorder="1">
      <alignment vertical="center"/>
    </xf>
    <xf numFmtId="178" fontId="5" fillId="0" borderId="0" xfId="5" applyNumberFormat="1" applyFont="1" applyFill="1">
      <alignment vertical="center"/>
    </xf>
    <xf numFmtId="178" fontId="5" fillId="10" borderId="43" xfId="1" applyNumberFormat="1" applyFont="1" applyFill="1" applyBorder="1">
      <alignment vertical="center"/>
    </xf>
    <xf numFmtId="0" fontId="20" fillId="6" borderId="112" xfId="6" applyFont="1" applyFill="1" applyBorder="1" applyAlignment="1">
      <alignment horizontal="center" vertical="center" shrinkToFit="1"/>
    </xf>
    <xf numFmtId="0" fontId="20" fillId="6" borderId="112" xfId="6" applyFont="1" applyFill="1" applyBorder="1" applyAlignment="1">
      <alignment horizontal="center" vertical="center" wrapText="1" shrinkToFit="1"/>
    </xf>
    <xf numFmtId="0" fontId="5" fillId="2" borderId="43" xfId="5" applyFont="1" applyFill="1" applyBorder="1" applyAlignment="1">
      <alignment horizontal="center" vertical="center"/>
    </xf>
    <xf numFmtId="0" fontId="20" fillId="5" borderId="113" xfId="6" applyFont="1" applyFill="1" applyBorder="1" applyAlignment="1">
      <alignment horizontal="center" vertical="center" shrinkToFit="1"/>
    </xf>
    <xf numFmtId="185" fontId="20" fillId="6" borderId="113" xfId="6" applyNumberFormat="1" applyFont="1" applyFill="1" applyBorder="1" applyAlignment="1">
      <alignment horizontal="center" vertical="center" shrinkToFit="1"/>
    </xf>
    <xf numFmtId="0" fontId="20" fillId="6" borderId="113" xfId="6" applyFont="1" applyFill="1" applyBorder="1" applyAlignment="1">
      <alignment horizontal="center" vertical="center" wrapText="1" shrinkToFit="1"/>
    </xf>
    <xf numFmtId="0" fontId="20" fillId="6" borderId="114" xfId="6" applyFont="1" applyFill="1" applyBorder="1" applyAlignment="1">
      <alignment horizontal="center" vertical="center" shrinkToFit="1"/>
    </xf>
    <xf numFmtId="0" fontId="20" fillId="6" borderId="128" xfId="6" applyFont="1" applyFill="1" applyBorder="1" applyAlignment="1">
      <alignment horizontal="center" vertical="center" wrapText="1" shrinkToFit="1"/>
    </xf>
    <xf numFmtId="0" fontId="20" fillId="6" borderId="129" xfId="6" applyFont="1" applyFill="1" applyBorder="1" applyAlignment="1">
      <alignment horizontal="center" vertical="center" wrapText="1" shrinkToFit="1"/>
    </xf>
    <xf numFmtId="0" fontId="20" fillId="6" borderId="130" xfId="6" applyFont="1" applyFill="1" applyBorder="1" applyAlignment="1">
      <alignment horizontal="center" vertical="center" wrapText="1" shrinkToFit="1"/>
    </xf>
    <xf numFmtId="178" fontId="5" fillId="8" borderId="43" xfId="1" applyNumberFormat="1" applyFont="1" applyFill="1" applyBorder="1" applyAlignment="1">
      <alignment vertical="center" shrinkToFit="1"/>
    </xf>
    <xf numFmtId="182" fontId="5" fillId="10" borderId="43" xfId="3" applyNumberFormat="1" applyFont="1" applyFill="1" applyBorder="1">
      <alignment vertical="center"/>
    </xf>
    <xf numFmtId="178" fontId="5" fillId="10" borderId="96" xfId="1" applyNumberFormat="1" applyFont="1" applyFill="1" applyBorder="1">
      <alignment vertical="center"/>
    </xf>
    <xf numFmtId="178" fontId="5" fillId="11" borderId="43" xfId="1" applyNumberFormat="1" applyFont="1" applyFill="1" applyBorder="1">
      <alignment vertical="center"/>
    </xf>
    <xf numFmtId="0" fontId="20" fillId="5" borderId="112" xfId="6" applyFont="1" applyFill="1" applyBorder="1" applyAlignment="1">
      <alignment horizontal="center" vertical="center" shrinkToFit="1"/>
    </xf>
    <xf numFmtId="178" fontId="5" fillId="0" borderId="117" xfId="1" applyNumberFormat="1" applyFont="1" applyFill="1" applyBorder="1">
      <alignment vertical="center"/>
    </xf>
    <xf numFmtId="178" fontId="5" fillId="0" borderId="119" xfId="1" applyNumberFormat="1" applyFont="1" applyFill="1" applyBorder="1">
      <alignment vertical="center"/>
    </xf>
    <xf numFmtId="178" fontId="5" fillId="0" borderId="43" xfId="1" applyNumberFormat="1" applyFont="1" applyFill="1" applyBorder="1" applyAlignment="1">
      <alignment horizontal="right" vertical="center"/>
    </xf>
    <xf numFmtId="0" fontId="5" fillId="0" borderId="43" xfId="4" applyFont="1" applyBorder="1">
      <alignment vertical="center"/>
    </xf>
    <xf numFmtId="0" fontId="0" fillId="0" borderId="0" xfId="4" applyFont="1" applyFill="1" applyBorder="1" applyAlignment="1">
      <alignment horizontal="left" vertical="top"/>
    </xf>
    <xf numFmtId="0" fontId="1" fillId="0" borderId="0" xfId="4" applyFont="1" applyFill="1" applyBorder="1" applyAlignment="1">
      <alignment horizontal="left" vertical="top" wrapText="1"/>
    </xf>
    <xf numFmtId="0" fontId="6" fillId="0" borderId="0" xfId="6" applyFont="1" applyFill="1" applyBorder="1" applyAlignment="1">
      <alignment vertical="center" wrapText="1"/>
    </xf>
    <xf numFmtId="0" fontId="5" fillId="0" borderId="0" xfId="4" applyFont="1" applyFill="1" applyBorder="1">
      <alignment vertical="center"/>
    </xf>
    <xf numFmtId="0" fontId="18" fillId="0" borderId="0" xfId="4" applyFont="1">
      <alignment vertical="center"/>
    </xf>
    <xf numFmtId="0" fontId="5" fillId="2" borderId="0" xfId="4" applyFont="1" applyFill="1" applyBorder="1" applyAlignment="1">
      <alignment horizontal="center" vertical="center"/>
    </xf>
    <xf numFmtId="0" fontId="18" fillId="2" borderId="0" xfId="4" applyFont="1" applyFill="1" applyBorder="1" applyAlignment="1">
      <alignment horizontal="center" vertical="center"/>
    </xf>
    <xf numFmtId="182" fontId="18" fillId="0" borderId="0" xfId="4" applyNumberFormat="1" applyFont="1" applyBorder="1">
      <alignment vertical="center"/>
    </xf>
    <xf numFmtId="182" fontId="5" fillId="0" borderId="0" xfId="4" applyNumberFormat="1" applyFont="1" applyBorder="1">
      <alignment vertical="center"/>
    </xf>
    <xf numFmtId="190" fontId="18" fillId="0" borderId="0" xfId="4" applyNumberFormat="1" applyFont="1">
      <alignment vertical="center"/>
    </xf>
    <xf numFmtId="0" fontId="5" fillId="2" borderId="43" xfId="4" applyFont="1" applyFill="1" applyBorder="1" applyAlignment="1">
      <alignment horizontal="center" vertical="center"/>
    </xf>
    <xf numFmtId="0" fontId="0" fillId="0" borderId="0" xfId="4" applyFont="1" applyFill="1" applyBorder="1" applyAlignment="1">
      <alignment horizontal="left" vertical="top" wrapText="1"/>
    </xf>
    <xf numFmtId="178" fontId="5" fillId="0" borderId="43" xfId="4" applyNumberFormat="1" applyFont="1" applyFill="1" applyBorder="1">
      <alignment vertical="center"/>
    </xf>
    <xf numFmtId="0" fontId="5" fillId="2" borderId="19" xfId="5" applyFont="1" applyFill="1" applyBorder="1" applyAlignment="1">
      <alignment horizontal="center" vertical="center"/>
    </xf>
    <xf numFmtId="0" fontId="20" fillId="6" borderId="112" xfId="6" applyFont="1" applyFill="1" applyBorder="1" applyAlignment="1">
      <alignment horizontal="center" vertical="center" shrinkToFit="1"/>
    </xf>
    <xf numFmtId="0" fontId="1" fillId="0" borderId="0" xfId="4" applyFont="1" applyFill="1" applyBorder="1" applyAlignment="1">
      <alignment horizontal="left" vertical="top"/>
    </xf>
    <xf numFmtId="0" fontId="0" fillId="0" borderId="0" xfId="4" applyFont="1" applyFill="1" applyBorder="1" applyAlignment="1">
      <alignment vertical="top"/>
    </xf>
    <xf numFmtId="0" fontId="0" fillId="0" borderId="0" xfId="4" applyFont="1" applyFill="1" applyBorder="1" applyAlignment="1">
      <alignment vertical="top" wrapText="1"/>
    </xf>
    <xf numFmtId="178" fontId="0" fillId="0" borderId="0" xfId="1" applyNumberFormat="1" applyFont="1" applyFill="1" applyBorder="1" applyAlignment="1">
      <alignment vertical="top" wrapText="1"/>
    </xf>
    <xf numFmtId="178" fontId="5" fillId="0" borderId="0" xfId="1" applyNumberFormat="1" applyFont="1">
      <alignment vertical="center"/>
    </xf>
    <xf numFmtId="0" fontId="5" fillId="0" borderId="0" xfId="4" applyFont="1" applyAlignment="1">
      <alignment vertical="center" wrapText="1"/>
    </xf>
    <xf numFmtId="182" fontId="8" fillId="0" borderId="0" xfId="3" applyNumberFormat="1" applyFont="1" applyBorder="1">
      <alignment vertical="center"/>
    </xf>
    <xf numFmtId="182" fontId="8" fillId="0" borderId="131" xfId="3" applyNumberFormat="1" applyFont="1" applyBorder="1">
      <alignment vertical="center"/>
    </xf>
    <xf numFmtId="182" fontId="8" fillId="0" borderId="95" xfId="3" applyNumberFormat="1" applyFont="1" applyBorder="1">
      <alignment vertical="center"/>
    </xf>
    <xf numFmtId="182" fontId="8" fillId="0" borderId="132" xfId="3" applyNumberFormat="1" applyFont="1" applyBorder="1">
      <alignment vertical="center"/>
    </xf>
    <xf numFmtId="182" fontId="8" fillId="0" borderId="66" xfId="3" applyNumberFormat="1" applyFont="1" applyBorder="1">
      <alignment vertical="center"/>
    </xf>
    <xf numFmtId="178" fontId="8" fillId="0" borderId="10" xfId="1" applyNumberFormat="1" applyFont="1" applyBorder="1">
      <alignment vertical="center"/>
    </xf>
    <xf numFmtId="178" fontId="8" fillId="0" borderId="66" xfId="1" applyNumberFormat="1" applyFont="1" applyBorder="1">
      <alignment vertical="center"/>
    </xf>
    <xf numFmtId="0" fontId="20" fillId="6" borderId="114" xfId="6" applyFont="1" applyFill="1" applyBorder="1" applyAlignment="1">
      <alignment horizontal="center" vertical="center" wrapText="1" shrinkToFit="1"/>
    </xf>
    <xf numFmtId="0" fontId="21" fillId="0" borderId="0" xfId="6" applyFont="1" applyBorder="1" applyAlignment="1">
      <alignment vertical="center"/>
    </xf>
    <xf numFmtId="0" fontId="20" fillId="12" borderId="112" xfId="6" applyFont="1" applyFill="1" applyBorder="1" applyAlignment="1">
      <alignment horizontal="center" vertical="center" shrinkToFit="1"/>
    </xf>
    <xf numFmtId="0" fontId="20" fillId="12" borderId="113" xfId="6" applyFont="1" applyFill="1" applyBorder="1" applyAlignment="1">
      <alignment horizontal="center" vertical="center" wrapText="1" shrinkToFit="1"/>
    </xf>
    <xf numFmtId="0" fontId="19" fillId="12" borderId="112" xfId="6" applyFont="1" applyFill="1" applyBorder="1" applyAlignment="1">
      <alignment vertical="center" shrinkToFit="1"/>
    </xf>
    <xf numFmtId="188" fontId="5" fillId="10" borderId="43" xfId="3" applyNumberFormat="1" applyFont="1" applyFill="1" applyBorder="1" applyAlignment="1">
      <alignment horizontal="right" vertical="center"/>
    </xf>
    <xf numFmtId="0" fontId="5" fillId="8" borderId="0" xfId="5" applyFont="1" applyFill="1" applyBorder="1" applyAlignment="1">
      <alignment horizontal="center" vertical="center"/>
    </xf>
    <xf numFmtId="0" fontId="20" fillId="12" borderId="112" xfId="6" applyFont="1" applyFill="1" applyBorder="1" applyAlignment="1">
      <alignment horizontal="center" vertical="center" wrapText="1" shrinkToFit="1"/>
    </xf>
    <xf numFmtId="0" fontId="20" fillId="0" borderId="0" xfId="6" applyFont="1" applyFill="1" applyBorder="1" applyAlignment="1">
      <alignment vertical="center" shrinkToFit="1"/>
    </xf>
    <xf numFmtId="0" fontId="20" fillId="0" borderId="0" xfId="6" applyFont="1" applyFill="1" applyBorder="1" applyAlignment="1">
      <alignment horizontal="center" vertical="center" wrapText="1" shrinkToFit="1"/>
    </xf>
    <xf numFmtId="0" fontId="20" fillId="0" borderId="137" xfId="6" applyFont="1" applyFill="1" applyBorder="1" applyAlignment="1">
      <alignment vertical="center" shrinkToFit="1"/>
    </xf>
    <xf numFmtId="0" fontId="20" fillId="0" borderId="137" xfId="6" applyFont="1" applyFill="1" applyBorder="1" applyAlignment="1">
      <alignment horizontal="center" vertical="center" shrinkToFit="1"/>
    </xf>
    <xf numFmtId="0" fontId="20" fillId="0" borderId="138" xfId="6" applyFont="1" applyFill="1" applyBorder="1" applyAlignment="1">
      <alignment vertical="center" shrinkToFit="1"/>
    </xf>
    <xf numFmtId="0" fontId="20" fillId="0" borderId="138" xfId="6" applyFont="1" applyFill="1" applyBorder="1" applyAlignment="1">
      <alignment horizontal="center" vertical="center" shrinkToFit="1"/>
    </xf>
    <xf numFmtId="0" fontId="25" fillId="0" borderId="70" xfId="6" applyFont="1" applyFill="1" applyBorder="1" applyAlignment="1">
      <alignment vertical="center"/>
    </xf>
    <xf numFmtId="182" fontId="24" fillId="0" borderId="137" xfId="6" applyNumberFormat="1" applyFont="1" applyBorder="1" applyAlignment="1">
      <alignment horizontal="right" vertical="center" shrinkToFit="1"/>
    </xf>
    <xf numFmtId="0" fontId="24" fillId="0" borderId="137" xfId="6" applyFont="1" applyBorder="1" applyAlignment="1">
      <alignment horizontal="right" vertical="center" shrinkToFit="1"/>
    </xf>
    <xf numFmtId="0" fontId="20" fillId="5" borderId="126" xfId="6" applyFont="1" applyFill="1" applyBorder="1" applyAlignment="1">
      <alignment vertical="center" shrinkToFit="1"/>
    </xf>
    <xf numFmtId="0" fontId="23" fillId="5" borderId="126" xfId="6" applyFont="1" applyFill="1" applyBorder="1" applyAlignment="1">
      <alignment vertical="center" shrinkToFit="1"/>
    </xf>
    <xf numFmtId="0" fontId="24" fillId="5" borderId="126" xfId="6" applyFont="1" applyFill="1" applyBorder="1" applyAlignment="1">
      <alignment horizontal="center" vertical="center" shrinkToFit="1"/>
    </xf>
    <xf numFmtId="0" fontId="22" fillId="5" borderId="126" xfId="6" applyFont="1" applyFill="1" applyBorder="1" applyAlignment="1">
      <alignment vertical="center" shrinkToFit="1"/>
    </xf>
    <xf numFmtId="182" fontId="24" fillId="0" borderId="0" xfId="6" applyNumberFormat="1" applyFont="1" applyFill="1" applyBorder="1" applyAlignment="1">
      <alignment horizontal="right" vertical="center" shrinkToFit="1"/>
    </xf>
    <xf numFmtId="0" fontId="20" fillId="0" borderId="0" xfId="6" applyFont="1" applyFill="1" applyBorder="1" applyAlignment="1">
      <alignment horizontal="center" vertical="center" shrinkToFit="1"/>
    </xf>
    <xf numFmtId="182" fontId="24" fillId="0" borderId="137" xfId="6" applyNumberFormat="1" applyFont="1" applyFill="1" applyBorder="1" applyAlignment="1">
      <alignment horizontal="right" vertical="center" shrinkToFit="1"/>
    </xf>
    <xf numFmtId="0" fontId="25" fillId="0" borderId="93" xfId="6" applyFont="1" applyFill="1" applyBorder="1" applyAlignment="1">
      <alignment vertical="center"/>
    </xf>
    <xf numFmtId="0" fontId="25" fillId="0" borderId="41" xfId="6" applyFont="1" applyFill="1" applyBorder="1" applyAlignment="1">
      <alignment vertical="center"/>
    </xf>
    <xf numFmtId="0" fontId="7" fillId="0" borderId="134" xfId="6" applyFont="1" applyBorder="1" applyAlignment="1">
      <alignment vertical="center" shrinkToFit="1"/>
    </xf>
    <xf numFmtId="0" fontId="25" fillId="0" borderId="92" xfId="6" applyFont="1" applyFill="1" applyBorder="1" applyAlignment="1">
      <alignment vertical="center"/>
    </xf>
    <xf numFmtId="0" fontId="25" fillId="0" borderId="133" xfId="6" applyFont="1" applyFill="1" applyBorder="1" applyAlignment="1">
      <alignment vertical="center"/>
    </xf>
    <xf numFmtId="0" fontId="23" fillId="0" borderId="0" xfId="6" applyFont="1" applyFill="1" applyBorder="1" applyAlignment="1">
      <alignment vertical="center" shrinkToFit="1"/>
    </xf>
    <xf numFmtId="0" fontId="24" fillId="0" borderId="0" xfId="6" applyFont="1" applyFill="1" applyBorder="1" applyAlignment="1">
      <alignment vertical="center" shrinkToFit="1"/>
    </xf>
    <xf numFmtId="182" fontId="24" fillId="0" borderId="0" xfId="6" applyNumberFormat="1" applyFont="1" applyBorder="1" applyAlignment="1">
      <alignment horizontal="right" vertical="center" shrinkToFit="1"/>
    </xf>
    <xf numFmtId="0" fontId="22" fillId="0" borderId="0" xfId="6" applyFont="1" applyFill="1" applyBorder="1" applyAlignment="1">
      <alignment vertical="center" shrinkToFit="1"/>
    </xf>
    <xf numFmtId="0" fontId="19" fillId="0" borderId="0" xfId="6" applyFont="1" applyFill="1" applyBorder="1" applyAlignment="1">
      <alignment vertical="center" shrinkToFit="1"/>
    </xf>
    <xf numFmtId="180" fontId="24" fillId="0" borderId="0" xfId="6" applyNumberFormat="1" applyFont="1" applyFill="1" applyBorder="1" applyAlignment="1">
      <alignment vertical="center" shrinkToFit="1"/>
    </xf>
    <xf numFmtId="0" fontId="24" fillId="0" borderId="0" xfId="6" applyFont="1" applyBorder="1" applyAlignment="1">
      <alignment horizontal="right" vertical="center" shrinkToFit="1"/>
    </xf>
    <xf numFmtId="0" fontId="20" fillId="6" borderId="112" xfId="6" applyFont="1" applyFill="1" applyBorder="1" applyAlignment="1">
      <alignment horizontal="center" vertical="center" wrapText="1" shrinkToFit="1"/>
    </xf>
    <xf numFmtId="0" fontId="5" fillId="2" borderId="43" xfId="5" applyFont="1" applyFill="1" applyBorder="1" applyAlignment="1">
      <alignment horizontal="center" vertical="center"/>
    </xf>
    <xf numFmtId="0" fontId="20" fillId="6" borderId="112" xfId="6" applyFont="1" applyFill="1" applyBorder="1" applyAlignment="1">
      <alignment horizontal="center" vertical="center" wrapText="1" shrinkToFit="1"/>
    </xf>
    <xf numFmtId="0" fontId="20" fillId="6" borderId="112" xfId="6" applyFont="1" applyFill="1" applyBorder="1" applyAlignment="1">
      <alignment horizontal="center" vertical="center" shrinkToFit="1"/>
    </xf>
    <xf numFmtId="0" fontId="20" fillId="6" borderId="112" xfId="6" applyFont="1" applyFill="1" applyBorder="1" applyAlignment="1">
      <alignment horizontal="center" vertical="center" shrinkToFit="1"/>
    </xf>
    <xf numFmtId="178" fontId="5" fillId="0" borderId="43" xfId="1" applyNumberFormat="1" applyFont="1" applyFill="1" applyBorder="1" applyProtection="1">
      <alignment vertical="center"/>
    </xf>
    <xf numFmtId="178" fontId="5" fillId="8" borderId="43" xfId="1" applyNumberFormat="1" applyFont="1" applyFill="1" applyBorder="1" applyProtection="1">
      <alignment vertical="center"/>
    </xf>
    <xf numFmtId="182" fontId="8" fillId="0" borderId="139" xfId="4" applyNumberFormat="1" applyFont="1" applyBorder="1" applyAlignment="1">
      <alignment vertical="center" shrinkToFit="1"/>
    </xf>
    <xf numFmtId="182" fontId="24" fillId="0" borderId="127" xfId="6" applyNumberFormat="1" applyFont="1" applyBorder="1" applyAlignment="1">
      <alignment horizontal="right" vertical="center" shrinkToFit="1"/>
    </xf>
    <xf numFmtId="0" fontId="20" fillId="6" borderId="112" xfId="6" applyFont="1" applyFill="1" applyBorder="1" applyAlignment="1">
      <alignment horizontal="center" vertical="center" shrinkToFit="1"/>
    </xf>
    <xf numFmtId="0" fontId="20" fillId="6" borderId="112" xfId="6" applyFont="1" applyFill="1" applyBorder="1" applyAlignment="1">
      <alignment horizontal="center" vertical="center" wrapText="1" shrinkToFit="1"/>
    </xf>
    <xf numFmtId="179" fontId="24" fillId="0" borderId="112" xfId="6" applyNumberFormat="1" applyFont="1" applyBorder="1" applyAlignment="1">
      <alignment horizontal="right" vertical="center" shrinkToFit="1"/>
    </xf>
    <xf numFmtId="0" fontId="20" fillId="2" borderId="112" xfId="6" applyFont="1" applyFill="1" applyBorder="1" applyAlignment="1">
      <alignment horizontal="center" vertical="center" shrinkToFit="1"/>
    </xf>
    <xf numFmtId="0" fontId="25" fillId="6" borderId="98" xfId="6" applyFont="1" applyFill="1" applyBorder="1" applyAlignment="1">
      <alignment horizontal="left" vertical="center"/>
    </xf>
    <xf numFmtId="0" fontId="25" fillId="6" borderId="16" xfId="6" applyFont="1" applyFill="1" applyBorder="1" applyAlignment="1">
      <alignment horizontal="left" vertical="center"/>
    </xf>
    <xf numFmtId="0" fontId="30" fillId="0" borderId="0" xfId="6" applyFont="1" applyAlignment="1">
      <alignment horizontal="left" vertical="center" shrinkToFit="1"/>
    </xf>
    <xf numFmtId="0" fontId="5" fillId="0" borderId="0" xfId="6" applyFont="1" applyAlignment="1">
      <alignment horizontal="left" vertical="center" shrinkToFit="1"/>
    </xf>
    <xf numFmtId="179" fontId="8" fillId="0" borderId="0" xfId="6" applyNumberFormat="1" applyFont="1" applyAlignment="1">
      <alignment horizontal="right" vertical="center" shrinkToFit="1"/>
    </xf>
    <xf numFmtId="0" fontId="19" fillId="0" borderId="0" xfId="6" applyFont="1" applyAlignment="1">
      <alignment horizontal="right" vertical="center" shrinkToFit="1"/>
    </xf>
    <xf numFmtId="0" fontId="19" fillId="0" borderId="0" xfId="6" applyFont="1" applyAlignment="1">
      <alignment horizontal="left" vertical="center" shrinkToFit="1"/>
    </xf>
    <xf numFmtId="0" fontId="37" fillId="0" borderId="0" xfId="6" applyFont="1" applyAlignment="1">
      <alignment horizontal="right" vertical="center" shrinkToFit="1"/>
    </xf>
    <xf numFmtId="0" fontId="5" fillId="0" borderId="0" xfId="6" applyFont="1" applyAlignment="1">
      <alignment horizontal="right" vertical="center" shrinkToFit="1"/>
    </xf>
    <xf numFmtId="179" fontId="29" fillId="0" borderId="112" xfId="6" applyNumberFormat="1" applyFont="1" applyBorder="1" applyAlignment="1">
      <alignment horizontal="right" vertical="center" shrinkToFit="1"/>
    </xf>
    <xf numFmtId="0" fontId="37" fillId="0" borderId="0" xfId="6" applyFont="1" applyAlignment="1">
      <alignment vertical="center" shrinkToFit="1"/>
    </xf>
    <xf numFmtId="0" fontId="25" fillId="6" borderId="105" xfId="6" applyFont="1" applyFill="1" applyBorder="1" applyAlignment="1">
      <alignment horizontal="right" vertical="center"/>
    </xf>
    <xf numFmtId="0" fontId="25" fillId="6" borderId="37" xfId="6" applyFont="1" applyFill="1" applyBorder="1" applyAlignment="1">
      <alignment horizontal="right" vertical="center"/>
    </xf>
    <xf numFmtId="0" fontId="33" fillId="0" borderId="0" xfId="6" applyFont="1" applyAlignment="1">
      <alignment horizontal="right" vertical="center" shrinkToFit="1"/>
    </xf>
    <xf numFmtId="0" fontId="25" fillId="6" borderId="99" xfId="6" applyFont="1" applyFill="1" applyBorder="1" applyAlignment="1">
      <alignment horizontal="right" vertical="center"/>
    </xf>
    <xf numFmtId="0" fontId="25" fillId="0" borderId="0" xfId="6" applyFont="1" applyAlignment="1">
      <alignment horizontal="right" vertical="center"/>
    </xf>
    <xf numFmtId="0" fontId="25" fillId="6" borderId="67" xfId="6" applyFont="1" applyFill="1" applyBorder="1" applyAlignment="1">
      <alignment horizontal="right" vertical="center"/>
    </xf>
    <xf numFmtId="182" fontId="8" fillId="0" borderId="0" xfId="6" applyNumberFormat="1" applyFont="1" applyAlignment="1">
      <alignment horizontal="right" vertical="center" shrinkToFit="1"/>
    </xf>
    <xf numFmtId="182" fontId="25" fillId="0" borderId="0" xfId="6" applyNumberFormat="1" applyFont="1" applyAlignment="1">
      <alignment horizontal="right" vertical="center"/>
    </xf>
    <xf numFmtId="0" fontId="20" fillId="6" borderId="112" xfId="6" applyFont="1" applyFill="1" applyBorder="1" applyAlignment="1">
      <alignment horizontal="center" vertical="center" shrinkToFit="1"/>
    </xf>
    <xf numFmtId="0" fontId="7" fillId="0" borderId="0" xfId="6" applyFont="1" applyAlignment="1">
      <alignment vertical="center" shrinkToFit="1"/>
    </xf>
    <xf numFmtId="185" fontId="25" fillId="6" borderId="91" xfId="6" applyNumberFormat="1" applyFont="1" applyFill="1" applyBorder="1">
      <alignment vertical="center"/>
    </xf>
    <xf numFmtId="185" fontId="25" fillId="6" borderId="92" xfId="6" applyNumberFormat="1" applyFont="1" applyFill="1" applyBorder="1">
      <alignment vertical="center"/>
    </xf>
    <xf numFmtId="185" fontId="25" fillId="6" borderId="93" xfId="6" applyNumberFormat="1" applyFont="1" applyFill="1" applyBorder="1">
      <alignment vertical="center"/>
    </xf>
    <xf numFmtId="0" fontId="25" fillId="0" borderId="0" xfId="6" applyFont="1">
      <alignment vertical="center"/>
    </xf>
    <xf numFmtId="185" fontId="25" fillId="6" borderId="26" xfId="6" applyNumberFormat="1" applyFont="1" applyFill="1" applyBorder="1">
      <alignment vertical="center"/>
    </xf>
    <xf numFmtId="185" fontId="25" fillId="6" borderId="60" xfId="6" applyNumberFormat="1" applyFont="1" applyFill="1" applyBorder="1">
      <alignment vertical="center"/>
    </xf>
    <xf numFmtId="185" fontId="25" fillId="6" borderId="41" xfId="6" applyNumberFormat="1" applyFont="1" applyFill="1" applyBorder="1">
      <alignment vertical="center"/>
    </xf>
    <xf numFmtId="0" fontId="21" fillId="0" borderId="0" xfId="6" applyFont="1">
      <alignment vertical="center"/>
    </xf>
    <xf numFmtId="0" fontId="5" fillId="2" borderId="43" xfId="5" applyFont="1" applyFill="1" applyBorder="1" applyAlignment="1">
      <alignment horizontal="center" vertical="center"/>
    </xf>
    <xf numFmtId="0" fontId="5" fillId="2" borderId="56" xfId="4" applyFont="1" applyFill="1" applyBorder="1">
      <alignment vertical="center"/>
    </xf>
    <xf numFmtId="0" fontId="5" fillId="2" borderId="56" xfId="6" applyFont="1" applyFill="1" applyBorder="1" applyAlignment="1">
      <alignment vertical="center" wrapText="1"/>
    </xf>
    <xf numFmtId="0" fontId="5" fillId="2" borderId="56" xfId="5" applyFont="1" applyFill="1" applyBorder="1" applyAlignment="1">
      <alignment horizontal="left" vertical="center"/>
    </xf>
    <xf numFmtId="0" fontId="5" fillId="15" borderId="43" xfId="5" applyFont="1" applyFill="1" applyBorder="1" applyAlignment="1">
      <alignment horizontal="center" vertical="center"/>
    </xf>
    <xf numFmtId="0" fontId="5" fillId="15" borderId="43" xfId="5" applyFont="1" applyFill="1" applyBorder="1">
      <alignment vertical="center"/>
    </xf>
    <xf numFmtId="182" fontId="24" fillId="5" borderId="112" xfId="6" applyNumberFormat="1" applyFont="1" applyFill="1" applyBorder="1" applyAlignment="1">
      <alignment horizontal="right" vertical="center" shrinkToFit="1"/>
    </xf>
    <xf numFmtId="0" fontId="24" fillId="5" borderId="112" xfId="6" applyFont="1" applyFill="1" applyBorder="1" applyAlignment="1">
      <alignment horizontal="center" vertical="center" shrinkToFit="1"/>
    </xf>
    <xf numFmtId="0" fontId="20" fillId="6" borderId="112" xfId="6" applyFont="1" applyFill="1" applyBorder="1" applyAlignment="1">
      <alignment horizontal="center" vertical="center" shrinkToFit="1"/>
    </xf>
    <xf numFmtId="0" fontId="20" fillId="6" borderId="112" xfId="6" applyFont="1" applyFill="1" applyBorder="1" applyAlignment="1">
      <alignment horizontal="center" vertical="center" wrapText="1" shrinkToFit="1"/>
    </xf>
    <xf numFmtId="185" fontId="20" fillId="6" borderId="112" xfId="6" applyNumberFormat="1" applyFont="1" applyFill="1" applyBorder="1" applyAlignment="1">
      <alignment horizontal="center" vertical="center" shrinkToFit="1"/>
    </xf>
    <xf numFmtId="185" fontId="19" fillId="6" borderId="112" xfId="6" applyNumberFormat="1" applyFont="1" applyFill="1" applyBorder="1" applyAlignment="1">
      <alignment horizontal="center" vertical="center" shrinkToFit="1"/>
    </xf>
    <xf numFmtId="0" fontId="20" fillId="6" borderId="114" xfId="6" applyFont="1" applyFill="1" applyBorder="1" applyAlignment="1">
      <alignment horizontal="left" vertical="center" wrapText="1" shrinkToFit="1"/>
    </xf>
    <xf numFmtId="0" fontId="20" fillId="6" borderId="126" xfId="6" applyFont="1" applyFill="1" applyBorder="1" applyAlignment="1">
      <alignment horizontal="left" vertical="center" shrinkToFit="1"/>
    </xf>
    <xf numFmtId="0" fontId="20" fillId="6" borderId="113" xfId="6" applyFont="1" applyFill="1" applyBorder="1" applyAlignment="1">
      <alignment horizontal="left" vertical="center" shrinkToFit="1"/>
    </xf>
    <xf numFmtId="0" fontId="20" fillId="2" borderId="112" xfId="6" applyFont="1" applyFill="1" applyBorder="1" applyAlignment="1">
      <alignment horizontal="center" vertical="center" shrinkToFit="1"/>
    </xf>
    <xf numFmtId="0" fontId="20" fillId="4" borderId="112" xfId="6" applyFont="1" applyFill="1" applyBorder="1" applyAlignment="1">
      <alignment horizontal="center" vertical="center" shrinkToFit="1"/>
    </xf>
    <xf numFmtId="0" fontId="20" fillId="6" borderId="113" xfId="6" applyFont="1" applyFill="1" applyBorder="1" applyAlignment="1">
      <alignment horizontal="center" vertical="center" wrapText="1" shrinkToFit="1"/>
    </xf>
    <xf numFmtId="0" fontId="8" fillId="5" borderId="112" xfId="6" applyFont="1" applyFill="1" applyBorder="1" applyAlignment="1">
      <alignment horizontal="center" vertical="center" shrinkToFit="1"/>
    </xf>
    <xf numFmtId="179" fontId="29" fillId="0" borderId="112" xfId="6" applyNumberFormat="1" applyFont="1" applyBorder="1" applyAlignment="1">
      <alignment horizontal="right" vertical="center" shrinkToFit="1"/>
    </xf>
    <xf numFmtId="0" fontId="0" fillId="0" borderId="43" xfId="4" applyFont="1" applyFill="1" applyBorder="1" applyAlignment="1">
      <alignment horizontal="left" vertical="top" wrapText="1"/>
    </xf>
    <xf numFmtId="183" fontId="5" fillId="0" borderId="43" xfId="4" applyNumberFormat="1" applyFont="1" applyBorder="1" applyAlignment="1">
      <alignment horizontal="right" vertical="center"/>
    </xf>
    <xf numFmtId="0" fontId="1" fillId="0" borderId="37" xfId="4" applyFont="1" applyBorder="1" applyAlignment="1">
      <alignment horizontal="left" vertical="center"/>
    </xf>
    <xf numFmtId="183" fontId="5" fillId="0" borderId="43" xfId="4" applyNumberFormat="1" applyFont="1" applyBorder="1" applyAlignment="1">
      <alignment horizontal="right" vertical="center" shrinkToFit="1"/>
    </xf>
    <xf numFmtId="178" fontId="5" fillId="2" borderId="43" xfId="1" applyNumberFormat="1" applyFont="1" applyFill="1" applyBorder="1" applyAlignment="1">
      <alignment horizontal="left" vertical="center" shrinkToFit="1"/>
    </xf>
    <xf numFmtId="0" fontId="5" fillId="9" borderId="43" xfId="4" applyFont="1" applyFill="1" applyBorder="1" applyAlignment="1">
      <alignment horizontal="left" vertical="center"/>
    </xf>
    <xf numFmtId="183" fontId="5" fillId="0" borderId="43" xfId="2" applyNumberFormat="1" applyFont="1" applyBorder="1" applyAlignment="1">
      <alignment horizontal="right" vertical="center" shrinkToFit="1"/>
    </xf>
    <xf numFmtId="0" fontId="18" fillId="0" borderId="0" xfId="4" applyFont="1" applyBorder="1" applyAlignment="1">
      <alignment horizontal="left" vertical="top" wrapText="1"/>
    </xf>
    <xf numFmtId="0" fontId="1" fillId="0" borderId="37" xfId="4" applyFont="1" applyBorder="1" applyAlignment="1">
      <alignment horizontal="center" vertical="center"/>
    </xf>
    <xf numFmtId="183" fontId="5" fillId="0" borderId="43" xfId="2" applyNumberFormat="1" applyFont="1" applyBorder="1" applyAlignment="1">
      <alignment horizontal="right" vertical="center"/>
    </xf>
    <xf numFmtId="0" fontId="5" fillId="2" borderId="43" xfId="4" applyFont="1" applyFill="1" applyBorder="1" applyAlignment="1">
      <alignment horizontal="left" vertical="center" shrinkToFit="1"/>
    </xf>
    <xf numFmtId="0" fontId="0" fillId="0" borderId="0" xfId="4" applyFont="1" applyAlignment="1">
      <alignment horizontal="left" vertical="top" wrapText="1"/>
    </xf>
    <xf numFmtId="0" fontId="1" fillId="0" borderId="0" xfId="4" applyFont="1" applyAlignment="1">
      <alignment horizontal="left" vertical="top"/>
    </xf>
    <xf numFmtId="0" fontId="1" fillId="0" borderId="37" xfId="5" applyFont="1" applyBorder="1" applyAlignment="1">
      <alignment horizontal="left" vertical="center"/>
    </xf>
    <xf numFmtId="0" fontId="1" fillId="0" borderId="37" xfId="5" applyFont="1" applyBorder="1" applyAlignment="1">
      <alignment horizontal="center" vertical="center"/>
    </xf>
    <xf numFmtId="0" fontId="0" fillId="0" borderId="0" xfId="5" applyFont="1" applyAlignment="1">
      <alignment horizontal="left" vertical="top" wrapText="1"/>
    </xf>
    <xf numFmtId="0" fontId="1" fillId="0" borderId="0" xfId="5" applyFont="1" applyAlignment="1">
      <alignment horizontal="left" vertical="top"/>
    </xf>
    <xf numFmtId="0" fontId="5" fillId="0" borderId="0" xfId="5" applyFont="1" applyAlignment="1">
      <alignment horizontal="center" vertical="center"/>
    </xf>
    <xf numFmtId="0" fontId="9" fillId="2" borderId="43" xfId="5" applyFont="1" applyFill="1" applyBorder="1" applyAlignment="1">
      <alignment horizontal="center" vertical="center" wrapText="1"/>
    </xf>
    <xf numFmtId="0" fontId="9" fillId="2" borderId="43" xfId="5" applyFont="1" applyFill="1" applyBorder="1" applyAlignment="1">
      <alignment horizontal="center" vertical="center"/>
    </xf>
    <xf numFmtId="0" fontId="5" fillId="2" borderId="43" xfId="4" applyFont="1" applyFill="1" applyBorder="1" applyAlignment="1">
      <alignment horizontal="center" vertical="center"/>
    </xf>
    <xf numFmtId="0" fontId="5" fillId="2" borderId="43" xfId="5" applyFont="1" applyFill="1" applyBorder="1" applyAlignment="1">
      <alignment horizontal="center" vertical="center" wrapText="1"/>
    </xf>
    <xf numFmtId="0" fontId="5" fillId="2" borderId="43" xfId="5" applyFont="1" applyFill="1" applyBorder="1" applyAlignment="1">
      <alignment horizontal="center" vertical="center"/>
    </xf>
    <xf numFmtId="0" fontId="5" fillId="2" borderId="51" xfId="4" applyFont="1" applyFill="1" applyBorder="1" applyAlignment="1">
      <alignment horizontal="center" vertical="center"/>
    </xf>
    <xf numFmtId="0" fontId="5" fillId="2" borderId="19" xfId="4" applyFont="1" applyFill="1" applyBorder="1" applyAlignment="1">
      <alignment horizontal="center" vertical="center"/>
    </xf>
    <xf numFmtId="0" fontId="5" fillId="2" borderId="51" xfId="5" applyFont="1" applyFill="1" applyBorder="1" applyAlignment="1">
      <alignment horizontal="center" vertical="center"/>
    </xf>
    <xf numFmtId="0" fontId="5" fillId="2" borderId="19" xfId="5" applyFont="1" applyFill="1" applyBorder="1" applyAlignment="1">
      <alignment horizontal="center" vertical="center"/>
    </xf>
    <xf numFmtId="0" fontId="5" fillId="2" borderId="97" xfId="5" applyFont="1" applyFill="1" applyBorder="1" applyAlignment="1">
      <alignment horizontal="center" vertical="center" wrapText="1"/>
    </xf>
    <xf numFmtId="0" fontId="5" fillId="2" borderId="45" xfId="5" applyFont="1" applyFill="1" applyBorder="1" applyAlignment="1">
      <alignment horizontal="center" vertical="center"/>
    </xf>
    <xf numFmtId="0" fontId="5" fillId="2" borderId="53" xfId="5" applyFont="1" applyFill="1" applyBorder="1" applyAlignment="1">
      <alignment horizontal="center" vertical="center"/>
    </xf>
    <xf numFmtId="0" fontId="5" fillId="2" borderId="31" xfId="5" applyFont="1" applyFill="1" applyBorder="1" applyAlignment="1">
      <alignment horizontal="center" vertical="center"/>
    </xf>
    <xf numFmtId="0" fontId="5" fillId="2" borderId="22" xfId="5" applyFont="1" applyFill="1" applyBorder="1" applyAlignment="1">
      <alignment horizontal="center" vertical="center" wrapText="1"/>
    </xf>
    <xf numFmtId="0" fontId="5" fillId="2" borderId="30" xfId="5" applyFont="1" applyFill="1" applyBorder="1" applyAlignment="1">
      <alignment horizontal="center" vertical="center"/>
    </xf>
    <xf numFmtId="0" fontId="5" fillId="2" borderId="22" xfId="5" applyFont="1" applyFill="1" applyBorder="1" applyAlignment="1">
      <alignment horizontal="center" vertical="center"/>
    </xf>
    <xf numFmtId="0" fontId="9" fillId="2" borderId="22" xfId="5" applyFont="1" applyFill="1" applyBorder="1" applyAlignment="1">
      <alignment horizontal="center" vertical="center" wrapText="1"/>
    </xf>
    <xf numFmtId="0" fontId="9" fillId="2" borderId="30" xfId="5" applyFont="1" applyFill="1" applyBorder="1" applyAlignment="1">
      <alignment horizontal="center" vertical="center"/>
    </xf>
    <xf numFmtId="0" fontId="6" fillId="2" borderId="82" xfId="5" applyFont="1" applyFill="1" applyBorder="1" applyAlignment="1">
      <alignment horizontal="center" vertical="center"/>
    </xf>
    <xf numFmtId="0" fontId="6" fillId="2" borderId="38" xfId="5" applyFont="1" applyFill="1" applyBorder="1" applyAlignment="1">
      <alignment horizontal="center" vertical="center"/>
    </xf>
    <xf numFmtId="0" fontId="0" fillId="0" borderId="0" xfId="5" applyFont="1" applyAlignment="1">
      <alignment vertical="top" wrapText="1"/>
    </xf>
    <xf numFmtId="0" fontId="1" fillId="0" borderId="0" xfId="5" applyFont="1" applyAlignment="1">
      <alignment vertical="top"/>
    </xf>
    <xf numFmtId="0" fontId="5" fillId="2" borderId="103" xfId="5" applyFont="1" applyFill="1" applyBorder="1" applyAlignment="1">
      <alignment horizontal="center" vertical="center"/>
    </xf>
    <xf numFmtId="0" fontId="5" fillId="2" borderId="7" xfId="5" applyFont="1" applyFill="1" applyBorder="1" applyAlignment="1">
      <alignment horizontal="center" vertical="center"/>
    </xf>
    <xf numFmtId="0" fontId="5" fillId="2" borderId="82" xfId="5" applyFont="1" applyFill="1" applyBorder="1" applyAlignment="1">
      <alignment horizontal="center" vertical="center"/>
    </xf>
    <xf numFmtId="0" fontId="5" fillId="2" borderId="38" xfId="5" applyFont="1" applyFill="1" applyBorder="1" applyAlignment="1">
      <alignment horizontal="center" vertical="center"/>
    </xf>
    <xf numFmtId="0" fontId="5" fillId="2" borderId="9" xfId="5" applyFont="1" applyFill="1" applyBorder="1" applyAlignment="1">
      <alignment horizontal="center" vertical="center"/>
    </xf>
    <xf numFmtId="0" fontId="5" fillId="2" borderId="17" xfId="5" applyFont="1" applyFill="1" applyBorder="1" applyAlignment="1">
      <alignment horizontal="center" vertical="center"/>
    </xf>
    <xf numFmtId="0" fontId="2" fillId="0" borderId="0" xfId="5" applyFont="1" applyAlignment="1">
      <alignment horizontal="left" vertical="top" wrapText="1"/>
    </xf>
    <xf numFmtId="0" fontId="5" fillId="0" borderId="0" xfId="5" applyFont="1" applyAlignment="1">
      <alignment horizontal="left" vertical="center" wrapText="1"/>
    </xf>
    <xf numFmtId="0" fontId="1" fillId="8" borderId="37" xfId="5" applyFont="1" applyFill="1" applyBorder="1" applyAlignment="1">
      <alignment horizontal="left" vertical="center"/>
    </xf>
    <xf numFmtId="0" fontId="36" fillId="0" borderId="0" xfId="5" applyFont="1" applyAlignment="1">
      <alignment horizontal="left" vertical="top" wrapText="1"/>
    </xf>
    <xf numFmtId="0" fontId="36" fillId="0" borderId="0" xfId="5" applyFont="1" applyAlignment="1">
      <alignment horizontal="left" vertical="top"/>
    </xf>
    <xf numFmtId="0" fontId="2" fillId="0" borderId="0" xfId="5" applyFont="1" applyAlignment="1">
      <alignment horizontal="left" vertical="top"/>
    </xf>
    <xf numFmtId="0" fontId="5" fillId="2" borderId="77" xfId="5" applyFont="1" applyFill="1" applyBorder="1" applyAlignment="1">
      <alignment horizontal="center" vertical="center"/>
    </xf>
    <xf numFmtId="0" fontId="5" fillId="2" borderId="104" xfId="5" applyFont="1" applyFill="1" applyBorder="1" applyAlignment="1">
      <alignment horizontal="center" vertical="center"/>
    </xf>
    <xf numFmtId="0" fontId="5" fillId="2" borderId="78" xfId="5" applyFont="1" applyFill="1" applyBorder="1" applyAlignment="1">
      <alignment horizontal="center" vertical="center"/>
    </xf>
    <xf numFmtId="0" fontId="0" fillId="0" borderId="0" xfId="5" applyFont="1" applyBorder="1" applyAlignment="1">
      <alignment horizontal="left" vertical="top" wrapText="1"/>
    </xf>
    <xf numFmtId="0" fontId="1" fillId="0" borderId="0" xfId="5" applyFont="1" applyBorder="1" applyAlignment="1">
      <alignment horizontal="left" vertical="top" wrapText="1"/>
    </xf>
    <xf numFmtId="0" fontId="2" fillId="0" borderId="37" xfId="5" applyFont="1" applyFill="1" applyBorder="1" applyAlignment="1">
      <alignment horizontal="left" vertical="center"/>
    </xf>
    <xf numFmtId="0" fontId="5" fillId="2" borderId="52" xfId="5" applyFont="1" applyFill="1" applyBorder="1" applyAlignment="1">
      <alignment horizontal="center" vertical="center"/>
    </xf>
    <xf numFmtId="0" fontId="0" fillId="0" borderId="91" xfId="4" applyFont="1" applyFill="1" applyBorder="1" applyAlignment="1">
      <alignment horizontal="left" vertical="top" wrapText="1"/>
    </xf>
    <xf numFmtId="0" fontId="0" fillId="0" borderId="92" xfId="4" applyFont="1" applyFill="1" applyBorder="1" applyAlignment="1">
      <alignment horizontal="left" vertical="top" wrapText="1"/>
    </xf>
    <xf numFmtId="0" fontId="0" fillId="0" borderId="93" xfId="4" applyFont="1" applyFill="1" applyBorder="1" applyAlignment="1">
      <alignment horizontal="left" vertical="top" wrapText="1"/>
    </xf>
    <xf numFmtId="0" fontId="0" fillId="0" borderId="81" xfId="4" applyFont="1" applyFill="1" applyBorder="1" applyAlignment="1">
      <alignment horizontal="left" vertical="top" wrapText="1"/>
    </xf>
    <xf numFmtId="0" fontId="0" fillId="0" borderId="0" xfId="4" applyFont="1" applyFill="1" applyBorder="1" applyAlignment="1">
      <alignment horizontal="left" vertical="top" wrapText="1"/>
    </xf>
    <xf numFmtId="0" fontId="0" fillId="0" borderId="70" xfId="4" applyFont="1" applyFill="1" applyBorder="1" applyAlignment="1">
      <alignment horizontal="left" vertical="top" wrapText="1"/>
    </xf>
    <xf numFmtId="0" fontId="0" fillId="0" borderId="26" xfId="4" applyFont="1" applyFill="1" applyBorder="1" applyAlignment="1">
      <alignment horizontal="left" vertical="top" wrapText="1"/>
    </xf>
    <xf numFmtId="0" fontId="0" fillId="0" borderId="60" xfId="4" applyFont="1" applyFill="1" applyBorder="1" applyAlignment="1">
      <alignment horizontal="left" vertical="top" wrapText="1"/>
    </xf>
    <xf numFmtId="0" fontId="0" fillId="0" borderId="41" xfId="4" applyFont="1" applyFill="1" applyBorder="1" applyAlignment="1">
      <alignment horizontal="left" vertical="top" wrapText="1"/>
    </xf>
    <xf numFmtId="0" fontId="1" fillId="0" borderId="37" xfId="3" applyFont="1" applyBorder="1" applyAlignment="1">
      <alignment horizontal="left" vertical="center"/>
    </xf>
    <xf numFmtId="0" fontId="0" fillId="0" borderId="37" xfId="3" applyFont="1" applyBorder="1" applyAlignment="1">
      <alignment horizontal="center" vertical="center"/>
    </xf>
    <xf numFmtId="0" fontId="1" fillId="0" borderId="37" xfId="3" applyFont="1" applyBorder="1" applyAlignment="1">
      <alignment horizontal="center" vertical="center"/>
    </xf>
    <xf numFmtId="0" fontId="2" fillId="0" borderId="37" xfId="3" applyFont="1" applyBorder="1" applyAlignment="1">
      <alignment horizontal="left" vertical="center"/>
    </xf>
    <xf numFmtId="0" fontId="0" fillId="0" borderId="0" xfId="3" applyFont="1" applyAlignment="1">
      <alignment horizontal="left" vertical="top" wrapText="1"/>
    </xf>
    <xf numFmtId="0" fontId="1" fillId="0" borderId="0" xfId="3" applyFont="1" applyAlignment="1">
      <alignment horizontal="left" vertical="top"/>
    </xf>
    <xf numFmtId="0" fontId="2" fillId="0" borderId="37" xfId="3" applyFont="1" applyBorder="1" applyAlignment="1">
      <alignment horizontal="center" vertical="center"/>
    </xf>
    <xf numFmtId="188" fontId="5" fillId="0" borderId="0" xfId="3" applyNumberFormat="1" applyFont="1" applyFill="1" applyBorder="1" applyAlignment="1">
      <alignment horizontal="left" vertical="center" wrapText="1" shrinkToFit="1"/>
    </xf>
    <xf numFmtId="0" fontId="1" fillId="0" borderId="0" xfId="3" applyFont="1" applyAlignment="1">
      <alignment horizontal="left" vertical="top" wrapText="1"/>
    </xf>
    <xf numFmtId="0" fontId="5" fillId="0" borderId="0" xfId="5" applyFont="1" applyAlignment="1">
      <alignment horizontal="left" vertical="center"/>
    </xf>
    <xf numFmtId="0" fontId="0" fillId="0" borderId="60" xfId="5" applyFont="1" applyBorder="1" applyAlignment="1">
      <alignment vertical="top" wrapText="1"/>
    </xf>
    <xf numFmtId="0" fontId="5" fillId="15" borderId="56" xfId="5" applyFont="1" applyFill="1" applyBorder="1" applyAlignment="1">
      <alignment horizontal="center" vertical="center"/>
    </xf>
    <xf numFmtId="0" fontId="5" fillId="15" borderId="42" xfId="5" applyFont="1" applyFill="1" applyBorder="1" applyAlignment="1">
      <alignment horizontal="center" vertical="center"/>
    </xf>
    <xf numFmtId="0" fontId="5" fillId="15" borderId="56" xfId="5" applyFont="1" applyFill="1" applyBorder="1" applyAlignment="1">
      <alignment horizontal="center" vertical="center" wrapText="1"/>
    </xf>
    <xf numFmtId="0" fontId="5" fillId="15" borderId="42" xfId="5" applyFont="1" applyFill="1" applyBorder="1" applyAlignment="1">
      <alignment horizontal="center" vertical="center" wrapText="1"/>
    </xf>
    <xf numFmtId="0" fontId="5" fillId="15" borderId="96" xfId="5" applyFont="1" applyFill="1" applyBorder="1" applyAlignment="1">
      <alignment horizontal="center" vertical="center"/>
    </xf>
    <xf numFmtId="0" fontId="5" fillId="15" borderId="25" xfId="5" applyFont="1" applyFill="1" applyBorder="1" applyAlignment="1">
      <alignment horizontal="center" vertical="center"/>
    </xf>
    <xf numFmtId="0" fontId="5" fillId="0" borderId="0" xfId="5" applyFont="1" applyBorder="1" applyAlignment="1">
      <alignment horizontal="left" vertical="center" wrapText="1"/>
    </xf>
    <xf numFmtId="9" fontId="5" fillId="0" borderId="0" xfId="1" applyFont="1" applyAlignment="1">
      <alignment horizontal="left" vertical="center"/>
    </xf>
    <xf numFmtId="0" fontId="1" fillId="0" borderId="0" xfId="5" applyFont="1" applyAlignment="1">
      <alignment vertical="top" wrapText="1"/>
    </xf>
    <xf numFmtId="0" fontId="1" fillId="0" borderId="60" xfId="5" applyFont="1" applyBorder="1" applyAlignment="1">
      <alignment vertical="top" wrapText="1"/>
    </xf>
    <xf numFmtId="0" fontId="0" fillId="0" borderId="37" xfId="3" applyFont="1" applyBorder="1" applyAlignment="1">
      <alignment horizontal="left" vertical="center"/>
    </xf>
    <xf numFmtId="0" fontId="0" fillId="0" borderId="37" xfId="5" applyFont="1" applyBorder="1" applyAlignment="1">
      <alignment horizontal="center" vertical="center"/>
    </xf>
    <xf numFmtId="0" fontId="5" fillId="0" borderId="0" xfId="5" applyFont="1" applyAlignment="1">
      <alignment vertical="center" wrapText="1"/>
    </xf>
    <xf numFmtId="0" fontId="18" fillId="0" borderId="43" xfId="4" applyFont="1" applyFill="1" applyBorder="1" applyAlignment="1">
      <alignment horizontal="left" vertical="top" wrapText="1"/>
    </xf>
    <xf numFmtId="0" fontId="0" fillId="0" borderId="0" xfId="3" applyFont="1" applyAlignment="1">
      <alignment vertical="top" wrapText="1"/>
    </xf>
    <xf numFmtId="0" fontId="1" fillId="0" borderId="0" xfId="0" applyFont="1" applyAlignment="1">
      <alignment vertical="top" wrapText="1"/>
    </xf>
    <xf numFmtId="182" fontId="24" fillId="0" borderId="112" xfId="6" applyNumberFormat="1" applyFont="1" applyBorder="1" applyAlignment="1">
      <alignment horizontal="right" vertical="center" shrinkToFit="1"/>
    </xf>
    <xf numFmtId="0" fontId="20" fillId="5" borderId="114" xfId="6" applyFont="1" applyFill="1" applyBorder="1" applyAlignment="1">
      <alignment horizontal="center" vertical="center" shrinkToFit="1"/>
    </xf>
    <xf numFmtId="0" fontId="20" fillId="5" borderId="126" xfId="6" applyFont="1" applyFill="1" applyBorder="1" applyAlignment="1">
      <alignment horizontal="center" vertical="center" shrinkToFit="1"/>
    </xf>
    <xf numFmtId="0" fontId="20" fillId="5" borderId="113" xfId="6" applyFont="1" applyFill="1" applyBorder="1" applyAlignment="1">
      <alignment horizontal="center" vertical="center" shrinkToFit="1"/>
    </xf>
    <xf numFmtId="182" fontId="35" fillId="0" borderId="115" xfId="6" applyNumberFormat="1" applyFont="1" applyFill="1" applyBorder="1" applyAlignment="1">
      <alignment horizontal="center" vertical="center" shrinkToFit="1"/>
    </xf>
    <xf numFmtId="0" fontId="20" fillId="13" borderId="114" xfId="6" applyFont="1" applyFill="1" applyBorder="1" applyAlignment="1">
      <alignment horizontal="center" vertical="center" wrapText="1" shrinkToFit="1"/>
    </xf>
    <xf numFmtId="0" fontId="20" fillId="13" borderId="126" xfId="6" applyFont="1" applyFill="1" applyBorder="1" applyAlignment="1">
      <alignment horizontal="center" vertical="center" wrapText="1" shrinkToFit="1"/>
    </xf>
    <xf numFmtId="0" fontId="20" fillId="13" borderId="113" xfId="6" applyFont="1" applyFill="1" applyBorder="1" applyAlignment="1">
      <alignment horizontal="center" vertical="center" wrapText="1" shrinkToFit="1"/>
    </xf>
    <xf numFmtId="182" fontId="24" fillId="13" borderId="115" xfId="6" applyNumberFormat="1" applyFont="1" applyFill="1" applyBorder="1" applyAlignment="1">
      <alignment horizontal="right" vertical="center" shrinkToFit="1"/>
    </xf>
    <xf numFmtId="182" fontId="24" fillId="13" borderId="127" xfId="6" applyNumberFormat="1" applyFont="1" applyFill="1" applyBorder="1" applyAlignment="1">
      <alignment horizontal="right" vertical="center" shrinkToFit="1"/>
    </xf>
    <xf numFmtId="182" fontId="24" fillId="0" borderId="115" xfId="6" applyNumberFormat="1" applyFont="1" applyBorder="1" applyAlignment="1">
      <alignment horizontal="right" vertical="center" shrinkToFit="1"/>
    </xf>
    <xf numFmtId="182" fontId="24" fillId="0" borderId="127" xfId="6" applyNumberFormat="1" applyFont="1" applyBorder="1" applyAlignment="1">
      <alignment horizontal="right" vertical="center" shrinkToFit="1"/>
    </xf>
    <xf numFmtId="182" fontId="24" fillId="0" borderId="0" xfId="6" applyNumberFormat="1" applyFont="1" applyFill="1" applyBorder="1" applyAlignment="1">
      <alignment horizontal="right" vertical="center" shrinkToFit="1"/>
    </xf>
    <xf numFmtId="0" fontId="20" fillId="6" borderId="114" xfId="6" applyFont="1" applyFill="1" applyBorder="1" applyAlignment="1">
      <alignment horizontal="center" vertical="center" shrinkToFit="1"/>
    </xf>
    <xf numFmtId="0" fontId="20" fillId="6" borderId="126" xfId="6" applyFont="1" applyFill="1" applyBorder="1" applyAlignment="1">
      <alignment horizontal="center" vertical="center" shrinkToFit="1"/>
    </xf>
    <xf numFmtId="0" fontId="20" fillId="6" borderId="113" xfId="6" applyFont="1" applyFill="1" applyBorder="1" applyAlignment="1">
      <alignment horizontal="center" vertical="center" shrinkToFit="1"/>
    </xf>
    <xf numFmtId="182" fontId="35" fillId="8" borderId="115" xfId="6" applyNumberFormat="1" applyFont="1" applyFill="1" applyBorder="1" applyAlignment="1">
      <alignment horizontal="center" vertical="center" shrinkToFit="1"/>
    </xf>
    <xf numFmtId="0" fontId="24" fillId="5" borderId="112" xfId="6" applyFont="1" applyFill="1" applyBorder="1" applyAlignment="1">
      <alignment horizontal="center" vertical="center" shrinkToFit="1"/>
    </xf>
    <xf numFmtId="182" fontId="24" fillId="0" borderId="115" xfId="6" applyNumberFormat="1" applyFont="1" applyFill="1" applyBorder="1" applyAlignment="1">
      <alignment horizontal="right" vertical="center" shrinkToFit="1"/>
    </xf>
    <xf numFmtId="182" fontId="24" fillId="0" borderId="127" xfId="6" applyNumberFormat="1" applyFont="1" applyFill="1" applyBorder="1" applyAlignment="1">
      <alignment horizontal="right" vertical="center" shrinkToFit="1"/>
    </xf>
    <xf numFmtId="0" fontId="25" fillId="6" borderId="26" xfId="6" applyFont="1" applyFill="1" applyBorder="1" applyAlignment="1">
      <alignment horizontal="center" vertical="center" shrinkToFit="1"/>
    </xf>
    <xf numFmtId="0" fontId="25" fillId="6" borderId="41" xfId="6" applyFont="1" applyFill="1" applyBorder="1" applyAlignment="1">
      <alignment horizontal="center" vertical="center" shrinkToFit="1"/>
    </xf>
    <xf numFmtId="0" fontId="25" fillId="6" borderId="93" xfId="6" applyFont="1" applyFill="1" applyBorder="1" applyAlignment="1">
      <alignment horizontal="center" vertical="center"/>
    </xf>
    <xf numFmtId="0" fontId="25" fillId="6" borderId="41" xfId="6" applyFont="1" applyFill="1" applyBorder="1" applyAlignment="1">
      <alignment horizontal="center" vertical="center"/>
    </xf>
    <xf numFmtId="0" fontId="20" fillId="14" borderId="112" xfId="6" applyFont="1" applyFill="1" applyBorder="1" applyAlignment="1">
      <alignment horizontal="center" vertical="center" wrapText="1" shrinkToFit="1"/>
    </xf>
    <xf numFmtId="182" fontId="24" fillId="14" borderId="115" xfId="6" applyNumberFormat="1" applyFont="1" applyFill="1" applyBorder="1" applyAlignment="1">
      <alignment horizontal="right" vertical="center" shrinkToFit="1"/>
    </xf>
    <xf numFmtId="182" fontId="24" fillId="14" borderId="127" xfId="6" applyNumberFormat="1" applyFont="1" applyFill="1" applyBorder="1" applyAlignment="1">
      <alignment horizontal="right" vertical="center" shrinkToFit="1"/>
    </xf>
    <xf numFmtId="0" fontId="20" fillId="6" borderId="112" xfId="6" applyFont="1" applyFill="1" applyBorder="1" applyAlignment="1">
      <alignment horizontal="center" vertical="center" shrinkToFit="1"/>
    </xf>
    <xf numFmtId="0" fontId="20" fillId="6" borderId="112" xfId="6" applyFont="1" applyFill="1" applyBorder="1" applyAlignment="1">
      <alignment horizontal="center" vertical="center" wrapText="1" shrinkToFit="1"/>
    </xf>
    <xf numFmtId="0" fontId="20" fillId="6" borderId="115" xfId="6" applyFont="1" applyFill="1" applyBorder="1" applyAlignment="1">
      <alignment horizontal="center" vertical="center" wrapText="1" shrinkToFit="1"/>
    </xf>
    <xf numFmtId="0" fontId="20" fillId="6" borderId="127" xfId="6" applyFont="1" applyFill="1" applyBorder="1" applyAlignment="1">
      <alignment horizontal="center" vertical="center" wrapText="1" shrinkToFit="1"/>
    </xf>
    <xf numFmtId="182" fontId="24" fillId="5" borderId="115" xfId="6" applyNumberFormat="1" applyFont="1" applyFill="1" applyBorder="1" applyAlignment="1">
      <alignment horizontal="right" vertical="center" shrinkToFit="1"/>
    </xf>
    <xf numFmtId="182" fontId="24" fillId="5" borderId="127" xfId="6" applyNumberFormat="1" applyFont="1" applyFill="1" applyBorder="1" applyAlignment="1">
      <alignment horizontal="right" vertical="center" shrinkToFit="1"/>
    </xf>
    <xf numFmtId="182" fontId="24" fillId="0" borderId="115" xfId="6" applyNumberFormat="1" applyFont="1" applyBorder="1" applyAlignment="1">
      <alignment horizontal="center" vertical="center" shrinkToFit="1"/>
    </xf>
    <xf numFmtId="182" fontId="24" fillId="0" borderId="127" xfId="6" applyNumberFormat="1" applyFont="1" applyBorder="1" applyAlignment="1">
      <alignment horizontal="center" vertical="center" shrinkToFit="1"/>
    </xf>
    <xf numFmtId="179" fontId="24" fillId="0" borderId="112" xfId="6" applyNumberFormat="1" applyFont="1" applyBorder="1" applyAlignment="1">
      <alignment horizontal="right" vertical="center" shrinkToFit="1"/>
    </xf>
    <xf numFmtId="0" fontId="20" fillId="2" borderId="112" xfId="6" applyFont="1" applyFill="1" applyBorder="1" applyAlignment="1">
      <alignment horizontal="center" vertical="center" shrinkToFit="1"/>
    </xf>
    <xf numFmtId="0" fontId="20" fillId="4" borderId="112" xfId="6" applyFont="1" applyFill="1" applyBorder="1" applyAlignment="1">
      <alignment horizontal="center" vertical="center" shrinkToFit="1"/>
    </xf>
    <xf numFmtId="0" fontId="20" fillId="6" borderId="114" xfId="6" applyFont="1" applyFill="1" applyBorder="1" applyAlignment="1">
      <alignment horizontal="left" vertical="center" wrapText="1" shrinkToFit="1"/>
    </xf>
    <xf numFmtId="0" fontId="20" fillId="6" borderId="126" xfId="6" applyFont="1" applyFill="1" applyBorder="1" applyAlignment="1">
      <alignment horizontal="left" vertical="center" shrinkToFit="1"/>
    </xf>
    <xf numFmtId="0" fontId="20" fillId="6" borderId="113" xfId="6" applyFont="1" applyFill="1" applyBorder="1" applyAlignment="1">
      <alignment horizontal="left" vertical="center" shrinkToFit="1"/>
    </xf>
    <xf numFmtId="185" fontId="25" fillId="6" borderId="26" xfId="6" applyNumberFormat="1" applyFont="1" applyFill="1" applyBorder="1" applyAlignment="1">
      <alignment horizontal="center" vertical="center" shrinkToFit="1"/>
    </xf>
    <xf numFmtId="185" fontId="25" fillId="6" borderId="41" xfId="6" applyNumberFormat="1" applyFont="1" applyFill="1" applyBorder="1" applyAlignment="1">
      <alignment horizontal="center" vertical="center" shrinkToFit="1"/>
    </xf>
    <xf numFmtId="185" fontId="19" fillId="6" borderId="112" xfId="6" applyNumberFormat="1" applyFont="1" applyFill="1" applyBorder="1" applyAlignment="1">
      <alignment horizontal="center" vertical="center" shrinkToFit="1"/>
    </xf>
    <xf numFmtId="0" fontId="6" fillId="6" borderId="112" xfId="6" applyFont="1" applyFill="1" applyBorder="1" applyAlignment="1">
      <alignment horizontal="center" vertical="center" wrapText="1" shrinkToFit="1"/>
    </xf>
    <xf numFmtId="0" fontId="6" fillId="6" borderId="112" xfId="6" applyFont="1" applyFill="1" applyBorder="1" applyAlignment="1">
      <alignment horizontal="center" vertical="center" shrinkToFit="1"/>
    </xf>
    <xf numFmtId="0" fontId="5" fillId="6" borderId="112" xfId="4" applyFont="1" applyFill="1" applyBorder="1" applyAlignment="1">
      <alignment horizontal="center" vertical="center" shrinkToFit="1"/>
    </xf>
    <xf numFmtId="0" fontId="20" fillId="6" borderId="125" xfId="6" applyFont="1" applyFill="1" applyBorder="1" applyAlignment="1">
      <alignment horizontal="left" vertical="center" wrapText="1" shrinkToFit="1"/>
    </xf>
    <xf numFmtId="0" fontId="20" fillId="6" borderId="125" xfId="6" applyFont="1" applyFill="1" applyBorder="1" applyAlignment="1">
      <alignment horizontal="left" vertical="center" shrinkToFit="1"/>
    </xf>
    <xf numFmtId="0" fontId="5" fillId="6" borderId="112" xfId="6" applyFont="1" applyFill="1" applyBorder="1" applyAlignment="1">
      <alignment horizontal="center" vertical="center" shrinkToFit="1"/>
    </xf>
    <xf numFmtId="0" fontId="19" fillId="6" borderId="112" xfId="6" applyFont="1" applyFill="1" applyBorder="1" applyAlignment="1">
      <alignment horizontal="center" vertical="center" shrinkToFit="1"/>
    </xf>
    <xf numFmtId="0" fontId="24" fillId="5" borderId="115" xfId="6" applyFont="1" applyFill="1" applyBorder="1" applyAlignment="1">
      <alignment horizontal="center" vertical="center" shrinkToFit="1"/>
    </xf>
    <xf numFmtId="0" fontId="24" fillId="5" borderId="127" xfId="6" applyFont="1" applyFill="1" applyBorder="1" applyAlignment="1">
      <alignment horizontal="center" vertical="center" shrinkToFit="1"/>
    </xf>
    <xf numFmtId="182" fontId="24" fillId="8" borderId="115" xfId="6" applyNumberFormat="1" applyFont="1" applyFill="1" applyBorder="1" applyAlignment="1">
      <alignment horizontal="right" vertical="center" shrinkToFit="1"/>
    </xf>
    <xf numFmtId="182" fontId="24" fillId="8" borderId="127" xfId="6" applyNumberFormat="1" applyFont="1" applyFill="1" applyBorder="1" applyAlignment="1">
      <alignment horizontal="right" vertical="center" shrinkToFit="1"/>
    </xf>
    <xf numFmtId="185" fontId="20" fillId="6" borderId="112" xfId="6" applyNumberFormat="1" applyFont="1" applyFill="1" applyBorder="1" applyAlignment="1">
      <alignment horizontal="center" vertical="center" shrinkToFit="1"/>
    </xf>
    <xf numFmtId="185" fontId="20" fillId="6" borderId="114" xfId="6" applyNumberFormat="1" applyFont="1" applyFill="1" applyBorder="1" applyAlignment="1">
      <alignment horizontal="center" vertical="center" shrinkToFit="1"/>
    </xf>
    <xf numFmtId="179" fontId="24" fillId="0" borderId="127" xfId="6" applyNumberFormat="1" applyFont="1" applyBorder="1" applyAlignment="1">
      <alignment horizontal="right" vertical="center" shrinkToFit="1"/>
    </xf>
    <xf numFmtId="186" fontId="24" fillId="0" borderId="115" xfId="6" applyNumberFormat="1" applyFont="1" applyBorder="1" applyAlignment="1">
      <alignment horizontal="right" vertical="center" shrinkToFit="1"/>
    </xf>
    <xf numFmtId="186" fontId="24" fillId="0" borderId="127" xfId="6" applyNumberFormat="1" applyFont="1" applyBorder="1" applyAlignment="1">
      <alignment horizontal="right" vertical="center" shrinkToFit="1"/>
    </xf>
    <xf numFmtId="182" fontId="24" fillId="0" borderId="135" xfId="6" applyNumberFormat="1" applyFont="1" applyFill="1" applyBorder="1" applyAlignment="1">
      <alignment horizontal="right" vertical="center" shrinkToFit="1"/>
    </xf>
    <xf numFmtId="182" fontId="24" fillId="0" borderId="136" xfId="6" applyNumberFormat="1" applyFont="1" applyFill="1" applyBorder="1" applyAlignment="1">
      <alignment horizontal="right" vertical="center" shrinkToFit="1"/>
    </xf>
    <xf numFmtId="0" fontId="20" fillId="6" borderId="115" xfId="6" applyFont="1" applyFill="1" applyBorder="1" applyAlignment="1">
      <alignment horizontal="center" vertical="center" shrinkToFit="1"/>
    </xf>
    <xf numFmtId="182" fontId="24" fillId="0" borderId="134" xfId="6" applyNumberFormat="1" applyFont="1" applyFill="1" applyBorder="1" applyAlignment="1">
      <alignment horizontal="right" vertical="center" shrinkToFit="1"/>
    </xf>
    <xf numFmtId="0" fontId="24" fillId="0" borderId="133" xfId="6" applyFont="1" applyFill="1" applyBorder="1" applyAlignment="1">
      <alignment horizontal="right" vertical="center" shrinkToFit="1"/>
    </xf>
    <xf numFmtId="0" fontId="24" fillId="0" borderId="0" xfId="6" applyFont="1" applyFill="1" applyBorder="1" applyAlignment="1">
      <alignment horizontal="right" vertical="center" shrinkToFit="1"/>
    </xf>
    <xf numFmtId="182" fontId="24" fillId="0" borderId="133" xfId="6" applyNumberFormat="1" applyFont="1" applyFill="1" applyBorder="1" applyAlignment="1">
      <alignment horizontal="right" vertical="center" shrinkToFit="1"/>
    </xf>
    <xf numFmtId="0" fontId="20" fillId="14" borderId="114" xfId="6" applyFont="1" applyFill="1" applyBorder="1" applyAlignment="1">
      <alignment horizontal="center" vertical="center" wrapText="1" shrinkToFit="1"/>
    </xf>
    <xf numFmtId="0" fontId="20" fillId="14" borderId="126" xfId="6" applyFont="1" applyFill="1" applyBorder="1" applyAlignment="1">
      <alignment horizontal="center" vertical="center" wrapText="1" shrinkToFit="1"/>
    </xf>
    <xf numFmtId="0" fontId="20" fillId="14" borderId="113" xfId="6" applyFont="1" applyFill="1" applyBorder="1" applyAlignment="1">
      <alignment horizontal="center" vertical="center" wrapText="1" shrinkToFit="1"/>
    </xf>
    <xf numFmtId="179" fontId="24" fillId="0" borderId="115" xfId="6" applyNumberFormat="1" applyFont="1" applyBorder="1" applyAlignment="1">
      <alignment horizontal="right" vertical="center" shrinkToFit="1"/>
    </xf>
    <xf numFmtId="0" fontId="20" fillId="2" borderId="114" xfId="6" applyFont="1" applyFill="1" applyBorder="1" applyAlignment="1">
      <alignment horizontal="center" vertical="center" wrapText="1" shrinkToFit="1"/>
    </xf>
    <xf numFmtId="0" fontId="0" fillId="0" borderId="126" xfId="0" applyBorder="1" applyAlignment="1">
      <alignment horizontal="center" vertical="center" wrapText="1" shrinkToFit="1"/>
    </xf>
    <xf numFmtId="0" fontId="0" fillId="0" borderId="113" xfId="0" applyBorder="1" applyAlignment="1">
      <alignment horizontal="center" vertical="center" wrapText="1" shrinkToFit="1"/>
    </xf>
    <xf numFmtId="0" fontId="22" fillId="0" borderId="112" xfId="0" applyFont="1" applyBorder="1" applyAlignment="1">
      <alignment vertical="center" shrinkToFit="1"/>
    </xf>
    <xf numFmtId="0" fontId="30" fillId="6" borderId="112" xfId="6" applyFont="1" applyFill="1" applyBorder="1" applyAlignment="1">
      <alignment horizontal="center" vertical="center" wrapText="1" shrinkToFit="1"/>
    </xf>
    <xf numFmtId="0" fontId="30" fillId="6" borderId="112" xfId="6" applyFont="1" applyFill="1" applyBorder="1" applyAlignment="1">
      <alignment horizontal="center" vertical="center" shrinkToFit="1"/>
    </xf>
    <xf numFmtId="179" fontId="29" fillId="0" borderId="112" xfId="6" applyNumberFormat="1" applyFont="1" applyBorder="1" applyAlignment="1">
      <alignment horizontal="right" vertical="center" shrinkToFit="1"/>
    </xf>
    <xf numFmtId="185" fontId="25" fillId="6" borderId="26" xfId="6" applyNumberFormat="1" applyFont="1" applyFill="1" applyBorder="1" applyAlignment="1">
      <alignment horizontal="left" vertical="center" shrinkToFit="1"/>
    </xf>
    <xf numFmtId="185" fontId="25" fillId="6" borderId="60" xfId="6" applyNumberFormat="1" applyFont="1" applyFill="1" applyBorder="1" applyAlignment="1">
      <alignment horizontal="left" vertical="center" shrinkToFit="1"/>
    </xf>
    <xf numFmtId="185" fontId="25" fillId="6" borderId="41" xfId="6" applyNumberFormat="1" applyFont="1" applyFill="1" applyBorder="1" applyAlignment="1">
      <alignment horizontal="left" vertical="center" shrinkToFit="1"/>
    </xf>
    <xf numFmtId="0" fontId="20" fillId="6" borderId="126" xfId="6" applyFont="1" applyFill="1" applyBorder="1" applyAlignment="1">
      <alignment horizontal="left" vertical="center" wrapText="1" shrinkToFit="1"/>
    </xf>
    <xf numFmtId="0" fontId="20" fillId="6" borderId="113" xfId="6" applyFont="1" applyFill="1" applyBorder="1" applyAlignment="1">
      <alignment horizontal="left" vertical="center" wrapText="1" shrinkToFit="1"/>
    </xf>
    <xf numFmtId="0" fontId="25" fillId="6" borderId="26" xfId="6" applyFont="1" applyFill="1" applyBorder="1" applyAlignment="1">
      <alignment horizontal="left" vertical="center" wrapText="1"/>
    </xf>
    <xf numFmtId="0" fontId="25" fillId="6" borderId="60" xfId="6" applyFont="1" applyFill="1" applyBorder="1" applyAlignment="1">
      <alignment horizontal="left" vertical="center" wrapText="1"/>
    </xf>
    <xf numFmtId="0" fontId="5" fillId="0" borderId="0" xfId="6" applyFont="1" applyBorder="1" applyAlignment="1">
      <alignment horizontal="left" vertical="center" shrinkToFit="1"/>
    </xf>
    <xf numFmtId="182" fontId="24" fillId="3" borderId="115" xfId="6" applyNumberFormat="1" applyFont="1" applyFill="1" applyBorder="1" applyAlignment="1">
      <alignment horizontal="right" vertical="center" shrinkToFit="1"/>
    </xf>
    <xf numFmtId="182" fontId="24" fillId="3" borderId="127" xfId="6" applyNumberFormat="1" applyFont="1" applyFill="1" applyBorder="1" applyAlignment="1">
      <alignment horizontal="right" vertical="center" shrinkToFit="1"/>
    </xf>
    <xf numFmtId="0" fontId="22" fillId="5" borderId="115" xfId="6" applyFont="1" applyFill="1" applyBorder="1" applyAlignment="1">
      <alignment horizontal="center" vertical="center" shrinkToFit="1"/>
    </xf>
    <xf numFmtId="0" fontId="22" fillId="5" borderId="127" xfId="6" applyFont="1" applyFill="1" applyBorder="1" applyAlignment="1">
      <alignment horizontal="center" vertical="center" shrinkToFit="1"/>
    </xf>
    <xf numFmtId="0" fontId="20" fillId="6" borderId="114" xfId="6" applyFont="1" applyFill="1" applyBorder="1" applyAlignment="1">
      <alignment horizontal="center" vertical="center" wrapText="1" shrinkToFit="1"/>
    </xf>
    <xf numFmtId="0" fontId="20" fillId="6" borderId="126" xfId="6" applyFont="1" applyFill="1" applyBorder="1" applyAlignment="1">
      <alignment horizontal="center" vertical="center" wrapText="1" shrinkToFit="1"/>
    </xf>
    <xf numFmtId="0" fontId="20" fillId="6" borderId="113" xfId="6" applyFont="1" applyFill="1" applyBorder="1" applyAlignment="1">
      <alignment horizontal="center" vertical="center" wrapText="1" shrinkToFit="1"/>
    </xf>
    <xf numFmtId="0" fontId="25" fillId="6" borderId="26" xfId="6" applyFont="1" applyFill="1" applyBorder="1" applyAlignment="1">
      <alignment horizontal="left" vertical="center"/>
    </xf>
    <xf numFmtId="0" fontId="25" fillId="6" borderId="60" xfId="6" applyFont="1" applyFill="1" applyBorder="1" applyAlignment="1">
      <alignment horizontal="left" vertical="center"/>
    </xf>
    <xf numFmtId="0" fontId="25" fillId="6" borderId="41" xfId="6" applyFont="1" applyFill="1" applyBorder="1" applyAlignment="1">
      <alignment horizontal="left" vertical="center"/>
    </xf>
    <xf numFmtId="0" fontId="17" fillId="0" borderId="101" xfId="0" applyFont="1" applyBorder="1" applyAlignment="1">
      <alignment horizontal="center" vertical="center"/>
    </xf>
    <xf numFmtId="0" fontId="15" fillId="0" borderId="101" xfId="0" applyFont="1" applyBorder="1" applyAlignment="1">
      <alignment horizontal="center" vertical="center"/>
    </xf>
    <xf numFmtId="0" fontId="2" fillId="0" borderId="101" xfId="0" applyFont="1" applyBorder="1" applyAlignment="1">
      <alignment horizontal="center" vertical="center"/>
    </xf>
    <xf numFmtId="0" fontId="16" fillId="0" borderId="101" xfId="0" applyFont="1" applyBorder="1" applyAlignment="1">
      <alignment horizontal="center" vertical="center"/>
    </xf>
    <xf numFmtId="182" fontId="35" fillId="0" borderId="127" xfId="6" applyNumberFormat="1" applyFont="1" applyFill="1" applyBorder="1" applyAlignment="1">
      <alignment horizontal="center" vertical="center" shrinkToFit="1"/>
    </xf>
    <xf numFmtId="182" fontId="35" fillId="8" borderId="127" xfId="6" applyNumberFormat="1" applyFont="1" applyFill="1" applyBorder="1" applyAlignment="1">
      <alignment horizontal="center" vertical="center" shrinkToFit="1"/>
    </xf>
    <xf numFmtId="184" fontId="24" fillId="0" borderId="115" xfId="6" applyNumberFormat="1" applyFont="1" applyBorder="1" applyAlignment="1">
      <alignment horizontal="right" vertical="center" shrinkToFit="1"/>
    </xf>
    <xf numFmtId="184" fontId="24" fillId="0" borderId="127" xfId="6" applyNumberFormat="1" applyFont="1" applyBorder="1" applyAlignment="1">
      <alignment horizontal="right" vertical="center" shrinkToFit="1"/>
    </xf>
    <xf numFmtId="189" fontId="24" fillId="8" borderId="115" xfId="6" applyNumberFormat="1" applyFont="1" applyFill="1" applyBorder="1" applyAlignment="1">
      <alignment horizontal="right" vertical="center" shrinkToFit="1"/>
    </xf>
    <xf numFmtId="189" fontId="24" fillId="8" borderId="127" xfId="6" applyNumberFormat="1" applyFont="1" applyFill="1" applyBorder="1" applyAlignment="1">
      <alignment horizontal="right" vertical="center" shrinkToFit="1"/>
    </xf>
    <xf numFmtId="185" fontId="19" fillId="6" borderId="114" xfId="6" applyNumberFormat="1" applyFont="1" applyFill="1" applyBorder="1" applyAlignment="1">
      <alignment horizontal="center" vertical="center" shrinkToFit="1"/>
    </xf>
    <xf numFmtId="185" fontId="19" fillId="6" borderId="113" xfId="6" applyNumberFormat="1" applyFont="1" applyFill="1" applyBorder="1" applyAlignment="1">
      <alignment horizontal="center" vertical="center" shrinkToFit="1"/>
    </xf>
    <xf numFmtId="185" fontId="23" fillId="5" borderId="115" xfId="6" applyNumberFormat="1" applyFont="1" applyFill="1" applyBorder="1" applyAlignment="1">
      <alignment horizontal="center" vertical="center" shrinkToFit="1"/>
    </xf>
    <xf numFmtId="185" fontId="23" fillId="5" borderId="127" xfId="6" applyNumberFormat="1" applyFont="1" applyFill="1" applyBorder="1" applyAlignment="1">
      <alignment horizontal="center" vertical="center" shrinkToFit="1"/>
    </xf>
    <xf numFmtId="179" fontId="22" fillId="0" borderId="115" xfId="6" applyNumberFormat="1" applyFont="1" applyBorder="1" applyAlignment="1">
      <alignment horizontal="right" vertical="center" shrinkToFit="1"/>
    </xf>
    <xf numFmtId="179" fontId="22" fillId="0" borderId="127" xfId="6" applyNumberFormat="1" applyFont="1" applyBorder="1" applyAlignment="1">
      <alignment horizontal="right" vertical="center" shrinkToFit="1"/>
    </xf>
    <xf numFmtId="182" fontId="24" fillId="0" borderId="115" xfId="6" applyNumberFormat="1" applyFont="1" applyBorder="1" applyAlignment="1">
      <alignment vertical="center" shrinkToFit="1"/>
    </xf>
    <xf numFmtId="182" fontId="24" fillId="0" borderId="127" xfId="6" applyNumberFormat="1" applyFont="1" applyBorder="1" applyAlignment="1">
      <alignment vertical="center" shrinkToFit="1"/>
    </xf>
    <xf numFmtId="182" fontId="24" fillId="0" borderId="115" xfId="6" applyNumberFormat="1" applyFont="1" applyFill="1" applyBorder="1" applyAlignment="1">
      <alignment horizontal="center" vertical="center" shrinkToFit="1"/>
    </xf>
    <xf numFmtId="182" fontId="24" fillId="0" borderId="127" xfId="6" applyNumberFormat="1" applyFont="1" applyFill="1" applyBorder="1" applyAlignment="1">
      <alignment horizontal="center" vertical="center" shrinkToFit="1"/>
    </xf>
    <xf numFmtId="0" fontId="19" fillId="6" borderId="115" xfId="6" applyFont="1" applyFill="1" applyBorder="1" applyAlignment="1">
      <alignment horizontal="center" vertical="center" shrinkToFit="1"/>
    </xf>
    <xf numFmtId="0" fontId="19" fillId="6" borderId="127" xfId="6" applyFont="1" applyFill="1" applyBorder="1" applyAlignment="1">
      <alignment horizontal="center" vertical="center" shrinkToFit="1"/>
    </xf>
    <xf numFmtId="185" fontId="20" fillId="6" borderId="126" xfId="6" applyNumberFormat="1" applyFont="1" applyFill="1" applyBorder="1" applyAlignment="1">
      <alignment horizontal="center" vertical="center" shrinkToFit="1"/>
    </xf>
    <xf numFmtId="185" fontId="20" fillId="6" borderId="113" xfId="6" applyNumberFormat="1" applyFont="1" applyFill="1" applyBorder="1" applyAlignment="1">
      <alignment horizontal="center" vertical="center" shrinkToFit="1"/>
    </xf>
    <xf numFmtId="185" fontId="23" fillId="5" borderId="115" xfId="6" applyNumberFormat="1" applyFont="1" applyFill="1" applyBorder="1" applyAlignment="1">
      <alignment horizontal="right" vertical="center" shrinkToFit="1"/>
    </xf>
    <xf numFmtId="185" fontId="23" fillId="5" borderId="127" xfId="6" applyNumberFormat="1" applyFont="1" applyFill="1" applyBorder="1" applyAlignment="1">
      <alignment horizontal="right" vertical="center" shrinkToFit="1"/>
    </xf>
    <xf numFmtId="183" fontId="24" fillId="0" borderId="115" xfId="6" applyNumberFormat="1" applyFont="1" applyBorder="1" applyAlignment="1">
      <alignment horizontal="right" vertical="center" shrinkToFit="1"/>
    </xf>
    <xf numFmtId="183" fontId="24" fillId="0" borderId="127" xfId="6" applyNumberFormat="1" applyFont="1" applyBorder="1" applyAlignment="1">
      <alignment horizontal="right" vertical="center" shrinkToFit="1"/>
    </xf>
    <xf numFmtId="179" fontId="24" fillId="0" borderId="140" xfId="6" applyNumberFormat="1" applyFont="1" applyBorder="1" applyAlignment="1">
      <alignment horizontal="right" vertical="center" shrinkToFit="1"/>
    </xf>
    <xf numFmtId="182" fontId="24" fillId="10" borderId="115" xfId="6" applyNumberFormat="1" applyFont="1" applyFill="1" applyBorder="1" applyAlignment="1">
      <alignment horizontal="right" vertical="center" shrinkToFit="1"/>
    </xf>
    <xf numFmtId="182" fontId="24" fillId="10" borderId="127" xfId="6" applyNumberFormat="1" applyFont="1" applyFill="1" applyBorder="1" applyAlignment="1">
      <alignment horizontal="right" vertical="center" shrinkToFit="1"/>
    </xf>
    <xf numFmtId="0" fontId="20" fillId="4" borderId="114" xfId="6" applyFont="1" applyFill="1" applyBorder="1" applyAlignment="1">
      <alignment horizontal="center" vertical="center" shrinkToFit="1"/>
    </xf>
    <xf numFmtId="0" fontId="20" fillId="4" borderId="126" xfId="6" applyFont="1" applyFill="1" applyBorder="1" applyAlignment="1">
      <alignment horizontal="center" vertical="center" shrinkToFit="1"/>
    </xf>
    <xf numFmtId="0" fontId="20" fillId="4" borderId="113" xfId="6" applyFont="1" applyFill="1" applyBorder="1" applyAlignment="1">
      <alignment horizontal="center" vertical="center" shrinkToFit="1"/>
    </xf>
    <xf numFmtId="0" fontId="20" fillId="2" borderId="114" xfId="6" applyFont="1" applyFill="1" applyBorder="1" applyAlignment="1">
      <alignment horizontal="center" vertical="center" shrinkToFit="1"/>
    </xf>
    <xf numFmtId="0" fontId="20" fillId="2" borderId="126" xfId="6" applyFont="1" applyFill="1" applyBorder="1" applyAlignment="1">
      <alignment horizontal="center" vertical="center" shrinkToFit="1"/>
    </xf>
    <xf numFmtId="0" fontId="20" fillId="2" borderId="113" xfId="6" applyFont="1" applyFill="1" applyBorder="1" applyAlignment="1">
      <alignment horizontal="center" vertical="center" shrinkToFit="1"/>
    </xf>
    <xf numFmtId="0" fontId="23" fillId="5" borderId="115" xfId="6" applyFont="1" applyFill="1" applyBorder="1" applyAlignment="1">
      <alignment horizontal="center" vertical="center" shrinkToFit="1"/>
    </xf>
    <xf numFmtId="0" fontId="23" fillId="5" borderId="127" xfId="6" applyFont="1" applyFill="1" applyBorder="1" applyAlignment="1">
      <alignment horizontal="center" vertical="center" shrinkToFit="1"/>
    </xf>
    <xf numFmtId="180" fontId="24" fillId="5" borderId="115" xfId="6" applyNumberFormat="1" applyFont="1" applyFill="1" applyBorder="1" applyAlignment="1">
      <alignment horizontal="center" vertical="center" shrinkToFit="1"/>
    </xf>
    <xf numFmtId="180" fontId="24" fillId="5" borderId="127" xfId="6" applyNumberFormat="1" applyFont="1" applyFill="1" applyBorder="1" applyAlignment="1">
      <alignment horizontal="center" vertical="center" shrinkToFit="1"/>
    </xf>
    <xf numFmtId="182" fontId="28" fillId="5" borderId="115" xfId="6" applyNumberFormat="1" applyFont="1" applyFill="1" applyBorder="1" applyAlignment="1">
      <alignment horizontal="right" vertical="center" shrinkToFit="1"/>
    </xf>
    <xf numFmtId="182" fontId="28" fillId="5" borderId="127" xfId="6" applyNumberFormat="1" applyFont="1" applyFill="1" applyBorder="1" applyAlignment="1">
      <alignment horizontal="right" vertical="center" shrinkToFit="1"/>
    </xf>
    <xf numFmtId="0" fontId="19" fillId="6" borderId="114" xfId="6" applyFont="1" applyFill="1" applyBorder="1" applyAlignment="1">
      <alignment horizontal="center" vertical="center" shrinkToFit="1"/>
    </xf>
    <xf numFmtId="0" fontId="19" fillId="6" borderId="126" xfId="6" applyFont="1" applyFill="1" applyBorder="1" applyAlignment="1">
      <alignment horizontal="center" vertical="center" shrinkToFit="1"/>
    </xf>
    <xf numFmtId="0" fontId="19" fillId="6" borderId="113" xfId="6" applyFont="1" applyFill="1" applyBorder="1" applyAlignment="1">
      <alignment horizontal="center" vertical="center" shrinkToFit="1"/>
    </xf>
    <xf numFmtId="0" fontId="20" fillId="2" borderId="126" xfId="6" applyFont="1" applyFill="1" applyBorder="1" applyAlignment="1">
      <alignment horizontal="center" vertical="center" wrapText="1" shrinkToFit="1"/>
    </xf>
    <xf numFmtId="0" fontId="20" fillId="2" borderId="113" xfId="6" applyFont="1" applyFill="1" applyBorder="1" applyAlignment="1">
      <alignment horizontal="center" vertical="center" wrapText="1" shrinkToFit="1"/>
    </xf>
    <xf numFmtId="0" fontId="8" fillId="5" borderId="115" xfId="6" applyFont="1" applyFill="1" applyBorder="1" applyAlignment="1">
      <alignment horizontal="center" vertical="center" shrinkToFit="1"/>
    </xf>
    <xf numFmtId="0" fontId="8" fillId="5" borderId="127" xfId="6" applyFont="1" applyFill="1" applyBorder="1" applyAlignment="1">
      <alignment horizontal="center" vertical="center" shrinkToFit="1"/>
    </xf>
    <xf numFmtId="179" fontId="24" fillId="5" borderId="115" xfId="6" applyNumberFormat="1" applyFont="1" applyFill="1" applyBorder="1" applyAlignment="1">
      <alignment horizontal="right" vertical="center" shrinkToFit="1"/>
    </xf>
    <xf numFmtId="179" fontId="24" fillId="5" borderId="127" xfId="6" applyNumberFormat="1" applyFont="1" applyFill="1" applyBorder="1" applyAlignment="1">
      <alignment horizontal="right" vertical="center" shrinkToFit="1"/>
    </xf>
    <xf numFmtId="0" fontId="25" fillId="6" borderId="41" xfId="6" applyFont="1" applyFill="1" applyBorder="1" applyAlignment="1">
      <alignment horizontal="left" vertical="center" wrapText="1"/>
    </xf>
    <xf numFmtId="180" fontId="24" fillId="5" borderId="115" xfId="6" applyNumberFormat="1" applyFont="1" applyFill="1" applyBorder="1" applyAlignment="1">
      <alignment horizontal="right" vertical="center" shrinkToFit="1"/>
    </xf>
    <xf numFmtId="180" fontId="24" fillId="5" borderId="127" xfId="6" applyNumberFormat="1" applyFont="1" applyFill="1" applyBorder="1" applyAlignment="1">
      <alignment horizontal="right" vertical="center" shrinkToFit="1"/>
    </xf>
    <xf numFmtId="182" fontId="8" fillId="5" borderId="115" xfId="6" applyNumberFormat="1" applyFont="1" applyFill="1" applyBorder="1" applyAlignment="1">
      <alignment horizontal="right" vertical="center" shrinkToFit="1"/>
    </xf>
    <xf numFmtId="182" fontId="8" fillId="5" borderId="127" xfId="6" applyNumberFormat="1" applyFont="1" applyFill="1" applyBorder="1" applyAlignment="1">
      <alignment horizontal="right" vertical="center" shrinkToFit="1"/>
    </xf>
    <xf numFmtId="0" fontId="5" fillId="5" borderId="115" xfId="6" applyFont="1" applyFill="1" applyBorder="1" applyAlignment="1">
      <alignment horizontal="center" vertical="center" shrinkToFit="1"/>
    </xf>
    <xf numFmtId="0" fontId="5" fillId="5" borderId="127" xfId="6" applyFont="1" applyFill="1" applyBorder="1" applyAlignment="1">
      <alignment horizontal="center" vertical="center" shrinkToFit="1"/>
    </xf>
  </cellXfs>
  <cellStyles count="7">
    <cellStyle name="パーセント" xfId="1" builtinId="5"/>
    <cellStyle name="桁区切り" xfId="2" builtinId="6"/>
    <cellStyle name="標準" xfId="0" builtinId="0"/>
    <cellStyle name="標準_集計表④" xfId="3" xr:uid="{00000000-0005-0000-0000-000004000000}"/>
    <cellStyle name="標準_調査結果（その１）" xfId="4" xr:uid="{00000000-0005-0000-0000-000005000000}"/>
    <cellStyle name="標準_調査結果（その２）" xfId="5" xr:uid="{00000000-0005-0000-0000-000006000000}"/>
    <cellStyle name="標準_労働実態調査表" xfId="6" xr:uid="{00000000-0005-0000-0000-000007000000}"/>
  </cellStyles>
  <dxfs count="51">
    <dxf>
      <fill>
        <patternFill>
          <fgColor indexed="64"/>
          <bgColor theme="5"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ont>
        <condense val="0"/>
        <extend val="0"/>
        <color indexed="9"/>
      </font>
    </dxf>
    <dxf>
      <fill>
        <patternFill>
          <fgColor indexed="64"/>
          <bgColor theme="8" tint="0.59996337778862885"/>
        </patternFill>
      </fill>
    </dxf>
    <dxf>
      <fill>
        <patternFill>
          <fgColor indexed="64"/>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39994506668294322"/>
        </patternFill>
      </fill>
    </dxf>
    <dxf>
      <fill>
        <patternFill>
          <bgColor theme="8" tint="0.59996337778862885"/>
        </patternFill>
      </fill>
    </dxf>
    <dxf>
      <fill>
        <patternFill>
          <fgColor indexed="64"/>
          <bgColor theme="8" tint="0.59996337778862885"/>
        </patternFill>
      </fill>
    </dxf>
    <dxf>
      <fill>
        <patternFill>
          <bgColor theme="8" tint="0.59996337778862885"/>
        </patternFill>
      </fill>
    </dxf>
    <dxf>
      <fill>
        <patternFill>
          <fgColor indexed="64"/>
          <bgColor theme="8" tint="0.59996337778862885"/>
        </patternFill>
      </fill>
    </dxf>
    <dxf>
      <fill>
        <patternFill>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bgColor theme="8" tint="0.59996337778862885"/>
        </patternFill>
      </fill>
    </dxf>
    <dxf>
      <fill>
        <patternFill>
          <fgColor indexed="64"/>
          <bgColor theme="8" tint="0.59996337778862885"/>
        </patternFill>
      </fill>
    </dxf>
    <dxf>
      <numFmt numFmtId="178" formatCode="0.0%"/>
      <fill>
        <patternFill>
          <bgColor theme="8" tint="0.39994506668294322"/>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s>
  <tableStyles count="0" defaultTableStyle="TableStyleMedium2" defaultPivotStyle="PivotStyleLight16"/>
  <colors>
    <mruColors>
      <color rgb="FFCCFFFF"/>
      <color rgb="FF66FFFF"/>
      <color rgb="FF00FFCC"/>
      <color rgb="FF00FFFF"/>
      <color rgb="FF000000"/>
      <color rgb="FFFFFF99"/>
      <color rgb="FF969696"/>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8709745152823638"/>
          <c:y val="3.3045977011494254E-2"/>
        </c:manualLayout>
      </c:layout>
      <c:overlay val="0"/>
      <c:spPr>
        <a:no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title>
    <c:autoTitleDeleted val="0"/>
    <c:view3D>
      <c:rotX val="50"/>
      <c:rotY val="0"/>
      <c:rAngAx val="0"/>
    </c:view3D>
    <c:floor>
      <c:thickness val="0"/>
    </c:floor>
    <c:sideWall>
      <c:thickness val="0"/>
    </c:sideWall>
    <c:backWall>
      <c:thickness val="0"/>
    </c:backWall>
    <c:plotArea>
      <c:layout>
        <c:manualLayout>
          <c:layoutTarget val="inner"/>
          <c:xMode val="edge"/>
          <c:yMode val="edge"/>
          <c:x val="0.18387125735770124"/>
          <c:y val="0.23275911056857523"/>
          <c:w val="0.53440927948522565"/>
          <c:h val="0.71408181735903697"/>
        </c:manualLayout>
      </c:layout>
      <c:pie3DChart>
        <c:varyColors val="1"/>
        <c:ser>
          <c:idx val="0"/>
          <c:order val="0"/>
          <c:tx>
            <c:strRef>
              <c:f>'25（問21）'!$BC$6</c:f>
              <c:strCache>
                <c:ptCount val="1"/>
                <c:pt idx="0">
                  <c:v>全　体</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idx val="0"/>
            <c:bubble3D val="0"/>
            <c:spPr>
              <a:pattFill prst="pct60">
                <a:fgClr>
                  <a:schemeClr val="tx1"/>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1-BC7B-4DDE-A9C1-398040BDB386}"/>
              </c:ext>
            </c:extLst>
          </c:dPt>
          <c:dPt>
            <c:idx val="1"/>
            <c:bubble3D val="0"/>
            <c:spPr>
              <a:solidFill>
                <a:schemeClr val="bg1"/>
              </a:solidFill>
              <a:ln w="12700">
                <a:solidFill>
                  <a:srgbClr val="000000"/>
                </a:solidFill>
                <a:prstDash val="solid"/>
              </a:ln>
            </c:spPr>
            <c:extLst>
              <c:ext xmlns:c16="http://schemas.microsoft.com/office/drawing/2014/chart" uri="{C3380CC4-5D6E-409C-BE32-E72D297353CC}">
                <c16:uniqueId val="{00000003-BC7B-4DDE-A9C1-398040BDB386}"/>
              </c:ext>
            </c:extLst>
          </c:dPt>
          <c:dPt>
            <c:idx val="2"/>
            <c:bubble3D val="0"/>
            <c:spPr>
              <a:pattFill prst="pct10">
                <a:fgClr>
                  <a:schemeClr val="tx1"/>
                </a:fgClr>
                <a:bgClr>
                  <a:schemeClr val="bg1"/>
                </a:bgClr>
              </a:pattFill>
              <a:ln w="12700">
                <a:solidFill>
                  <a:srgbClr val="000000"/>
                </a:solidFill>
                <a:prstDash val="solid"/>
              </a:ln>
            </c:spPr>
            <c:extLst>
              <c:ext xmlns:c16="http://schemas.microsoft.com/office/drawing/2014/chart" uri="{C3380CC4-5D6E-409C-BE32-E72D297353CC}">
                <c16:uniqueId val="{00000005-BC7B-4DDE-A9C1-398040BDB386}"/>
              </c:ext>
            </c:extLst>
          </c:dPt>
          <c:dLbls>
            <c:dLbl>
              <c:idx val="0"/>
              <c:layout>
                <c:manualLayout>
                  <c:x val="5.7448480230293794E-2"/>
                  <c:y val="0.1742311521404650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C7B-4DDE-A9C1-398040BDB386}"/>
                </c:ext>
              </c:extLst>
            </c:dLbl>
            <c:dLbl>
              <c:idx val="1"/>
              <c:layout>
                <c:manualLayout>
                  <c:x val="-4.3048006096012191E-2"/>
                  <c:y val="-7.396144447461303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C7B-4DDE-A9C1-398040BDB386}"/>
                </c:ext>
              </c:extLst>
            </c:dLbl>
            <c:dLbl>
              <c:idx val="2"/>
              <c:layout>
                <c:manualLayout>
                  <c:x val="0.17771027008720683"/>
                  <c:y val="2.24735270160195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C7B-4DDE-A9C1-398040BDB386}"/>
                </c:ext>
              </c:extLst>
            </c:dLbl>
            <c:numFmt formatCode="0.0%" sourceLinked="0"/>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'25（問21）'!$BD$5:$BF$5</c:f>
              <c:strCache>
                <c:ptCount val="3"/>
                <c:pt idx="0">
                  <c:v>あり</c:v>
                </c:pt>
                <c:pt idx="1">
                  <c:v>なし</c:v>
                </c:pt>
                <c:pt idx="2">
                  <c:v>無回答</c:v>
                </c:pt>
              </c:strCache>
            </c:strRef>
          </c:cat>
          <c:val>
            <c:numRef>
              <c:f>'25（問21）'!$BD$6:$BF$6</c:f>
              <c:numCache>
                <c:formatCode>0.0%</c:formatCode>
                <c:ptCount val="3"/>
                <c:pt idx="0">
                  <c:v>0.68735271013354282</c:v>
                </c:pt>
                <c:pt idx="1">
                  <c:v>0.29065200314218381</c:v>
                </c:pt>
                <c:pt idx="2">
                  <c:v>2.199528672427337E-2</c:v>
                </c:pt>
              </c:numCache>
            </c:numRef>
          </c:val>
          <c:extLst>
            <c:ext xmlns:c16="http://schemas.microsoft.com/office/drawing/2014/chart" uri="{C3380CC4-5D6E-409C-BE32-E72D297353CC}">
              <c16:uniqueId val="{00000006-BC7B-4DDE-A9C1-398040BDB386}"/>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8064651595969847"/>
          <c:y val="0.40948366367997102"/>
          <c:w val="0.18012903225806454"/>
          <c:h val="0.26048194406733638"/>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28934506353861195"/>
          <c:y val="5.3763440860215058E-3"/>
        </c:manualLayout>
      </c:layout>
      <c:overlay val="0"/>
      <c:spPr>
        <a:noFill/>
        <a:ln w="25400">
          <a:noFill/>
        </a:ln>
      </c:spPr>
      <c:txPr>
        <a:bodyPr/>
        <a:lstStyle/>
        <a:p>
          <a:pPr>
            <a:defRPr sz="950" b="0" i="0" u="none" strike="noStrike" baseline="0">
              <a:solidFill>
                <a:srgbClr val="000000"/>
              </a:solidFill>
              <a:latin typeface="ＭＳ Ｐゴシック" panose="020B0600070205080204" pitchFamily="50" charset="-128"/>
              <a:ea typeface="ＭＳ Ｐゴシック" panose="020B0600070205080204" pitchFamily="50" charset="-128"/>
              <a:cs typeface="HG丸ｺﾞｼｯｸM-PRO"/>
            </a:defRPr>
          </a:pPr>
          <a:endParaRPr lang="ja-JP"/>
        </a:p>
      </c:txPr>
    </c:title>
    <c:autoTitleDeleted val="0"/>
    <c:view3D>
      <c:rotX val="50"/>
      <c:rotY val="0"/>
      <c:rAngAx val="0"/>
    </c:view3D>
    <c:floor>
      <c:thickness val="0"/>
    </c:floor>
    <c:sideWall>
      <c:thickness val="0"/>
    </c:sideWall>
    <c:backWall>
      <c:thickness val="0"/>
    </c:backWall>
    <c:plotArea>
      <c:layout>
        <c:manualLayout>
          <c:layoutTarget val="inner"/>
          <c:xMode val="edge"/>
          <c:yMode val="edge"/>
          <c:x val="9.2864125122189639E-2"/>
          <c:y val="0.2293918098947309"/>
          <c:w val="0.4946236559139785"/>
          <c:h val="0.77060819010526915"/>
        </c:manualLayout>
      </c:layout>
      <c:pie3DChart>
        <c:varyColors val="1"/>
        <c:ser>
          <c:idx val="0"/>
          <c:order val="0"/>
          <c:tx>
            <c:strRef>
              <c:f>'28（問15）'!$BG$7</c:f>
              <c:strCache>
                <c:ptCount val="1"/>
                <c:pt idx="0">
                  <c:v>全　体</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idx val="0"/>
            <c:bubble3D val="0"/>
            <c:spPr>
              <a:pattFill prst="pct5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1-8534-467B-A640-61F031D55AB7}"/>
              </c:ext>
            </c:extLst>
          </c:dPt>
          <c:dPt>
            <c:idx val="1"/>
            <c:bubble3D val="0"/>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3-8534-467B-A640-61F031D55AB7}"/>
              </c:ext>
            </c:extLst>
          </c:dPt>
          <c:dPt>
            <c:idx val="2"/>
            <c:bubble3D val="0"/>
            <c:spPr>
              <a:pattFill prst="pct60">
                <a:fgClr>
                  <a:schemeClr val="tx1"/>
                </a:fgClr>
                <a:bgClr>
                  <a:schemeClr val="bg1"/>
                </a:bgClr>
              </a:pattFill>
              <a:ln w="12700">
                <a:solidFill>
                  <a:schemeClr val="tx1"/>
                </a:solidFill>
                <a:prstDash val="solid"/>
              </a:ln>
            </c:spPr>
            <c:extLst>
              <c:ext xmlns:c16="http://schemas.microsoft.com/office/drawing/2014/chart" uri="{C3380CC4-5D6E-409C-BE32-E72D297353CC}">
                <c16:uniqueId val="{00000005-8534-467B-A640-61F031D55AB7}"/>
              </c:ext>
            </c:extLst>
          </c:dPt>
          <c:dPt>
            <c:idx val="3"/>
            <c:bubble3D val="0"/>
            <c:spPr>
              <a:pattFill prst="smGrid">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7-8534-467B-A640-61F031D55AB7}"/>
              </c:ext>
            </c:extLst>
          </c:dPt>
          <c:dPt>
            <c:idx val="4"/>
            <c:bubble3D val="0"/>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9-8534-467B-A640-61F031D55AB7}"/>
              </c:ext>
            </c:extLst>
          </c:dPt>
          <c:dLbls>
            <c:dLbl>
              <c:idx val="0"/>
              <c:layout>
                <c:manualLayout>
                  <c:x val="3.237351929249313E-2"/>
                  <c:y val="2.495075212372646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534-467B-A640-61F031D55AB7}"/>
                </c:ext>
              </c:extLst>
            </c:dLbl>
            <c:dLbl>
              <c:idx val="1"/>
              <c:layout>
                <c:manualLayout>
                  <c:x val="-2.8586602627750711E-3"/>
                  <c:y val="-3.8701775181328106E-2"/>
                </c:manualLayout>
              </c:layout>
              <c:tx>
                <c:rich>
                  <a:bodyPr/>
                  <a:lstStyle/>
                  <a:p>
                    <a:r>
                      <a:rPr lang="en-US" altLang="ja-JP" sz="700"/>
                      <a:t>7.5</a:t>
                    </a:r>
                    <a:r>
                      <a:rPr lang="ja-JP" altLang="en-US" sz="700"/>
                      <a:t>時間以上
</a:t>
                    </a:r>
                    <a:r>
                      <a:rPr lang="en-US" altLang="ja-JP" sz="700"/>
                      <a:t>8</a:t>
                    </a:r>
                    <a:r>
                      <a:rPr lang="ja-JP" altLang="en-US" sz="700"/>
                      <a:t>時間未満</a:t>
                    </a:r>
                    <a:r>
                      <a:rPr lang="ja-JP" altLang="en-US"/>
                      <a:t>
</a:t>
                    </a:r>
                    <a:r>
                      <a:rPr lang="en-US" altLang="ja-JP"/>
                      <a:t>18.7%</a:t>
                    </a:r>
                  </a:p>
                </c:rich>
              </c:tx>
              <c:dLblPos val="bestFit"/>
              <c:showLegendKey val="0"/>
              <c:showVal val="0"/>
              <c:showCatName val="1"/>
              <c:showSerName val="0"/>
              <c:showPercent val="1"/>
              <c:showBubbleSize val="0"/>
              <c:extLst>
                <c:ext xmlns:c15="http://schemas.microsoft.com/office/drawing/2012/chart" uri="{CE6537A1-D6FC-4f65-9D91-7224C49458BB}">
                  <c15:showDataLabelsRange val="0"/>
                </c:ext>
                <c:ext xmlns:c16="http://schemas.microsoft.com/office/drawing/2014/chart" uri="{C3380CC4-5D6E-409C-BE32-E72D297353CC}">
                  <c16:uniqueId val="{00000003-8534-467B-A640-61F031D55AB7}"/>
                </c:ext>
              </c:extLst>
            </c:dLbl>
            <c:dLbl>
              <c:idx val="2"/>
              <c:layout>
                <c:manualLayout>
                  <c:x val="-1.5924446394347334E-2"/>
                  <c:y val="-1.830271216097987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534-467B-A640-61F031D55AB7}"/>
                </c:ext>
              </c:extLst>
            </c:dLbl>
            <c:dLbl>
              <c:idx val="3"/>
              <c:layout>
                <c:manualLayout>
                  <c:x val="-0.1644180694421995"/>
                  <c:y val="0.20890977337510233"/>
                </c:manualLayout>
              </c:layout>
              <c:tx>
                <c:rich>
                  <a:bodyPr/>
                  <a:lstStyle/>
                  <a:p>
                    <a:r>
                      <a:rPr lang="en-US" altLang="ja-JP" sz="800"/>
                      <a:t>8</a:t>
                    </a:r>
                    <a:r>
                      <a:rPr lang="ja-JP" altLang="en-US" sz="800"/>
                      <a:t>時間
超</a:t>
                    </a:r>
                    <a:r>
                      <a:rPr lang="ja-JP" altLang="en-US"/>
                      <a:t>
</a:t>
                    </a:r>
                    <a:r>
                      <a:rPr lang="en-US" altLang="ja-JP"/>
                      <a:t>4.6%</a:t>
                    </a:r>
                  </a:p>
                </c:rich>
              </c:tx>
              <c:dLblPos val="bestFit"/>
              <c:showLegendKey val="0"/>
              <c:showVal val="0"/>
              <c:showCatName val="1"/>
              <c:showSerName val="0"/>
              <c:showPercent val="1"/>
              <c:showBubbleSize val="0"/>
              <c:extLst>
                <c:ext xmlns:c15="http://schemas.microsoft.com/office/drawing/2012/chart" uri="{CE6537A1-D6FC-4f65-9D91-7224C49458BB}">
                  <c15:showDataLabelsRange val="0"/>
                </c:ext>
                <c:ext xmlns:c16="http://schemas.microsoft.com/office/drawing/2014/chart" uri="{C3380CC4-5D6E-409C-BE32-E72D297353CC}">
                  <c16:uniqueId val="{00000007-8534-467B-A640-61F031D55AB7}"/>
                </c:ext>
              </c:extLst>
            </c:dLbl>
            <c:dLbl>
              <c:idx val="4"/>
              <c:layout>
                <c:manualLayout>
                  <c:x val="-8.9443277068372323E-2"/>
                  <c:y val="3.373408969040160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8534-467B-A640-61F031D55AB7}"/>
                </c:ext>
              </c:extLst>
            </c:dLbl>
            <c:numFmt formatCode="0.0%" sourceLinked="0"/>
            <c:spPr>
              <a:noFill/>
              <a:ln w="25400">
                <a:noFill/>
              </a:ln>
            </c:spPr>
            <c:txPr>
              <a:bodyPr/>
              <a:lstStyle/>
              <a:p>
                <a:pPr>
                  <a:defRPr sz="800" b="0" i="0" u="none" strike="noStrike" baseline="0">
                    <a:solidFill>
                      <a:srgbClr val="000000"/>
                    </a:solidFill>
                    <a:latin typeface="ＭＳ ゴシック"/>
                    <a:ea typeface="ＭＳ ゴシック"/>
                    <a:cs typeface="ＭＳ ゴシック"/>
                  </a:defRPr>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'28（問15）'!$BH$5:$BL$6</c:f>
              <c:strCache>
                <c:ptCount val="5"/>
                <c:pt idx="0">
                  <c:v>7.5時間
未満</c:v>
                </c:pt>
                <c:pt idx="1">
                  <c:v>7.5時間以上
8時間未満</c:v>
                </c:pt>
                <c:pt idx="2">
                  <c:v>8時間</c:v>
                </c:pt>
                <c:pt idx="3">
                  <c:v>8時間
超</c:v>
                </c:pt>
                <c:pt idx="4">
                  <c:v>無回答</c:v>
                </c:pt>
              </c:strCache>
            </c:strRef>
          </c:cat>
          <c:val>
            <c:numRef>
              <c:f>'28（問15）'!$BH$7:$BL$7</c:f>
              <c:numCache>
                <c:formatCode>0.0%</c:formatCode>
                <c:ptCount val="5"/>
                <c:pt idx="0">
                  <c:v>0.10250391236306729</c:v>
                </c:pt>
                <c:pt idx="1">
                  <c:v>0.21752738654147105</c:v>
                </c:pt>
                <c:pt idx="2">
                  <c:v>0.60172143974960879</c:v>
                </c:pt>
                <c:pt idx="3">
                  <c:v>3.5993740219092331E-2</c:v>
                </c:pt>
                <c:pt idx="4">
                  <c:v>4.2253521126760563E-2</c:v>
                </c:pt>
              </c:numCache>
            </c:numRef>
          </c:val>
          <c:extLst>
            <c:ext xmlns:c16="http://schemas.microsoft.com/office/drawing/2014/chart" uri="{C3380CC4-5D6E-409C-BE32-E72D297353CC}">
              <c16:uniqueId val="{0000000A-8534-467B-A640-61F031D55AB7}"/>
            </c:ext>
          </c:extLst>
        </c:ser>
        <c:dLbls>
          <c:showLegendKey val="0"/>
          <c:showVal val="0"/>
          <c:showCatName val="0"/>
          <c:showSerName val="0"/>
          <c:showPercent val="0"/>
          <c:showBubbleSize val="0"/>
          <c:showLeaderLines val="1"/>
        </c:dLbls>
      </c:pie3DChart>
      <c:spPr>
        <a:noFill/>
        <a:ln w="25400">
          <a:noFill/>
        </a:ln>
      </c:spPr>
    </c:plotArea>
    <c:legend>
      <c:legendPos val="r"/>
      <c:legendEntry>
        <c:idx val="3"/>
        <c:txPr>
          <a:bodyPr/>
          <a:lstStyle/>
          <a:p>
            <a:pPr>
              <a:defRPr sz="800"/>
            </a:pPr>
            <a:endParaRPr lang="ja-JP"/>
          </a:p>
        </c:txPr>
      </c:legendEntry>
      <c:layout>
        <c:manualLayout>
          <c:xMode val="edge"/>
          <c:yMode val="edge"/>
          <c:x val="0.77781020774162757"/>
          <c:y val="0.14211441311771514"/>
          <c:w val="0.21436965540597752"/>
          <c:h val="0.78279569892473122"/>
        </c:manualLayout>
      </c:layout>
      <c:overlay val="0"/>
      <c:spPr>
        <a:solidFill>
          <a:schemeClr val="bg1"/>
        </a:solidFill>
        <a:ln>
          <a:solidFill>
            <a:sysClr val="windowText" lastClr="000000"/>
          </a:solidFill>
        </a:ln>
      </c:sp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5105740181268881"/>
          <c:y val="1.2626262626262626E-2"/>
        </c:manualLayout>
      </c:layout>
      <c:overlay val="0"/>
      <c:spPr>
        <a:noFill/>
        <a:ln w="25400">
          <a:noFill/>
        </a:ln>
      </c:spPr>
    </c:title>
    <c:autoTitleDeleted val="0"/>
    <c:plotArea>
      <c:layout>
        <c:manualLayout>
          <c:layoutTarget val="inner"/>
          <c:xMode val="edge"/>
          <c:yMode val="edge"/>
          <c:x val="0.14803625377643503"/>
          <c:y val="6.5656727570449547E-2"/>
          <c:w val="0.70392749244712993"/>
          <c:h val="0.86363849342668242"/>
        </c:manualLayout>
      </c:layout>
      <c:barChart>
        <c:barDir val="bar"/>
        <c:grouping val="percentStacked"/>
        <c:varyColors val="0"/>
        <c:ser>
          <c:idx val="0"/>
          <c:order val="0"/>
          <c:tx>
            <c:strRef>
              <c:f>'28（問15）'!$BH$11:$BH$12</c:f>
              <c:strCache>
                <c:ptCount val="2"/>
                <c:pt idx="0">
                  <c:v>7.5時間
未満</c:v>
                </c:pt>
              </c:strCache>
            </c:strRef>
          </c:tx>
          <c:spPr>
            <a:solidFill>
              <a:srgbClr val="FFFFFF"/>
            </a:solidFill>
            <a:ln w="12700">
              <a:solidFill>
                <a:srgbClr val="000000"/>
              </a:solidFill>
              <a:prstDash val="solid"/>
            </a:ln>
          </c:spPr>
          <c:invertIfNegative val="0"/>
          <c:dLbls>
            <c:dLbl>
              <c:idx val="5"/>
              <c:layout>
                <c:manualLayout>
                  <c:x val="1.8126888217522678E-2"/>
                  <c:y val="6.172768197827874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ED4-46AE-AC96-5F199E568A6B}"/>
                </c:ext>
              </c:extLst>
            </c:dLbl>
            <c:dLbl>
              <c:idx val="7"/>
              <c:layout>
                <c:manualLayout>
                  <c:x val="2.0896194622197925E-2"/>
                  <c:y val="3.133964315066677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ED4-46AE-AC96-5F199E568A6B}"/>
                </c:ext>
              </c:extLst>
            </c:dLbl>
            <c:dLbl>
              <c:idx val="9"/>
              <c:layout>
                <c:manualLayout>
                  <c:x val="7.9238373646407789E-3"/>
                  <c:y val="-3.626819374850870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ED4-46AE-AC96-5F199E568A6B}"/>
                </c:ext>
              </c:extLst>
            </c:dLbl>
            <c:dLbl>
              <c:idx val="10"/>
              <c:layout>
                <c:manualLayout>
                  <c:x val="-5.8251999937133604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ED4-46AE-AC96-5F199E568A6B}"/>
                </c:ext>
              </c:extLst>
            </c:dLbl>
            <c:dLbl>
              <c:idx val="11"/>
              <c:layout>
                <c:manualLayout>
                  <c:x val="9.980039920159661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7D-4063-AFF3-21CA437B9A6C}"/>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'28（問15）'!$BG$13:$BG$25</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'28（問15）'!$BH$13:$BH$25</c:f>
              <c:numCache>
                <c:formatCode>0.0%</c:formatCode>
                <c:ptCount val="13"/>
                <c:pt idx="0">
                  <c:v>0</c:v>
                </c:pt>
                <c:pt idx="1">
                  <c:v>0.16666666666666666</c:v>
                </c:pt>
                <c:pt idx="2">
                  <c:v>9.6551724137931033E-2</c:v>
                </c:pt>
                <c:pt idx="3">
                  <c:v>0.11904761904761904</c:v>
                </c:pt>
                <c:pt idx="4">
                  <c:v>8.8397790055248615E-2</c:v>
                </c:pt>
                <c:pt idx="5">
                  <c:v>0.14285714285714285</c:v>
                </c:pt>
                <c:pt idx="6">
                  <c:v>0.19047619047619047</c:v>
                </c:pt>
                <c:pt idx="7">
                  <c:v>0.23809523809523808</c:v>
                </c:pt>
                <c:pt idx="8">
                  <c:v>7.4688796680497924E-2</c:v>
                </c:pt>
                <c:pt idx="9">
                  <c:v>0.11538461538461539</c:v>
                </c:pt>
                <c:pt idx="10">
                  <c:v>0.15384615384615385</c:v>
                </c:pt>
                <c:pt idx="11">
                  <c:v>7.3684210526315783E-2</c:v>
                </c:pt>
                <c:pt idx="12">
                  <c:v>0.10126582278481013</c:v>
                </c:pt>
              </c:numCache>
            </c:numRef>
          </c:val>
          <c:extLst>
            <c:ext xmlns:c16="http://schemas.microsoft.com/office/drawing/2014/chart" uri="{C3380CC4-5D6E-409C-BE32-E72D297353CC}">
              <c16:uniqueId val="{00000004-7ED4-46AE-AC96-5F199E568A6B}"/>
            </c:ext>
          </c:extLst>
        </c:ser>
        <c:ser>
          <c:idx val="1"/>
          <c:order val="1"/>
          <c:tx>
            <c:strRef>
              <c:f>'28（問15）'!$BI$11:$BI$12</c:f>
              <c:strCache>
                <c:ptCount val="2"/>
                <c:pt idx="0">
                  <c:v>7.5時間以上
8時間未満</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5"/>
              <c:layout>
                <c:manualLayout>
                  <c:x val="1.3985414996778097E-2"/>
                  <c:y val="-3.470929770142430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ED4-46AE-AC96-5F199E568A6B}"/>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'28（問15）'!$BG$13:$BG$25</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'28（問15）'!$BI$13:$BI$25</c:f>
              <c:numCache>
                <c:formatCode>0.0%</c:formatCode>
                <c:ptCount val="13"/>
                <c:pt idx="0">
                  <c:v>0</c:v>
                </c:pt>
                <c:pt idx="1">
                  <c:v>0.23809523809523808</c:v>
                </c:pt>
                <c:pt idx="2">
                  <c:v>0.21379310344827587</c:v>
                </c:pt>
                <c:pt idx="3">
                  <c:v>2.3809523809523808E-2</c:v>
                </c:pt>
                <c:pt idx="4">
                  <c:v>8.8397790055248615E-2</c:v>
                </c:pt>
                <c:pt idx="5">
                  <c:v>8.5714285714285715E-2</c:v>
                </c:pt>
                <c:pt idx="6">
                  <c:v>0.23809523809523808</c:v>
                </c:pt>
                <c:pt idx="7">
                  <c:v>0.2857142857142857</c:v>
                </c:pt>
                <c:pt idx="8">
                  <c:v>0.21161825726141079</c:v>
                </c:pt>
                <c:pt idx="9">
                  <c:v>0.11538461538461539</c:v>
                </c:pt>
                <c:pt idx="10">
                  <c:v>0.15384615384615385</c:v>
                </c:pt>
                <c:pt idx="11">
                  <c:v>0.31578947368421051</c:v>
                </c:pt>
                <c:pt idx="12">
                  <c:v>0.29535864978902954</c:v>
                </c:pt>
              </c:numCache>
            </c:numRef>
          </c:val>
          <c:extLst>
            <c:ext xmlns:c16="http://schemas.microsoft.com/office/drawing/2014/chart" uri="{C3380CC4-5D6E-409C-BE32-E72D297353CC}">
              <c16:uniqueId val="{00000006-7ED4-46AE-AC96-5F199E568A6B}"/>
            </c:ext>
          </c:extLst>
        </c:ser>
        <c:ser>
          <c:idx val="2"/>
          <c:order val="2"/>
          <c:tx>
            <c:strRef>
              <c:f>'28（問15）'!$BJ$11:$BJ$12</c:f>
              <c:strCache>
                <c:ptCount val="2"/>
                <c:pt idx="0">
                  <c:v>8時間</c:v>
                </c:pt>
              </c:strCache>
            </c:strRef>
          </c:tx>
          <c:spPr>
            <a:pattFill prst="pct60">
              <a:fgClr>
                <a:schemeClr val="tx1"/>
              </a:fgClr>
              <a:bgClr>
                <a:schemeClr val="bg1"/>
              </a:bgClr>
            </a:pattFill>
            <a:ln w="12700">
              <a:solidFill>
                <a:srgbClr val="000000"/>
              </a:solidFill>
              <a:prstDash val="solid"/>
            </a:ln>
          </c:spPr>
          <c:invertIfNegative val="0"/>
          <c:dLbls>
            <c:dLbl>
              <c:idx val="4"/>
              <c:layout>
                <c:manualLayout>
                  <c:x val="0"/>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ED4-46AE-AC96-5F199E568A6B}"/>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'28（問15）'!$BG$13:$BG$25</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'28（問15）'!$BJ$13:$BJ$25</c:f>
              <c:numCache>
                <c:formatCode>0.0%</c:formatCode>
                <c:ptCount val="13"/>
                <c:pt idx="0">
                  <c:v>0</c:v>
                </c:pt>
                <c:pt idx="1">
                  <c:v>0.53174603174603174</c:v>
                </c:pt>
                <c:pt idx="2">
                  <c:v>0.6</c:v>
                </c:pt>
                <c:pt idx="3">
                  <c:v>0.7857142857142857</c:v>
                </c:pt>
                <c:pt idx="4">
                  <c:v>0.76795580110497241</c:v>
                </c:pt>
                <c:pt idx="5">
                  <c:v>0.54285714285714282</c:v>
                </c:pt>
                <c:pt idx="6">
                  <c:v>0.5714285714285714</c:v>
                </c:pt>
                <c:pt idx="7">
                  <c:v>0.42857142857142855</c:v>
                </c:pt>
                <c:pt idx="8">
                  <c:v>0.59751037344398339</c:v>
                </c:pt>
                <c:pt idx="9">
                  <c:v>0.69230769230769229</c:v>
                </c:pt>
                <c:pt idx="10">
                  <c:v>0.69230769230769229</c:v>
                </c:pt>
                <c:pt idx="11">
                  <c:v>0.51578947368421058</c:v>
                </c:pt>
                <c:pt idx="12">
                  <c:v>0.56540084388185652</c:v>
                </c:pt>
              </c:numCache>
            </c:numRef>
          </c:val>
          <c:extLst>
            <c:ext xmlns:c16="http://schemas.microsoft.com/office/drawing/2014/chart" uri="{C3380CC4-5D6E-409C-BE32-E72D297353CC}">
              <c16:uniqueId val="{00000008-7ED4-46AE-AC96-5F199E568A6B}"/>
            </c:ext>
          </c:extLst>
        </c:ser>
        <c:ser>
          <c:idx val="3"/>
          <c:order val="3"/>
          <c:tx>
            <c:strRef>
              <c:f>'28（問15）'!$BK$11:$BK$12</c:f>
              <c:strCache>
                <c:ptCount val="2"/>
                <c:pt idx="0">
                  <c:v>8時間
超</c:v>
                </c:pt>
              </c:strCache>
            </c:strRef>
          </c:tx>
          <c:spPr>
            <a:pattFill prst="smGrid">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2.4798629778528439E-2"/>
                  <c:y val="2.2004825154431454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ED4-46AE-AC96-5F199E568A6B}"/>
                </c:ext>
              </c:extLst>
            </c:dLbl>
            <c:dLbl>
              <c:idx val="1"/>
              <c:layout>
                <c:manualLayout>
                  <c:x val="-2.0319518443428105E-2"/>
                  <c:y val="-1.528142315543890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ED4-46AE-AC96-5F199E568A6B}"/>
                </c:ext>
              </c:extLst>
            </c:dLbl>
            <c:dLbl>
              <c:idx val="2"/>
              <c:layout>
                <c:manualLayout>
                  <c:x val="-2.0245964763386613E-2"/>
                  <c:y val="1.774172167872831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ED4-46AE-AC96-5F199E568A6B}"/>
                </c:ext>
              </c:extLst>
            </c:dLbl>
            <c:dLbl>
              <c:idx val="4"/>
              <c:layout>
                <c:manualLayout>
                  <c:x val="-1.1533468496078855E-2"/>
                  <c:y val="-8.804581245526127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ED4-46AE-AC96-5F199E568A6B}"/>
                </c:ext>
              </c:extLst>
            </c:dLbl>
            <c:dLbl>
              <c:idx val="5"/>
              <c:layout>
                <c:manualLayout>
                  <c:x val="3.3435624172356098E-3"/>
                  <c:y val="-1.0392640313900156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ED4-46AE-AC96-5F199E568A6B}"/>
                </c:ext>
              </c:extLst>
            </c:dLbl>
            <c:dLbl>
              <c:idx val="8"/>
              <c:layout>
                <c:manualLayout>
                  <c:x val="-1.3401051454670883E-2"/>
                  <c:y val="-1.139698544070691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ED4-46AE-AC96-5F199E568A6B}"/>
                </c:ext>
              </c:extLst>
            </c:dLbl>
            <c:dLbl>
              <c:idx val="9"/>
              <c:layout>
                <c:manualLayout>
                  <c:x val="-4.3549122227984974E-3"/>
                  <c:y val="-3.626819374850870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ED4-46AE-AC96-5F199E568A6B}"/>
                </c:ext>
              </c:extLst>
            </c:dLbl>
            <c:dLbl>
              <c:idx val="11"/>
              <c:layout>
                <c:manualLayout>
                  <c:x val="-2.0968613953195971E-2"/>
                  <c:y val="2.032927702219040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ED4-46AE-AC96-5F199E568A6B}"/>
                </c:ext>
              </c:extLst>
            </c:dLbl>
            <c:dLbl>
              <c:idx val="12"/>
              <c:layout>
                <c:manualLayout>
                  <c:x val="-2.3320288556744777E-2"/>
                  <c:y val="2.8500225350619051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ED4-46AE-AC96-5F199E568A6B}"/>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'28（問15）'!$BG$13:$BG$25</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'28（問15）'!$BK$13:$BK$25</c:f>
              <c:numCache>
                <c:formatCode>0.0%</c:formatCode>
                <c:ptCount val="13"/>
                <c:pt idx="0">
                  <c:v>0</c:v>
                </c:pt>
                <c:pt idx="1">
                  <c:v>4.7619047619047616E-2</c:v>
                </c:pt>
                <c:pt idx="2">
                  <c:v>6.8965517241379309E-3</c:v>
                </c:pt>
                <c:pt idx="3">
                  <c:v>2.3809523809523808E-2</c:v>
                </c:pt>
                <c:pt idx="4">
                  <c:v>3.3149171270718231E-2</c:v>
                </c:pt>
                <c:pt idx="5">
                  <c:v>8.5714285714285715E-2</c:v>
                </c:pt>
                <c:pt idx="6">
                  <c:v>0</c:v>
                </c:pt>
                <c:pt idx="7">
                  <c:v>4.7619047619047616E-2</c:v>
                </c:pt>
                <c:pt idx="8">
                  <c:v>7.4688796680497924E-2</c:v>
                </c:pt>
                <c:pt idx="9">
                  <c:v>0</c:v>
                </c:pt>
                <c:pt idx="10">
                  <c:v>0</c:v>
                </c:pt>
                <c:pt idx="11">
                  <c:v>3.6842105263157891E-2</c:v>
                </c:pt>
                <c:pt idx="12">
                  <c:v>1.2658227848101266E-2</c:v>
                </c:pt>
              </c:numCache>
            </c:numRef>
          </c:val>
          <c:extLst>
            <c:ext xmlns:c16="http://schemas.microsoft.com/office/drawing/2014/chart" uri="{C3380CC4-5D6E-409C-BE32-E72D297353CC}">
              <c16:uniqueId val="{00000012-7ED4-46AE-AC96-5F199E568A6B}"/>
            </c:ext>
          </c:extLst>
        </c:ser>
        <c:ser>
          <c:idx val="4"/>
          <c:order val="4"/>
          <c:tx>
            <c:strRef>
              <c:f>'28（問15）'!$BL$11:$BL$12</c:f>
              <c:strCache>
                <c:ptCount val="2"/>
                <c:pt idx="0">
                  <c:v>無回答</c:v>
                </c:pt>
              </c:strCache>
            </c:strRef>
          </c:tx>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1.81268882175226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7ED4-46AE-AC96-5F199E568A6B}"/>
                </c:ext>
              </c:extLst>
            </c:dLbl>
            <c:dLbl>
              <c:idx val="2"/>
              <c:layout>
                <c:manualLayout>
                  <c:x val="2.5721784776902887E-2"/>
                  <c:y val="-7.510803573795699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7ED4-46AE-AC96-5F199E568A6B}"/>
                </c:ext>
              </c:extLst>
            </c:dLbl>
            <c:dLbl>
              <c:idx val="3"/>
              <c:layout>
                <c:manualLayout>
                  <c:x val="1.5735185669767109E-2"/>
                  <c:y val="-2.499536042843129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7ED4-46AE-AC96-5F199E568A6B}"/>
                </c:ext>
              </c:extLst>
            </c:dLbl>
            <c:dLbl>
              <c:idx val="4"/>
              <c:layout>
                <c:manualLayout>
                  <c:x val="1.7964071856287425E-2"/>
                  <c:y val="-3.36700336700336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2A5-4714-BF2E-56D85CA37801}"/>
                </c:ext>
              </c:extLst>
            </c:dLbl>
            <c:dLbl>
              <c:idx val="5"/>
              <c:layout>
                <c:manualLayout>
                  <c:x val="5.7138552544980219E-3"/>
                  <c:y val="1.57957528036268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7ED4-46AE-AC96-5F199E568A6B}"/>
                </c:ext>
              </c:extLst>
            </c:dLbl>
            <c:dLbl>
              <c:idx val="7"/>
              <c:layout>
                <c:manualLayout>
                  <c:x val="1.208459214501510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7ED4-46AE-AC96-5F199E568A6B}"/>
                </c:ext>
              </c:extLst>
            </c:dLbl>
            <c:dLbl>
              <c:idx val="11"/>
              <c:layout>
                <c:manualLayout>
                  <c:x val="2.003237619249674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7ED4-46AE-AC96-5F199E568A6B}"/>
                </c:ext>
              </c:extLst>
            </c:dLbl>
            <c:dLbl>
              <c:idx val="12"/>
              <c:layout>
                <c:manualLayout>
                  <c:x val="2.798025995253572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7ED4-46AE-AC96-5F199E568A6B}"/>
                </c:ext>
              </c:extLst>
            </c:dLbl>
            <c:dLbl>
              <c:idx val="13"/>
              <c:layout>
                <c:manualLayout>
                  <c:xMode val="edge"/>
                  <c:yMode val="edge"/>
                  <c:x val="0.81873111782477337"/>
                  <c:y val="0.10101035010838391"/>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7ED4-46AE-AC96-5F199E568A6B}"/>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'28（問15）'!$BG$13:$BG$25</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'28（問15）'!$BL$13:$BL$25</c:f>
              <c:numCache>
                <c:formatCode>0.0%</c:formatCode>
                <c:ptCount val="13"/>
                <c:pt idx="0">
                  <c:v>0</c:v>
                </c:pt>
                <c:pt idx="1">
                  <c:v>1.5873015873015872E-2</c:v>
                </c:pt>
                <c:pt idx="2">
                  <c:v>8.2758620689655171E-2</c:v>
                </c:pt>
                <c:pt idx="3">
                  <c:v>4.7619047619047616E-2</c:v>
                </c:pt>
                <c:pt idx="4">
                  <c:v>2.2099447513812154E-2</c:v>
                </c:pt>
                <c:pt idx="5">
                  <c:v>0.14285714285714285</c:v>
                </c:pt>
                <c:pt idx="6">
                  <c:v>0</c:v>
                </c:pt>
                <c:pt idx="7">
                  <c:v>0</c:v>
                </c:pt>
                <c:pt idx="8">
                  <c:v>4.1493775933609957E-2</c:v>
                </c:pt>
                <c:pt idx="9">
                  <c:v>7.6923076923076927E-2</c:v>
                </c:pt>
                <c:pt idx="10">
                  <c:v>0</c:v>
                </c:pt>
                <c:pt idx="11">
                  <c:v>5.7894736842105263E-2</c:v>
                </c:pt>
                <c:pt idx="12">
                  <c:v>2.5316455696202531E-2</c:v>
                </c:pt>
              </c:numCache>
            </c:numRef>
          </c:val>
          <c:extLst>
            <c:ext xmlns:c16="http://schemas.microsoft.com/office/drawing/2014/chart" uri="{C3380CC4-5D6E-409C-BE32-E72D297353CC}">
              <c16:uniqueId val="{0000001B-7ED4-46AE-AC96-5F199E568A6B}"/>
            </c:ext>
          </c:extLst>
        </c:ser>
        <c:dLbls>
          <c:showLegendKey val="0"/>
          <c:showVal val="0"/>
          <c:showCatName val="0"/>
          <c:showSerName val="0"/>
          <c:showPercent val="0"/>
          <c:showBubbleSize val="0"/>
        </c:dLbls>
        <c:gapWidth val="30"/>
        <c:overlap val="100"/>
        <c:axId val="34768384"/>
        <c:axId val="34769920"/>
      </c:barChart>
      <c:catAx>
        <c:axId val="3476838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4769920"/>
        <c:crosses val="autoZero"/>
        <c:auto val="1"/>
        <c:lblAlgn val="ctr"/>
        <c:lblOffset val="100"/>
        <c:tickLblSkip val="1"/>
        <c:tickMarkSkip val="1"/>
        <c:noMultiLvlLbl val="0"/>
      </c:catAx>
      <c:valAx>
        <c:axId val="3476992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4768384"/>
        <c:crosses val="autoZero"/>
        <c:crossBetween val="between"/>
      </c:valAx>
      <c:spPr>
        <a:noFill/>
        <a:ln w="25400">
          <a:noFill/>
        </a:ln>
      </c:spPr>
    </c:plotArea>
    <c:legend>
      <c:legendPos val="r"/>
      <c:layout>
        <c:manualLayout>
          <c:xMode val="edge"/>
          <c:yMode val="edge"/>
          <c:x val="0.88519637462235645"/>
          <c:y val="0.1464649115830218"/>
          <c:w val="0.10876132930513593"/>
          <c:h val="0.7070725628993346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75"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15813268823324794"/>
          <c:y val="1.7921146953405017E-2"/>
        </c:manualLayout>
      </c:layout>
      <c:overlay val="0"/>
      <c:spPr>
        <a:noFill/>
        <a:ln w="25400">
          <a:noFill/>
        </a:ln>
      </c:spPr>
    </c:title>
    <c:autoTitleDeleted val="0"/>
    <c:plotArea>
      <c:layout>
        <c:manualLayout>
          <c:layoutTarget val="inner"/>
          <c:xMode val="edge"/>
          <c:yMode val="edge"/>
          <c:x val="0.13253021793978989"/>
          <c:y val="0.10035877421725967"/>
          <c:w val="0.72138607264953813"/>
          <c:h val="0.79928595180174666"/>
        </c:manualLayout>
      </c:layout>
      <c:barChart>
        <c:barDir val="bar"/>
        <c:grouping val="percentStacked"/>
        <c:varyColors val="0"/>
        <c:ser>
          <c:idx val="0"/>
          <c:order val="0"/>
          <c:tx>
            <c:strRef>
              <c:f>'28（問15）'!$BH$30:$BH$31</c:f>
              <c:strCache>
                <c:ptCount val="2"/>
                <c:pt idx="0">
                  <c:v>7.5時間
未満</c:v>
                </c:pt>
              </c:strCache>
            </c:strRef>
          </c:tx>
          <c:spPr>
            <a:solidFill>
              <a:srgbClr val="FFFFFF"/>
            </a:solidFill>
            <a:ln w="12700">
              <a:solidFill>
                <a:srgbClr val="000000"/>
              </a:solidFill>
              <a:prstDash val="solid"/>
            </a:ln>
          </c:spPr>
          <c:invertIfNegative val="0"/>
          <c:dLbls>
            <c:dLbl>
              <c:idx val="0"/>
              <c:layout>
                <c:manualLayout>
                  <c:x val="-1.4280745027353508E-3"/>
                  <c:y val="1.851757777589629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2E2-48B7-AD34-027E7944863F}"/>
                </c:ext>
              </c:extLst>
            </c:dLbl>
            <c:dLbl>
              <c:idx val="1"/>
              <c:layout>
                <c:manualLayout>
                  <c:x val="1.3567094202571817E-3"/>
                  <c:y val="6.033647681758664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2E2-48B7-AD34-027E7944863F}"/>
                </c:ext>
              </c:extLst>
            </c:dLbl>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'28（問15）'!$BG$32:$BG$37</c:f>
              <c:strCache>
                <c:ptCount val="6"/>
                <c:pt idx="0">
                  <c:v>100人以上</c:v>
                </c:pt>
                <c:pt idx="1">
                  <c:v>50～99人</c:v>
                </c:pt>
                <c:pt idx="2">
                  <c:v>30～49人</c:v>
                </c:pt>
                <c:pt idx="3">
                  <c:v>10～29人</c:v>
                </c:pt>
                <c:pt idx="4">
                  <c:v>5～9人</c:v>
                </c:pt>
                <c:pt idx="5">
                  <c:v>1～4人</c:v>
                </c:pt>
              </c:strCache>
            </c:strRef>
          </c:cat>
          <c:val>
            <c:numRef>
              <c:f>'28（問15）'!$BH$32:$BH$37</c:f>
              <c:numCache>
                <c:formatCode>0.0%</c:formatCode>
                <c:ptCount val="6"/>
                <c:pt idx="0">
                  <c:v>9.7222222222222224E-2</c:v>
                </c:pt>
                <c:pt idx="1">
                  <c:v>3.5714285714285712E-2</c:v>
                </c:pt>
                <c:pt idx="2">
                  <c:v>3.5714285714285712E-2</c:v>
                </c:pt>
                <c:pt idx="3">
                  <c:v>9.3333333333333338E-2</c:v>
                </c:pt>
                <c:pt idx="4">
                  <c:v>0.13533834586466165</c:v>
                </c:pt>
                <c:pt idx="5">
                  <c:v>0.13043478260869565</c:v>
                </c:pt>
              </c:numCache>
            </c:numRef>
          </c:val>
          <c:extLst>
            <c:ext xmlns:c16="http://schemas.microsoft.com/office/drawing/2014/chart" uri="{C3380CC4-5D6E-409C-BE32-E72D297353CC}">
              <c16:uniqueId val="{00000002-32E2-48B7-AD34-027E7944863F}"/>
            </c:ext>
          </c:extLst>
        </c:ser>
        <c:ser>
          <c:idx val="1"/>
          <c:order val="1"/>
          <c:tx>
            <c:strRef>
              <c:f>'28（問15）'!$BI$30:$BI$31</c:f>
              <c:strCache>
                <c:ptCount val="2"/>
                <c:pt idx="0">
                  <c:v>7.5時間以上
8時間未満</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2.3139839003201684E-2"/>
                  <c:y val="2.449405745427885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2E2-48B7-AD34-027E7944863F}"/>
                </c:ext>
              </c:extLst>
            </c:dLbl>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'28（問15）'!$BG$32:$BG$37</c:f>
              <c:strCache>
                <c:ptCount val="6"/>
                <c:pt idx="0">
                  <c:v>100人以上</c:v>
                </c:pt>
                <c:pt idx="1">
                  <c:v>50～99人</c:v>
                </c:pt>
                <c:pt idx="2">
                  <c:v>30～49人</c:v>
                </c:pt>
                <c:pt idx="3">
                  <c:v>10～29人</c:v>
                </c:pt>
                <c:pt idx="4">
                  <c:v>5～9人</c:v>
                </c:pt>
                <c:pt idx="5">
                  <c:v>1～4人</c:v>
                </c:pt>
              </c:strCache>
            </c:strRef>
          </c:cat>
          <c:val>
            <c:numRef>
              <c:f>'28（問15）'!$BI$32:$BI$37</c:f>
              <c:numCache>
                <c:formatCode>0.0%</c:formatCode>
                <c:ptCount val="6"/>
                <c:pt idx="0">
                  <c:v>0.2361111111111111</c:v>
                </c:pt>
                <c:pt idx="1">
                  <c:v>0.21428571428571427</c:v>
                </c:pt>
                <c:pt idx="2">
                  <c:v>0.25892857142857145</c:v>
                </c:pt>
                <c:pt idx="3">
                  <c:v>0.22888888888888889</c:v>
                </c:pt>
                <c:pt idx="4">
                  <c:v>0.21303258145363407</c:v>
                </c:pt>
                <c:pt idx="5">
                  <c:v>0.16149068322981366</c:v>
                </c:pt>
              </c:numCache>
            </c:numRef>
          </c:val>
          <c:extLst>
            <c:ext xmlns:c16="http://schemas.microsoft.com/office/drawing/2014/chart" uri="{C3380CC4-5D6E-409C-BE32-E72D297353CC}">
              <c16:uniqueId val="{00000004-32E2-48B7-AD34-027E7944863F}"/>
            </c:ext>
          </c:extLst>
        </c:ser>
        <c:ser>
          <c:idx val="2"/>
          <c:order val="2"/>
          <c:tx>
            <c:strRef>
              <c:f>'28（問15）'!$BJ$30:$BJ$31</c:f>
              <c:strCache>
                <c:ptCount val="2"/>
                <c:pt idx="0">
                  <c:v>8時間</c:v>
                </c:pt>
              </c:strCache>
            </c:strRef>
          </c:tx>
          <c:spPr>
            <a:pattFill prst="pct60">
              <a:fgClr>
                <a:schemeClr val="tx1"/>
              </a:fgClr>
              <a:bgClr>
                <a:schemeClr val="bg1"/>
              </a:bgClr>
            </a:pattFill>
            <a:ln w="12700">
              <a:solidFill>
                <a:srgbClr val="000000"/>
              </a:solidFill>
              <a:prstDash val="solid"/>
            </a:ln>
          </c:spPr>
          <c:invertIfNegative val="0"/>
          <c:dLbls>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'28（問15）'!$BG$32:$BG$37</c:f>
              <c:strCache>
                <c:ptCount val="6"/>
                <c:pt idx="0">
                  <c:v>100人以上</c:v>
                </c:pt>
                <c:pt idx="1">
                  <c:v>50～99人</c:v>
                </c:pt>
                <c:pt idx="2">
                  <c:v>30～49人</c:v>
                </c:pt>
                <c:pt idx="3">
                  <c:v>10～29人</c:v>
                </c:pt>
                <c:pt idx="4">
                  <c:v>5～9人</c:v>
                </c:pt>
                <c:pt idx="5">
                  <c:v>1～4人</c:v>
                </c:pt>
              </c:strCache>
            </c:strRef>
          </c:cat>
          <c:val>
            <c:numRef>
              <c:f>'28（問15）'!$BJ$32:$BJ$37</c:f>
              <c:numCache>
                <c:formatCode>0.0%</c:formatCode>
                <c:ptCount val="6"/>
                <c:pt idx="0">
                  <c:v>0.61111111111111116</c:v>
                </c:pt>
                <c:pt idx="1">
                  <c:v>0.73809523809523814</c:v>
                </c:pt>
                <c:pt idx="2">
                  <c:v>0.6428571428571429</c:v>
                </c:pt>
                <c:pt idx="3">
                  <c:v>0.59777777777777774</c:v>
                </c:pt>
                <c:pt idx="4">
                  <c:v>0.58897243107769426</c:v>
                </c:pt>
                <c:pt idx="5">
                  <c:v>0.54037267080745344</c:v>
                </c:pt>
              </c:numCache>
            </c:numRef>
          </c:val>
          <c:extLst>
            <c:ext xmlns:c16="http://schemas.microsoft.com/office/drawing/2014/chart" uri="{C3380CC4-5D6E-409C-BE32-E72D297353CC}">
              <c16:uniqueId val="{00000005-32E2-48B7-AD34-027E7944863F}"/>
            </c:ext>
          </c:extLst>
        </c:ser>
        <c:ser>
          <c:idx val="3"/>
          <c:order val="3"/>
          <c:tx>
            <c:strRef>
              <c:f>'28（問15）'!$BK$30:$BK$31</c:f>
              <c:strCache>
                <c:ptCount val="2"/>
                <c:pt idx="0">
                  <c:v>8時間
超</c:v>
                </c:pt>
              </c:strCache>
            </c:strRef>
          </c:tx>
          <c:spPr>
            <a:pattFill prst="smGrid">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2.1477880024033141E-2"/>
                  <c:y val="6.033546881908666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2E2-48B7-AD34-027E7944863F}"/>
                </c:ext>
              </c:extLst>
            </c:dLbl>
            <c:dLbl>
              <c:idx val="2"/>
              <c:layout>
                <c:manualLayout>
                  <c:x val="-1.204819277108433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2E2-48B7-AD34-027E7944863F}"/>
                </c:ext>
              </c:extLst>
            </c:dLbl>
            <c:dLbl>
              <c:idx val="3"/>
              <c:layout>
                <c:manualLayout>
                  <c:x val="-2.1228852417544193E-2"/>
                  <c:y val="5.9831230773572659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2E2-48B7-AD34-027E7944863F}"/>
                </c:ext>
              </c:extLst>
            </c:dLbl>
            <c:dLbl>
              <c:idx val="4"/>
              <c:layout>
                <c:manualLayout>
                  <c:x val="-1.4667544309271117E-2"/>
                  <c:y val="6.572029769922361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2E2-48B7-AD34-027E7944863F}"/>
                </c:ext>
              </c:extLst>
            </c:dLbl>
            <c:dLbl>
              <c:idx val="5"/>
              <c:layout>
                <c:manualLayout>
                  <c:x val="5.0279859595863772E-5"/>
                  <c:y val="1.254574361000573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2E2-48B7-AD34-027E7944863F}"/>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'28（問15）'!$BG$32:$BG$37</c:f>
              <c:strCache>
                <c:ptCount val="6"/>
                <c:pt idx="0">
                  <c:v>100人以上</c:v>
                </c:pt>
                <c:pt idx="1">
                  <c:v>50～99人</c:v>
                </c:pt>
                <c:pt idx="2">
                  <c:v>30～49人</c:v>
                </c:pt>
                <c:pt idx="3">
                  <c:v>10～29人</c:v>
                </c:pt>
                <c:pt idx="4">
                  <c:v>5～9人</c:v>
                </c:pt>
                <c:pt idx="5">
                  <c:v>1～4人</c:v>
                </c:pt>
              </c:strCache>
            </c:strRef>
          </c:cat>
          <c:val>
            <c:numRef>
              <c:f>'28（問15）'!$BK$32:$BK$37</c:f>
              <c:numCache>
                <c:formatCode>0.0%</c:formatCode>
                <c:ptCount val="6"/>
                <c:pt idx="0">
                  <c:v>2.7777777777777776E-2</c:v>
                </c:pt>
                <c:pt idx="1">
                  <c:v>0</c:v>
                </c:pt>
                <c:pt idx="2">
                  <c:v>2.6785714285714284E-2</c:v>
                </c:pt>
                <c:pt idx="3">
                  <c:v>3.3333333333333333E-2</c:v>
                </c:pt>
                <c:pt idx="4">
                  <c:v>3.7593984962406013E-2</c:v>
                </c:pt>
                <c:pt idx="5">
                  <c:v>6.8322981366459631E-2</c:v>
                </c:pt>
              </c:numCache>
            </c:numRef>
          </c:val>
          <c:extLst>
            <c:ext xmlns:c16="http://schemas.microsoft.com/office/drawing/2014/chart" uri="{C3380CC4-5D6E-409C-BE32-E72D297353CC}">
              <c16:uniqueId val="{0000000B-32E2-48B7-AD34-027E7944863F}"/>
            </c:ext>
          </c:extLst>
        </c:ser>
        <c:ser>
          <c:idx val="4"/>
          <c:order val="4"/>
          <c:tx>
            <c:strRef>
              <c:f>'28（問15）'!$BL$30:$BL$31</c:f>
              <c:strCache>
                <c:ptCount val="2"/>
                <c:pt idx="0">
                  <c:v>無回答</c:v>
                </c:pt>
              </c:strCache>
            </c:strRef>
          </c:tx>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1.0230054074565981E-2"/>
                  <c:y val="2.449317491227662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2E2-48B7-AD34-027E7944863F}"/>
                </c:ext>
              </c:extLst>
            </c:dLbl>
            <c:dLbl>
              <c:idx val="2"/>
              <c:layout>
                <c:manualLayout>
                  <c:x val="1.7193814628593113E-2"/>
                  <c:y val="-5.3735218581548274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2E2-48B7-AD34-027E7944863F}"/>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'28（問15）'!$BG$32:$BG$37</c:f>
              <c:strCache>
                <c:ptCount val="6"/>
                <c:pt idx="0">
                  <c:v>100人以上</c:v>
                </c:pt>
                <c:pt idx="1">
                  <c:v>50～99人</c:v>
                </c:pt>
                <c:pt idx="2">
                  <c:v>30～49人</c:v>
                </c:pt>
                <c:pt idx="3">
                  <c:v>10～29人</c:v>
                </c:pt>
                <c:pt idx="4">
                  <c:v>5～9人</c:v>
                </c:pt>
                <c:pt idx="5">
                  <c:v>1～4人</c:v>
                </c:pt>
              </c:strCache>
            </c:strRef>
          </c:cat>
          <c:val>
            <c:numRef>
              <c:f>'28（問15）'!$BL$32:$BL$37</c:f>
              <c:numCache>
                <c:formatCode>0.0%</c:formatCode>
                <c:ptCount val="6"/>
                <c:pt idx="0">
                  <c:v>2.7777777777777776E-2</c:v>
                </c:pt>
                <c:pt idx="1">
                  <c:v>1.1904761904761904E-2</c:v>
                </c:pt>
                <c:pt idx="2">
                  <c:v>3.5714285714285712E-2</c:v>
                </c:pt>
                <c:pt idx="3">
                  <c:v>4.6666666666666669E-2</c:v>
                </c:pt>
                <c:pt idx="4">
                  <c:v>2.5062656641604009E-2</c:v>
                </c:pt>
                <c:pt idx="5">
                  <c:v>9.9378881987577633E-2</c:v>
                </c:pt>
              </c:numCache>
            </c:numRef>
          </c:val>
          <c:extLst>
            <c:ext xmlns:c16="http://schemas.microsoft.com/office/drawing/2014/chart" uri="{C3380CC4-5D6E-409C-BE32-E72D297353CC}">
              <c16:uniqueId val="{0000000E-32E2-48B7-AD34-027E7944863F}"/>
            </c:ext>
          </c:extLst>
        </c:ser>
        <c:dLbls>
          <c:showLegendKey val="0"/>
          <c:showVal val="0"/>
          <c:showCatName val="0"/>
          <c:showSerName val="0"/>
          <c:showPercent val="0"/>
          <c:showBubbleSize val="0"/>
        </c:dLbls>
        <c:gapWidth val="40"/>
        <c:overlap val="100"/>
        <c:axId val="35082624"/>
        <c:axId val="35084160"/>
      </c:barChart>
      <c:catAx>
        <c:axId val="3508262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5084160"/>
        <c:crosses val="autoZero"/>
        <c:auto val="1"/>
        <c:lblAlgn val="ctr"/>
        <c:lblOffset val="100"/>
        <c:tickLblSkip val="1"/>
        <c:tickMarkSkip val="1"/>
        <c:noMultiLvlLbl val="0"/>
      </c:catAx>
      <c:valAx>
        <c:axId val="35084160"/>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5082624"/>
        <c:crosses val="autoZero"/>
        <c:crossBetween val="between"/>
      </c:valAx>
      <c:spPr>
        <a:noFill/>
        <a:ln w="25400">
          <a:noFill/>
        </a:ln>
      </c:spPr>
    </c:plotArea>
    <c:legend>
      <c:legendPos val="r"/>
      <c:layout>
        <c:manualLayout>
          <c:xMode val="edge"/>
          <c:yMode val="edge"/>
          <c:x val="0.88122489959839356"/>
          <c:y val="0.13823272090988625"/>
          <c:w val="0.11074297188755022"/>
          <c:h val="0.7411208007601201"/>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1.2030075187969926E-2"/>
          <c:y val="1.953125E-2"/>
        </c:manualLayout>
      </c:layout>
      <c:overlay val="0"/>
      <c:spPr>
        <a:noFill/>
        <a:ln w="25400">
          <a:noFill/>
        </a:ln>
      </c:spPr>
    </c:title>
    <c:autoTitleDeleted val="0"/>
    <c:plotArea>
      <c:layout>
        <c:manualLayout>
          <c:layoutTarget val="inner"/>
          <c:xMode val="edge"/>
          <c:yMode val="edge"/>
          <c:x val="0.1368421052631579"/>
          <c:y val="8.9843921363680579E-2"/>
          <c:w val="0.82556390977443606"/>
          <c:h val="0.60937616229279001"/>
        </c:manualLayout>
      </c:layout>
      <c:barChart>
        <c:barDir val="bar"/>
        <c:grouping val="percentStacked"/>
        <c:varyColors val="0"/>
        <c:ser>
          <c:idx val="0"/>
          <c:order val="0"/>
          <c:tx>
            <c:strRef>
              <c:f>'29（問18）'!$BB$22</c:f>
              <c:strCache>
                <c:ptCount val="1"/>
                <c:pt idx="0">
                  <c:v>1週間単位の
非定型的変形
労働時間制</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1.4269534586997196E-2"/>
                  <c:y val="-2.603255401150488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696-478A-8C1C-96E3CDF06CFE}"/>
                </c:ext>
              </c:extLst>
            </c:dLbl>
            <c:dLbl>
              <c:idx val="1"/>
              <c:layout>
                <c:manualLayout>
                  <c:x val="1.0340877306737568E-2"/>
                  <c:y val="4.86546416447408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696-478A-8C1C-96E3CDF06CFE}"/>
                </c:ext>
              </c:extLst>
            </c:dLbl>
            <c:dLbl>
              <c:idx val="2"/>
              <c:layout>
                <c:manualLayout>
                  <c:x val="7.6720341237961221E-3"/>
                  <c:y val="1.51170435736521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696-478A-8C1C-96E3CDF06CFE}"/>
                </c:ext>
              </c:extLst>
            </c:dLbl>
            <c:dLbl>
              <c:idx val="3"/>
              <c:layout>
                <c:manualLayout>
                  <c:x val="1.8873219423271687E-3"/>
                  <c:y val="1.01958818517580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696-478A-8C1C-96E3CDF06CFE}"/>
                </c:ext>
              </c:extLst>
            </c:dLbl>
            <c:dLbl>
              <c:idx val="4"/>
              <c:layout>
                <c:manualLayout>
                  <c:x val="-3.334951552108618E-3"/>
                  <c:y val="-2.602912977846681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696-478A-8C1C-96E3CDF06CFE}"/>
                </c:ext>
              </c:extLst>
            </c:dLbl>
            <c:dLbl>
              <c:idx val="5"/>
              <c:layout>
                <c:manualLayout>
                  <c:x val="5.9350106810998633E-3"/>
                  <c:y val="1.769406461804592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696-478A-8C1C-96E3CDF06CFE}"/>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'29（問18）'!$BA$23:$BA$28</c:f>
              <c:strCache>
                <c:ptCount val="6"/>
                <c:pt idx="0">
                  <c:v>100人以上</c:v>
                </c:pt>
                <c:pt idx="1">
                  <c:v>50～99人</c:v>
                </c:pt>
                <c:pt idx="2">
                  <c:v>30～49人</c:v>
                </c:pt>
                <c:pt idx="3">
                  <c:v>10～29人</c:v>
                </c:pt>
                <c:pt idx="4">
                  <c:v>5～9人</c:v>
                </c:pt>
                <c:pt idx="5">
                  <c:v>1～4人</c:v>
                </c:pt>
              </c:strCache>
            </c:strRef>
          </c:cat>
          <c:val>
            <c:numRef>
              <c:f>'29（問18）'!$BB$23:$BB$28</c:f>
              <c:numCache>
                <c:formatCode>0.0%</c:formatCode>
                <c:ptCount val="6"/>
                <c:pt idx="0">
                  <c:v>0</c:v>
                </c:pt>
                <c:pt idx="1">
                  <c:v>1.1904761904761904E-2</c:v>
                </c:pt>
                <c:pt idx="2">
                  <c:v>4.4642857142857144E-2</c:v>
                </c:pt>
                <c:pt idx="3">
                  <c:v>2.2222222222222223E-2</c:v>
                </c:pt>
                <c:pt idx="4">
                  <c:v>4.5112781954887216E-2</c:v>
                </c:pt>
                <c:pt idx="5">
                  <c:v>1.8633540372670808E-2</c:v>
                </c:pt>
              </c:numCache>
            </c:numRef>
          </c:val>
          <c:extLst>
            <c:ext xmlns:c16="http://schemas.microsoft.com/office/drawing/2014/chart" uri="{C3380CC4-5D6E-409C-BE32-E72D297353CC}">
              <c16:uniqueId val="{00000006-5696-478A-8C1C-96E3CDF06CFE}"/>
            </c:ext>
          </c:extLst>
        </c:ser>
        <c:ser>
          <c:idx val="1"/>
          <c:order val="1"/>
          <c:tx>
            <c:strRef>
              <c:f>'29（問18）'!$BC$22</c:f>
              <c:strCache>
                <c:ptCount val="1"/>
                <c:pt idx="0">
                  <c:v>1ヵ月単位の
変形労働
時間制</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1.4773311230832987E-2"/>
                  <c:y val="1.014646485251519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696-478A-8C1C-96E3CDF06CFE}"/>
                </c:ext>
              </c:extLst>
            </c:dLbl>
            <c:dLbl>
              <c:idx val="2"/>
              <c:layout>
                <c:manualLayout>
                  <c:x val="1.0025062656641603E-2"/>
                  <c:y val="5.18134715025911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696-478A-8C1C-96E3CDF06CFE}"/>
                </c:ext>
              </c:extLst>
            </c:dLbl>
            <c:dLbl>
              <c:idx val="4"/>
              <c:layout>
                <c:manualLayout>
                  <c:x val="6.5608114775126793E-3"/>
                  <c:y val="-2.602912977846681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696-478A-8C1C-96E3CDF06CFE}"/>
                </c:ext>
              </c:extLst>
            </c:dLbl>
            <c:dLbl>
              <c:idx val="5"/>
              <c:layout>
                <c:manualLayout>
                  <c:x val="1.7279219475589771E-2"/>
                  <c:y val="1.51170435736521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696-478A-8C1C-96E3CDF06CFE}"/>
                </c:ext>
              </c:extLst>
            </c:dLbl>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'29（問18）'!$BA$23:$BA$28</c:f>
              <c:strCache>
                <c:ptCount val="6"/>
                <c:pt idx="0">
                  <c:v>100人以上</c:v>
                </c:pt>
                <c:pt idx="1">
                  <c:v>50～99人</c:v>
                </c:pt>
                <c:pt idx="2">
                  <c:v>30～49人</c:v>
                </c:pt>
                <c:pt idx="3">
                  <c:v>10～29人</c:v>
                </c:pt>
                <c:pt idx="4">
                  <c:v>5～9人</c:v>
                </c:pt>
                <c:pt idx="5">
                  <c:v>1～4人</c:v>
                </c:pt>
              </c:strCache>
            </c:strRef>
          </c:cat>
          <c:val>
            <c:numRef>
              <c:f>'29（問18）'!$BC$23:$BC$28</c:f>
              <c:numCache>
                <c:formatCode>0.0%</c:formatCode>
                <c:ptCount val="6"/>
                <c:pt idx="0">
                  <c:v>0.3888888888888889</c:v>
                </c:pt>
                <c:pt idx="1">
                  <c:v>0.23809523809523808</c:v>
                </c:pt>
                <c:pt idx="2">
                  <c:v>0.15178571428571427</c:v>
                </c:pt>
                <c:pt idx="3">
                  <c:v>0.14444444444444443</c:v>
                </c:pt>
                <c:pt idx="4">
                  <c:v>5.2631578947368418E-2</c:v>
                </c:pt>
                <c:pt idx="5">
                  <c:v>6.2111801242236024E-2</c:v>
                </c:pt>
              </c:numCache>
            </c:numRef>
          </c:val>
          <c:extLst>
            <c:ext xmlns:c16="http://schemas.microsoft.com/office/drawing/2014/chart" uri="{C3380CC4-5D6E-409C-BE32-E72D297353CC}">
              <c16:uniqueId val="{0000000B-5696-478A-8C1C-96E3CDF06CFE}"/>
            </c:ext>
          </c:extLst>
        </c:ser>
        <c:ser>
          <c:idx val="2"/>
          <c:order val="2"/>
          <c:tx>
            <c:strRef>
              <c:f>'29（問18）'!$BD$22</c:f>
              <c:strCache>
                <c:ptCount val="1"/>
                <c:pt idx="0">
                  <c:v>一年単位の
変形労働
時間制</c:v>
                </c:pt>
              </c:strCache>
            </c:strRef>
          </c:tx>
          <c:spPr>
            <a:pattFill prst="openDmnd">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5"/>
              <c:layout>
                <c:manualLayout>
                  <c:x val="4.6429459475460302E-3"/>
                  <c:y val="-2.602912977846681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696-478A-8C1C-96E3CDF06CFE}"/>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'29（問18）'!$BA$23:$BA$28</c:f>
              <c:strCache>
                <c:ptCount val="6"/>
                <c:pt idx="0">
                  <c:v>100人以上</c:v>
                </c:pt>
                <c:pt idx="1">
                  <c:v>50～99人</c:v>
                </c:pt>
                <c:pt idx="2">
                  <c:v>30～49人</c:v>
                </c:pt>
                <c:pt idx="3">
                  <c:v>10～29人</c:v>
                </c:pt>
                <c:pt idx="4">
                  <c:v>5～9人</c:v>
                </c:pt>
                <c:pt idx="5">
                  <c:v>1～4人</c:v>
                </c:pt>
              </c:strCache>
            </c:strRef>
          </c:cat>
          <c:val>
            <c:numRef>
              <c:f>'29（問18）'!$BD$23:$BD$28</c:f>
              <c:numCache>
                <c:formatCode>0.0%</c:formatCode>
                <c:ptCount val="6"/>
                <c:pt idx="0">
                  <c:v>0.29166666666666669</c:v>
                </c:pt>
                <c:pt idx="1">
                  <c:v>0.34523809523809523</c:v>
                </c:pt>
                <c:pt idx="2">
                  <c:v>0.3482142857142857</c:v>
                </c:pt>
                <c:pt idx="3">
                  <c:v>0.27333333333333332</c:v>
                </c:pt>
                <c:pt idx="4">
                  <c:v>0.16791979949874686</c:v>
                </c:pt>
                <c:pt idx="5">
                  <c:v>0.13664596273291926</c:v>
                </c:pt>
              </c:numCache>
            </c:numRef>
          </c:val>
          <c:extLst>
            <c:ext xmlns:c16="http://schemas.microsoft.com/office/drawing/2014/chart" uri="{C3380CC4-5D6E-409C-BE32-E72D297353CC}">
              <c16:uniqueId val="{0000000D-5696-478A-8C1C-96E3CDF06CFE}"/>
            </c:ext>
          </c:extLst>
        </c:ser>
        <c:ser>
          <c:idx val="3"/>
          <c:order val="3"/>
          <c:tx>
            <c:strRef>
              <c:f>'29（問18）'!$BE$22</c:f>
              <c:strCache>
                <c:ptCount val="1"/>
                <c:pt idx="0">
                  <c:v>フレックス
タイム制</c:v>
                </c:pt>
              </c:strCache>
            </c:strRef>
          </c:tx>
          <c:spPr>
            <a:pattFill prst="pct90">
              <a:fgClr>
                <a:schemeClr val="tx1"/>
              </a:fgClr>
              <a:bgClr>
                <a:schemeClr val="bg1"/>
              </a:bgClr>
            </a:pattFill>
            <a:ln w="12700">
              <a:solidFill>
                <a:srgbClr val="000000"/>
              </a:solidFill>
              <a:prstDash val="solid"/>
            </a:ln>
          </c:spPr>
          <c:invertIfNegative val="0"/>
          <c:dLbls>
            <c:dLbl>
              <c:idx val="0"/>
              <c:layout>
                <c:manualLayout>
                  <c:x val="-5.0835750794308604E-5"/>
                  <c:y val="-2.602912977846681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696-478A-8C1C-96E3CDF06CFE}"/>
                </c:ext>
              </c:extLst>
            </c:dLbl>
            <c:dLbl>
              <c:idx val="1"/>
              <c:layout>
                <c:manualLayout>
                  <c:x val="1.3445898210092172E-2"/>
                  <c:y val="3.645996601874221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696-478A-8C1C-96E3CDF06CFE}"/>
                </c:ext>
              </c:extLst>
            </c:dLbl>
            <c:dLbl>
              <c:idx val="2"/>
              <c:layout>
                <c:manualLayout>
                  <c:x val="3.3268999269828112E-3"/>
                  <c:y val="7.552119456570566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696-478A-8C1C-96E3CDF06CFE}"/>
                </c:ext>
              </c:extLst>
            </c:dLbl>
            <c:dLbl>
              <c:idx val="3"/>
              <c:layout>
                <c:manualLayout>
                  <c:x val="1.1868411185443925E-2"/>
                  <c:y val="-2.602912977846681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696-478A-8C1C-96E3CDF06CFE}"/>
                </c:ext>
              </c:extLst>
            </c:dLbl>
            <c:dLbl>
              <c:idx val="4"/>
              <c:layout>
                <c:manualLayout>
                  <c:x val="2.3487064116985744E-3"/>
                  <c:y val="4.921055852474398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696-478A-8C1C-96E3CDF06CFE}"/>
                </c:ext>
              </c:extLst>
            </c:dLbl>
            <c:dLbl>
              <c:idx val="5"/>
              <c:layout>
                <c:manualLayout>
                  <c:x val="1.1722818609214113E-2"/>
                  <c:y val="-4.166419458304917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696-478A-8C1C-96E3CDF06CFE}"/>
                </c:ext>
              </c:extLst>
            </c:dLbl>
            <c:numFmt formatCode="0.0%;\-#;;" sourceLinked="0"/>
            <c:spPr>
              <a:pattFill prst="pct5">
                <a:fgClr>
                  <a:srgbClr val="FFFFFF"/>
                </a:fgClr>
                <a:bgClr>
                  <a:schemeClr val="bg1"/>
                </a:bgClr>
              </a:patt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'29（問18）'!$BA$23:$BA$28</c:f>
              <c:strCache>
                <c:ptCount val="6"/>
                <c:pt idx="0">
                  <c:v>100人以上</c:v>
                </c:pt>
                <c:pt idx="1">
                  <c:v>50～99人</c:v>
                </c:pt>
                <c:pt idx="2">
                  <c:v>30～49人</c:v>
                </c:pt>
                <c:pt idx="3">
                  <c:v>10～29人</c:v>
                </c:pt>
                <c:pt idx="4">
                  <c:v>5～9人</c:v>
                </c:pt>
                <c:pt idx="5">
                  <c:v>1～4人</c:v>
                </c:pt>
              </c:strCache>
            </c:strRef>
          </c:cat>
          <c:val>
            <c:numRef>
              <c:f>'29（問18）'!$BE$23:$BE$28</c:f>
              <c:numCache>
                <c:formatCode>0.0%</c:formatCode>
                <c:ptCount val="6"/>
                <c:pt idx="0">
                  <c:v>4.1666666666666664E-2</c:v>
                </c:pt>
                <c:pt idx="1">
                  <c:v>4.7619047619047616E-2</c:v>
                </c:pt>
                <c:pt idx="2">
                  <c:v>5.3571428571428568E-2</c:v>
                </c:pt>
                <c:pt idx="3">
                  <c:v>3.111111111111111E-2</c:v>
                </c:pt>
                <c:pt idx="4">
                  <c:v>4.5112781954887216E-2</c:v>
                </c:pt>
                <c:pt idx="5">
                  <c:v>6.8322981366459631E-2</c:v>
                </c:pt>
              </c:numCache>
            </c:numRef>
          </c:val>
          <c:extLst>
            <c:ext xmlns:c16="http://schemas.microsoft.com/office/drawing/2014/chart" uri="{C3380CC4-5D6E-409C-BE32-E72D297353CC}">
              <c16:uniqueId val="{00000014-5696-478A-8C1C-96E3CDF06CFE}"/>
            </c:ext>
          </c:extLst>
        </c:ser>
        <c:ser>
          <c:idx val="4"/>
          <c:order val="4"/>
          <c:tx>
            <c:strRef>
              <c:f>'29（問18）'!$BF$22</c:f>
              <c:strCache>
                <c:ptCount val="1"/>
                <c:pt idx="0">
                  <c:v>採用して
いない</c:v>
                </c:pt>
              </c:strCache>
            </c:strRef>
          </c:tx>
          <c:spPr>
            <a:solidFill>
              <a:schemeClr val="bg1"/>
            </a:solidFill>
            <a:ln w="12700">
              <a:solidFill>
                <a:srgbClr val="000000"/>
              </a:solidFill>
              <a:prstDash val="solid"/>
            </a:ln>
          </c:spPr>
          <c:invertIfNegative val="0"/>
          <c:dLbls>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'29（問18）'!$BA$23:$BA$28</c:f>
              <c:strCache>
                <c:ptCount val="6"/>
                <c:pt idx="0">
                  <c:v>100人以上</c:v>
                </c:pt>
                <c:pt idx="1">
                  <c:v>50～99人</c:v>
                </c:pt>
                <c:pt idx="2">
                  <c:v>30～49人</c:v>
                </c:pt>
                <c:pt idx="3">
                  <c:v>10～29人</c:v>
                </c:pt>
                <c:pt idx="4">
                  <c:v>5～9人</c:v>
                </c:pt>
                <c:pt idx="5">
                  <c:v>1～4人</c:v>
                </c:pt>
              </c:strCache>
            </c:strRef>
          </c:cat>
          <c:val>
            <c:numRef>
              <c:f>'29（問18）'!$BF$23:$BF$28</c:f>
              <c:numCache>
                <c:formatCode>0.0%</c:formatCode>
                <c:ptCount val="6"/>
                <c:pt idx="0">
                  <c:v>0.25</c:v>
                </c:pt>
                <c:pt idx="1">
                  <c:v>0.33333333333333331</c:v>
                </c:pt>
                <c:pt idx="2">
                  <c:v>0.3392857142857143</c:v>
                </c:pt>
                <c:pt idx="3">
                  <c:v>0.43333333333333335</c:v>
                </c:pt>
                <c:pt idx="4">
                  <c:v>0.59649122807017541</c:v>
                </c:pt>
                <c:pt idx="5">
                  <c:v>0.5714285714285714</c:v>
                </c:pt>
              </c:numCache>
            </c:numRef>
          </c:val>
          <c:extLst>
            <c:ext xmlns:c16="http://schemas.microsoft.com/office/drawing/2014/chart" uri="{C3380CC4-5D6E-409C-BE32-E72D297353CC}">
              <c16:uniqueId val="{00000015-5696-478A-8C1C-96E3CDF06CFE}"/>
            </c:ext>
          </c:extLst>
        </c:ser>
        <c:ser>
          <c:idx val="5"/>
          <c:order val="5"/>
          <c:tx>
            <c:strRef>
              <c:f>'29（問18）'!$BG$22</c:f>
              <c:strCache>
                <c:ptCount val="1"/>
                <c:pt idx="0">
                  <c:v>無回答</c:v>
                </c:pt>
              </c:strCache>
            </c:strRef>
          </c:tx>
          <c:spPr>
            <a:pattFill prst="dkVert">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7.8631964791454258E-3"/>
                  <c:y val="1.0251579409178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D21-4F95-988C-01C58FE7D94A}"/>
                </c:ext>
              </c:extLst>
            </c:dLbl>
            <c:dLbl>
              <c:idx val="1"/>
              <c:layout>
                <c:manualLayout>
                  <c:x val="1.3760593838504495E-2"/>
                  <c:y val="5.125789704589035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D21-4F95-988C-01C58FE7D94A}"/>
                </c:ext>
              </c:extLst>
            </c:dLbl>
            <c:dLbl>
              <c:idx val="2"/>
              <c:layout>
                <c:manualLayout>
                  <c:x val="5.8973973593590689E-3"/>
                  <c:y val="1.53773691137671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D21-4F95-988C-01C58FE7D94A}"/>
                </c:ext>
              </c:extLst>
            </c:dLbl>
            <c:dLbl>
              <c:idx val="5"/>
              <c:layout>
                <c:manualLayout>
                  <c:x val="2.005012531328320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696-478A-8C1C-96E3CDF06CFE}"/>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'29（問18）'!$BA$23:$BA$28</c:f>
              <c:strCache>
                <c:ptCount val="6"/>
                <c:pt idx="0">
                  <c:v>100人以上</c:v>
                </c:pt>
                <c:pt idx="1">
                  <c:v>50～99人</c:v>
                </c:pt>
                <c:pt idx="2">
                  <c:v>30～49人</c:v>
                </c:pt>
                <c:pt idx="3">
                  <c:v>10～29人</c:v>
                </c:pt>
                <c:pt idx="4">
                  <c:v>5～9人</c:v>
                </c:pt>
                <c:pt idx="5">
                  <c:v>1～4人</c:v>
                </c:pt>
              </c:strCache>
            </c:strRef>
          </c:cat>
          <c:val>
            <c:numRef>
              <c:f>'29（問18）'!$BG$23:$BG$28</c:f>
              <c:numCache>
                <c:formatCode>0.0%</c:formatCode>
                <c:ptCount val="6"/>
                <c:pt idx="0">
                  <c:v>1.3888888888888888E-2</c:v>
                </c:pt>
                <c:pt idx="1">
                  <c:v>2.3809523809523808E-2</c:v>
                </c:pt>
                <c:pt idx="2">
                  <c:v>3.5714285714285712E-2</c:v>
                </c:pt>
                <c:pt idx="3">
                  <c:v>6.222222222222222E-2</c:v>
                </c:pt>
                <c:pt idx="4">
                  <c:v>7.0175438596491224E-2</c:v>
                </c:pt>
                <c:pt idx="5">
                  <c:v>9.3167701863354033E-2</c:v>
                </c:pt>
              </c:numCache>
            </c:numRef>
          </c:val>
          <c:extLst>
            <c:ext xmlns:c16="http://schemas.microsoft.com/office/drawing/2014/chart" uri="{C3380CC4-5D6E-409C-BE32-E72D297353CC}">
              <c16:uniqueId val="{00000017-5696-478A-8C1C-96E3CDF06CFE}"/>
            </c:ext>
          </c:extLst>
        </c:ser>
        <c:dLbls>
          <c:showLegendKey val="0"/>
          <c:showVal val="0"/>
          <c:showCatName val="0"/>
          <c:showSerName val="0"/>
          <c:showPercent val="0"/>
          <c:showBubbleSize val="0"/>
        </c:dLbls>
        <c:gapWidth val="30"/>
        <c:overlap val="100"/>
        <c:axId val="34452608"/>
        <c:axId val="34454144"/>
      </c:barChart>
      <c:catAx>
        <c:axId val="3445260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4454144"/>
        <c:crosses val="autoZero"/>
        <c:auto val="1"/>
        <c:lblAlgn val="ctr"/>
        <c:lblOffset val="100"/>
        <c:tickLblSkip val="1"/>
        <c:tickMarkSkip val="1"/>
        <c:noMultiLvlLbl val="0"/>
      </c:catAx>
      <c:valAx>
        <c:axId val="34454144"/>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4452608"/>
        <c:crosses val="autoZero"/>
        <c:crossBetween val="between"/>
      </c:valAx>
      <c:spPr>
        <a:noFill/>
        <a:ln w="25400">
          <a:noFill/>
        </a:ln>
      </c:spPr>
    </c:plotArea>
    <c:legend>
      <c:legendPos val="b"/>
      <c:layout>
        <c:manualLayout>
          <c:xMode val="edge"/>
          <c:yMode val="edge"/>
          <c:x val="8.1202982380403174E-2"/>
          <c:y val="0.77504281245219786"/>
          <c:w val="0.90225563909774431"/>
          <c:h val="0.218255318410424"/>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0034418378115105"/>
          <c:y val="4.7077778644006134E-3"/>
        </c:manualLayout>
      </c:layout>
      <c:overlay val="0"/>
      <c:spPr>
        <a:no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title>
    <c:autoTitleDeleted val="0"/>
    <c:view3D>
      <c:rotX val="50"/>
      <c:rotY val="220"/>
      <c:rAngAx val="0"/>
    </c:view3D>
    <c:floor>
      <c:thickness val="0"/>
    </c:floor>
    <c:sideWall>
      <c:thickness val="0"/>
    </c:sideWall>
    <c:backWall>
      <c:thickness val="0"/>
    </c:backWall>
    <c:plotArea>
      <c:layout>
        <c:manualLayout>
          <c:layoutTarget val="inner"/>
          <c:xMode val="edge"/>
          <c:yMode val="edge"/>
          <c:x val="0.22600752225559434"/>
          <c:y val="0.10066112805928945"/>
          <c:w val="0.46993181264713046"/>
          <c:h val="0.89580000519737002"/>
        </c:manualLayout>
      </c:layout>
      <c:pie3DChart>
        <c:varyColors val="1"/>
        <c:ser>
          <c:idx val="1"/>
          <c:order val="0"/>
          <c:tx>
            <c:strRef>
              <c:f>'29（問18）'!$BA$5</c:f>
              <c:strCache>
                <c:ptCount val="1"/>
                <c:pt idx="0">
                  <c:v>全　体</c:v>
                </c:pt>
              </c:strCache>
            </c:strRef>
          </c:tx>
          <c:spPr>
            <a:solidFill>
              <a:srgbClr val="FFFFFF"/>
            </a:solidFill>
            <a:ln w="12700">
              <a:solidFill>
                <a:srgbClr val="000000"/>
              </a:solidFill>
              <a:prstDash val="solid"/>
            </a:ln>
          </c:spPr>
          <c:dPt>
            <c:idx val="0"/>
            <c:bubble3D val="0"/>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1-E2EE-4FCE-8A18-154B9E0D6E37}"/>
              </c:ext>
            </c:extLst>
          </c:dPt>
          <c:dPt>
            <c:idx val="1"/>
            <c:bubble3D val="0"/>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3-E2EE-4FCE-8A18-154B9E0D6E37}"/>
              </c:ext>
            </c:extLst>
          </c:dPt>
          <c:dPt>
            <c:idx val="2"/>
            <c:bubble3D val="0"/>
            <c:spPr>
              <a:pattFill prst="openDmnd">
                <a:fgClr>
                  <a:schemeClr val="tx1"/>
                </a:fgClr>
                <a:bgClr>
                  <a:schemeClr val="bg1"/>
                </a:bgClr>
              </a:pattFill>
              <a:ln w="12700">
                <a:solidFill>
                  <a:schemeClr val="tx1"/>
                </a:solidFill>
                <a:prstDash val="solid"/>
              </a:ln>
            </c:spPr>
            <c:extLst>
              <c:ext xmlns:c16="http://schemas.microsoft.com/office/drawing/2014/chart" uri="{C3380CC4-5D6E-409C-BE32-E72D297353CC}">
                <c16:uniqueId val="{00000005-E2EE-4FCE-8A18-154B9E0D6E37}"/>
              </c:ext>
            </c:extLst>
          </c:dPt>
          <c:dPt>
            <c:idx val="3"/>
            <c:bubble3D val="0"/>
            <c:spPr>
              <a:pattFill prst="pct90">
                <a:fgClr>
                  <a:schemeClr val="tx1"/>
                </a:fgClr>
                <a:bgClr>
                  <a:schemeClr val="bg1"/>
                </a:bgClr>
              </a:pattFill>
              <a:ln w="12700">
                <a:solidFill>
                  <a:srgbClr val="000000"/>
                </a:solidFill>
                <a:prstDash val="solid"/>
              </a:ln>
            </c:spPr>
            <c:extLst>
              <c:ext xmlns:c16="http://schemas.microsoft.com/office/drawing/2014/chart" uri="{C3380CC4-5D6E-409C-BE32-E72D297353CC}">
                <c16:uniqueId val="{00000007-E2EE-4FCE-8A18-154B9E0D6E37}"/>
              </c:ext>
            </c:extLst>
          </c:dPt>
          <c:dPt>
            <c:idx val="4"/>
            <c:bubble3D val="0"/>
            <c:spPr>
              <a:solidFill>
                <a:schemeClr val="bg1"/>
              </a:solidFill>
              <a:ln w="12700">
                <a:solidFill>
                  <a:srgbClr val="000000"/>
                </a:solidFill>
                <a:prstDash val="solid"/>
              </a:ln>
            </c:spPr>
            <c:extLst>
              <c:ext xmlns:c16="http://schemas.microsoft.com/office/drawing/2014/chart" uri="{C3380CC4-5D6E-409C-BE32-E72D297353CC}">
                <c16:uniqueId val="{00000009-E2EE-4FCE-8A18-154B9E0D6E37}"/>
              </c:ext>
            </c:extLst>
          </c:dPt>
          <c:dPt>
            <c:idx val="5"/>
            <c:bubble3D val="0"/>
            <c:spPr>
              <a:pattFill prst="dkVert">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B-E2EE-4FCE-8A18-154B9E0D6E37}"/>
              </c:ext>
            </c:extLst>
          </c:dPt>
          <c:dLbls>
            <c:dLbl>
              <c:idx val="0"/>
              <c:layout>
                <c:manualLayout>
                  <c:x val="-9.980490453832043E-2"/>
                  <c:y val="-5.4211277281614963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E2EE-4FCE-8A18-154B9E0D6E37}"/>
                </c:ext>
              </c:extLst>
            </c:dLbl>
            <c:dLbl>
              <c:idx val="1"/>
              <c:layout>
                <c:manualLayout>
                  <c:x val="-6.3294371635000624E-2"/>
                  <c:y val="-0.191725413517941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E2EE-4FCE-8A18-154B9E0D6E37}"/>
                </c:ext>
              </c:extLst>
            </c:dLbl>
            <c:dLbl>
              <c:idx val="2"/>
              <c:layout>
                <c:manualLayout>
                  <c:x val="-0.12443656057496229"/>
                  <c:y val="1.2037320793491773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2EE-4FCE-8A18-154B9E0D6E37}"/>
                </c:ext>
              </c:extLst>
            </c:dLbl>
            <c:dLbl>
              <c:idx val="3"/>
              <c:layout>
                <c:manualLayout>
                  <c:x val="6.6337225088243273E-2"/>
                  <c:y val="5.9715689901178463E-5"/>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E2EE-4FCE-8A18-154B9E0D6E37}"/>
                </c:ext>
              </c:extLst>
            </c:dLbl>
            <c:dLbl>
              <c:idx val="4"/>
              <c:layout>
                <c:manualLayout>
                  <c:x val="-0.17592153798268909"/>
                  <c:y val="-0.19857369338899744"/>
                </c:manualLayout>
              </c:layout>
              <c:spPr>
                <a:solidFill>
                  <a:schemeClr val="bg1"/>
                </a:solid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E2EE-4FCE-8A18-154B9E0D6E37}"/>
                </c:ext>
              </c:extLst>
            </c:dLbl>
            <c:dLbl>
              <c:idx val="5"/>
              <c:layout>
                <c:manualLayout>
                  <c:x val="-1.9296479692615744E-2"/>
                  <c:y val="3.4936722018658558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E2EE-4FCE-8A18-154B9E0D6E37}"/>
                </c:ext>
              </c:extLst>
            </c:dLbl>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bestFit"/>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'29（問18）'!$BB$4:$BG$4</c:f>
              <c:strCache>
                <c:ptCount val="6"/>
                <c:pt idx="0">
                  <c:v>1週間単位の
非定型的変形
労働時間制</c:v>
                </c:pt>
                <c:pt idx="1">
                  <c:v>1ヵ月単位の
変形労働
時間制</c:v>
                </c:pt>
                <c:pt idx="2">
                  <c:v>一年単位の
変形労働
時間制</c:v>
                </c:pt>
                <c:pt idx="3">
                  <c:v>フレックス
タイム制</c:v>
                </c:pt>
                <c:pt idx="4">
                  <c:v>採用して
いない</c:v>
                </c:pt>
                <c:pt idx="5">
                  <c:v>無回答</c:v>
                </c:pt>
              </c:strCache>
            </c:strRef>
          </c:cat>
          <c:val>
            <c:numRef>
              <c:f>'29（問18）'!$BB$5:$BG$5</c:f>
              <c:numCache>
                <c:formatCode>0.0%</c:formatCode>
                <c:ptCount val="6"/>
                <c:pt idx="0">
                  <c:v>2.8951486697965573E-2</c:v>
                </c:pt>
                <c:pt idx="1">
                  <c:v>0.12597809076682315</c:v>
                </c:pt>
                <c:pt idx="2">
                  <c:v>0.23552425665101723</c:v>
                </c:pt>
                <c:pt idx="3">
                  <c:v>4.3818466353677622E-2</c:v>
                </c:pt>
                <c:pt idx="4">
                  <c:v>0.47652582159624413</c:v>
                </c:pt>
                <c:pt idx="5">
                  <c:v>6.1032863849765258E-2</c:v>
                </c:pt>
              </c:numCache>
            </c:numRef>
          </c:val>
          <c:extLst>
            <c:ext xmlns:c16="http://schemas.microsoft.com/office/drawing/2014/chart" uri="{C3380CC4-5D6E-409C-BE32-E72D297353CC}">
              <c16:uniqueId val="{0000000C-E2EE-4FCE-8A18-154B9E0D6E37}"/>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5876288659793822"/>
          <c:y val="2.1320132013201321E-2"/>
          <c:w val="0.20343642611683854"/>
          <c:h val="0.95735973597359725"/>
        </c:manualLayout>
      </c:layout>
      <c:overlay val="0"/>
      <c:spPr>
        <a:ln>
          <a:solidFill>
            <a:sysClr val="windowText" lastClr="000000"/>
          </a:solidFill>
        </a:ln>
      </c:spPr>
      <c:txPr>
        <a:bodyPr/>
        <a:lstStyle/>
        <a:p>
          <a:pPr>
            <a:defRPr sz="600"/>
          </a:pPr>
          <a:endParaRPr lang="ja-JP"/>
        </a:p>
      </c:tx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7.5187969924812026E-3"/>
          <c:y val="9.140767824497258E-3"/>
        </c:manualLayout>
      </c:layout>
      <c:overlay val="0"/>
      <c:spPr>
        <a:noFill/>
        <a:ln w="25400">
          <a:noFill/>
        </a:ln>
      </c:spPr>
    </c:title>
    <c:autoTitleDeleted val="0"/>
    <c:plotArea>
      <c:layout>
        <c:manualLayout>
          <c:layoutTarget val="inner"/>
          <c:xMode val="edge"/>
          <c:yMode val="edge"/>
          <c:x val="0.14736842105263157"/>
          <c:y val="4.0219414329773134E-2"/>
          <c:w val="0.81654135338345868"/>
          <c:h val="0.79890382100503898"/>
        </c:manualLayout>
      </c:layout>
      <c:barChart>
        <c:barDir val="bar"/>
        <c:grouping val="percentStacked"/>
        <c:varyColors val="0"/>
        <c:ser>
          <c:idx val="0"/>
          <c:order val="0"/>
          <c:tx>
            <c:strRef>
              <c:f>'29（問18）'!$BB$7</c:f>
              <c:strCache>
                <c:ptCount val="1"/>
                <c:pt idx="0">
                  <c:v>1週間単位の
非定型的変形
労働時間制</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2"/>
              <c:layout>
                <c:manualLayout>
                  <c:x val="1.5790657746729145E-3"/>
                  <c:y val="1.77654693516784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408-48BF-8A45-39359E2126C2}"/>
                </c:ext>
              </c:extLst>
            </c:dLbl>
            <c:dLbl>
              <c:idx val="3"/>
              <c:layout>
                <c:manualLayout>
                  <c:x val="-6.01503759398498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408-48BF-8A45-39359E2126C2}"/>
                </c:ext>
              </c:extLst>
            </c:dLbl>
            <c:dLbl>
              <c:idx val="8"/>
              <c:layout>
                <c:manualLayout>
                  <c:x val="1.1572237680816213E-4"/>
                  <c:y val="5.766803591676720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408-48BF-8A45-39359E2126C2}"/>
                </c:ext>
              </c:extLst>
            </c:dLbl>
            <c:dLbl>
              <c:idx val="11"/>
              <c:layout>
                <c:manualLayout>
                  <c:x val="2.0050125313283208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408-48BF-8A45-39359E2126C2}"/>
                </c:ext>
              </c:extLst>
            </c:dLbl>
            <c:dLbl>
              <c:idx val="12"/>
              <c:layout>
                <c:manualLayout>
                  <c:x val="2.0048546563258538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408-48BF-8A45-39359E2126C2}"/>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'29（問18）'!$BA$8:$BA$20</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'29（問18）'!$BB$8:$BB$20</c:f>
              <c:numCache>
                <c:formatCode>0.0%</c:formatCode>
                <c:ptCount val="13"/>
                <c:pt idx="0">
                  <c:v>0</c:v>
                </c:pt>
                <c:pt idx="1">
                  <c:v>2.3809523809523808E-2</c:v>
                </c:pt>
                <c:pt idx="2">
                  <c:v>3.4482758620689655E-2</c:v>
                </c:pt>
                <c:pt idx="3">
                  <c:v>7.1428571428571425E-2</c:v>
                </c:pt>
                <c:pt idx="4">
                  <c:v>6.6298342541436461E-2</c:v>
                </c:pt>
                <c:pt idx="5">
                  <c:v>0.11428571428571428</c:v>
                </c:pt>
                <c:pt idx="6">
                  <c:v>0</c:v>
                </c:pt>
                <c:pt idx="7">
                  <c:v>0</c:v>
                </c:pt>
                <c:pt idx="8">
                  <c:v>1.6597510373443983E-2</c:v>
                </c:pt>
                <c:pt idx="9">
                  <c:v>0</c:v>
                </c:pt>
                <c:pt idx="10">
                  <c:v>0</c:v>
                </c:pt>
                <c:pt idx="11">
                  <c:v>5.263157894736842E-3</c:v>
                </c:pt>
                <c:pt idx="12">
                  <c:v>2.1097046413502109E-2</c:v>
                </c:pt>
              </c:numCache>
            </c:numRef>
          </c:val>
          <c:extLst>
            <c:ext xmlns:c16="http://schemas.microsoft.com/office/drawing/2014/chart" uri="{C3380CC4-5D6E-409C-BE32-E72D297353CC}">
              <c16:uniqueId val="{00000005-3408-48BF-8A45-39359E2126C2}"/>
            </c:ext>
          </c:extLst>
        </c:ser>
        <c:ser>
          <c:idx val="1"/>
          <c:order val="1"/>
          <c:tx>
            <c:strRef>
              <c:f>'29（問18）'!$BC$7</c:f>
              <c:strCache>
                <c:ptCount val="1"/>
                <c:pt idx="0">
                  <c:v>1ヵ月単位の
変形労働
時間制</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2.9198034456219289E-2"/>
                  <c:y val="1.3588795002096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408-48BF-8A45-39359E2126C2}"/>
                </c:ext>
              </c:extLst>
            </c:dLbl>
            <c:dLbl>
              <c:idx val="1"/>
              <c:layout>
                <c:manualLayout>
                  <c:x val="0"/>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408-48BF-8A45-39359E2126C2}"/>
                </c:ext>
              </c:extLst>
            </c:dLbl>
            <c:dLbl>
              <c:idx val="2"/>
              <c:layout>
                <c:manualLayout>
                  <c:x val="-8.2694926292108226E-4"/>
                  <c:y val="-5.162974372261968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408-48BF-8A45-39359E2126C2}"/>
                </c:ext>
              </c:extLst>
            </c:dLbl>
            <c:dLbl>
              <c:idx val="3"/>
              <c:layout>
                <c:manualLayout>
                  <c:x val="4.6808359481380615E-3"/>
                  <c:y val="1.07340404378496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408-48BF-8A45-39359E2126C2}"/>
                </c:ext>
              </c:extLst>
            </c:dLbl>
            <c:dLbl>
              <c:idx val="4"/>
              <c:layout>
                <c:manualLayout>
                  <c:x val="-1.403508771929824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408-48BF-8A45-39359E2126C2}"/>
                </c:ext>
              </c:extLst>
            </c:dLbl>
            <c:dLbl>
              <c:idx val="6"/>
              <c:layout>
                <c:manualLayout>
                  <c:x val="4.0100250626566416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408-48BF-8A45-39359E2126C2}"/>
                </c:ext>
              </c:extLst>
            </c:dLbl>
            <c:dLbl>
              <c:idx val="8"/>
              <c:layout>
                <c:manualLayout>
                  <c:x val="4.9422769522230771E-3"/>
                  <c:y val="-6.1408252673777911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408-48BF-8A45-39359E2126C2}"/>
                </c:ext>
              </c:extLst>
            </c:dLbl>
            <c:dLbl>
              <c:idx val="10"/>
              <c:layout>
                <c:manualLayout>
                  <c:x val="1.403508771929824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408-48BF-8A45-39359E2126C2}"/>
                </c:ext>
              </c:extLst>
            </c:dLbl>
            <c:dLbl>
              <c:idx val="11"/>
              <c:layout>
                <c:manualLayout>
                  <c:x val="2.3160262861879107E-2"/>
                  <c:y val="9.329550880114985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408-48BF-8A45-39359E2126C2}"/>
                </c:ext>
              </c:extLst>
            </c:dLbl>
            <c:dLbl>
              <c:idx val="12"/>
              <c:layout>
                <c:manualLayout>
                  <c:x val="2.5190219643597182E-2"/>
                  <c:y val="2.057882525898138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408-48BF-8A45-39359E2126C2}"/>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'29（問18）'!$BA$8:$BA$20</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'29（問18）'!$BC$8:$BC$20</c:f>
              <c:numCache>
                <c:formatCode>0.0%</c:formatCode>
                <c:ptCount val="13"/>
                <c:pt idx="0">
                  <c:v>0</c:v>
                </c:pt>
                <c:pt idx="1">
                  <c:v>0.10317460317460317</c:v>
                </c:pt>
                <c:pt idx="2">
                  <c:v>8.2758620689655171E-2</c:v>
                </c:pt>
                <c:pt idx="3">
                  <c:v>0.11904761904761904</c:v>
                </c:pt>
                <c:pt idx="4">
                  <c:v>0.31491712707182318</c:v>
                </c:pt>
                <c:pt idx="5">
                  <c:v>0.25714285714285712</c:v>
                </c:pt>
                <c:pt idx="6">
                  <c:v>4.7619047619047616E-2</c:v>
                </c:pt>
                <c:pt idx="7">
                  <c:v>9.5238095238095233E-2</c:v>
                </c:pt>
                <c:pt idx="8">
                  <c:v>0.11618257261410789</c:v>
                </c:pt>
                <c:pt idx="9">
                  <c:v>0.23076923076923078</c:v>
                </c:pt>
                <c:pt idx="10">
                  <c:v>0.23076923076923078</c:v>
                </c:pt>
                <c:pt idx="11">
                  <c:v>5.7894736842105263E-2</c:v>
                </c:pt>
                <c:pt idx="12">
                  <c:v>5.9071729957805907E-2</c:v>
                </c:pt>
              </c:numCache>
            </c:numRef>
          </c:val>
          <c:extLst>
            <c:ext xmlns:c16="http://schemas.microsoft.com/office/drawing/2014/chart" uri="{C3380CC4-5D6E-409C-BE32-E72D297353CC}">
              <c16:uniqueId val="{00000010-3408-48BF-8A45-39359E2126C2}"/>
            </c:ext>
          </c:extLst>
        </c:ser>
        <c:ser>
          <c:idx val="2"/>
          <c:order val="2"/>
          <c:tx>
            <c:strRef>
              <c:f>'29（問18）'!$BD$7</c:f>
              <c:strCache>
                <c:ptCount val="1"/>
                <c:pt idx="0">
                  <c:v>一年単位の
変形労働
時間制</c:v>
                </c:pt>
              </c:strCache>
            </c:strRef>
          </c:tx>
          <c:spPr>
            <a:pattFill prst="openDmnd">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4"/>
              <c:layout>
                <c:manualLayout>
                  <c:x val="-1.002506265664160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408-48BF-8A45-39359E2126C2}"/>
                </c:ext>
              </c:extLst>
            </c:dLbl>
            <c:dLbl>
              <c:idx val="5"/>
              <c:layout>
                <c:manualLayout>
                  <c:x val="-1.9657991197863565E-3"/>
                  <c:y val="2.39281191763526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373-42A2-B6C4-70F94F6DEF2C}"/>
                </c:ext>
              </c:extLst>
            </c:dLbl>
            <c:dLbl>
              <c:idx val="6"/>
              <c:layout>
                <c:manualLayout>
                  <c:x val="1.002490478163913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408-48BF-8A45-39359E2126C2}"/>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'29（問18）'!$BA$8:$BA$20</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'29（問18）'!$BD$8:$BD$20</c:f>
              <c:numCache>
                <c:formatCode>0.0%</c:formatCode>
                <c:ptCount val="13"/>
                <c:pt idx="0">
                  <c:v>0</c:v>
                </c:pt>
                <c:pt idx="1">
                  <c:v>0.1984126984126984</c:v>
                </c:pt>
                <c:pt idx="2">
                  <c:v>0.15172413793103448</c:v>
                </c:pt>
                <c:pt idx="3">
                  <c:v>0.40476190476190477</c:v>
                </c:pt>
                <c:pt idx="4">
                  <c:v>3.8674033149171269E-2</c:v>
                </c:pt>
                <c:pt idx="5">
                  <c:v>5.7142857142857141E-2</c:v>
                </c:pt>
                <c:pt idx="6">
                  <c:v>9.5238095238095233E-2</c:v>
                </c:pt>
                <c:pt idx="7">
                  <c:v>4.7619047619047616E-2</c:v>
                </c:pt>
                <c:pt idx="8">
                  <c:v>0.23651452282157676</c:v>
                </c:pt>
                <c:pt idx="9">
                  <c:v>0.19230769230769232</c:v>
                </c:pt>
                <c:pt idx="10">
                  <c:v>7.6923076923076927E-2</c:v>
                </c:pt>
                <c:pt idx="11">
                  <c:v>0.38947368421052631</c:v>
                </c:pt>
                <c:pt idx="12">
                  <c:v>0.37130801687763715</c:v>
                </c:pt>
              </c:numCache>
            </c:numRef>
          </c:val>
          <c:extLst>
            <c:ext xmlns:c16="http://schemas.microsoft.com/office/drawing/2014/chart" uri="{C3380CC4-5D6E-409C-BE32-E72D297353CC}">
              <c16:uniqueId val="{00000013-3408-48BF-8A45-39359E2126C2}"/>
            </c:ext>
          </c:extLst>
        </c:ser>
        <c:ser>
          <c:idx val="3"/>
          <c:order val="3"/>
          <c:tx>
            <c:strRef>
              <c:f>'29（問18）'!$BE$7</c:f>
              <c:strCache>
                <c:ptCount val="1"/>
                <c:pt idx="0">
                  <c:v>フレックス
タイム制</c:v>
                </c:pt>
              </c:strCache>
            </c:strRef>
          </c:tx>
          <c:spPr>
            <a:pattFill prst="pct90">
              <a:fgClr>
                <a:schemeClr val="tx1"/>
              </a:fgClr>
              <a:bgClr>
                <a:schemeClr val="bg1"/>
              </a:bgClr>
            </a:pattFill>
            <a:ln w="12700">
              <a:solidFill>
                <a:srgbClr val="000000"/>
              </a:solidFill>
              <a:prstDash val="solid"/>
            </a:ln>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408-48BF-8A45-39359E2126C2}"/>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3408-48BF-8A45-39359E2126C2}"/>
                </c:ext>
              </c:extLst>
            </c:dLbl>
            <c:dLbl>
              <c:idx val="2"/>
              <c:layout>
                <c:manualLayout>
                  <c:x val="3.0075187969924935E-3"/>
                  <c:y val="-5.1608261639946008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3408-48BF-8A45-39359E2126C2}"/>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408-48BF-8A45-39359E2126C2}"/>
                </c:ext>
              </c:extLst>
            </c:dLbl>
            <c:dLbl>
              <c:idx val="4"/>
              <c:layout>
                <c:manualLayout>
                  <c:x val="7.5397943678092872E-3"/>
                  <c:y val="-2.2498548757732801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3408-48BF-8A45-39359E2126C2}"/>
                </c:ext>
              </c:extLst>
            </c:dLbl>
            <c:dLbl>
              <c:idx val="5"/>
              <c:layout>
                <c:manualLayout>
                  <c:x val="-3.3955755530558681E-3"/>
                  <c:y val="2.625784825329969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3408-48BF-8A45-39359E2126C2}"/>
                </c:ext>
              </c:extLst>
            </c:dLbl>
            <c:dLbl>
              <c:idx val="6"/>
              <c:layout>
                <c:manualLayout>
                  <c:x val="0"/>
                  <c:y val="2.42350779663449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3408-48BF-8A45-39359E2126C2}"/>
                </c:ext>
              </c:extLst>
            </c:dLbl>
            <c:dLbl>
              <c:idx val="7"/>
              <c:layout>
                <c:manualLayout>
                  <c:x val="3.1338187989662865E-4"/>
                  <c:y val="8.8925561671785288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3408-48BF-8A45-39359E2126C2}"/>
                </c:ext>
              </c:extLst>
            </c:dLbl>
            <c:dLbl>
              <c:idx val="8"/>
              <c:layout>
                <c:manualLayout>
                  <c:x val="1.634006275531399E-3"/>
                  <c:y val="-6.1410712410528889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3408-48BF-8A45-39359E2126C2}"/>
                </c:ext>
              </c:extLst>
            </c:dLbl>
            <c:dLbl>
              <c:idx val="10"/>
              <c:layout>
                <c:manualLayout>
                  <c:x val="2.1519783711246646E-2"/>
                  <c:y val="-1.9215770194688304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3408-48BF-8A45-39359E2126C2}"/>
                </c:ext>
              </c:extLst>
            </c:dLbl>
            <c:dLbl>
              <c:idx val="12"/>
              <c:layout>
                <c:manualLayout>
                  <c:x val="3.2872733013636565E-3"/>
                  <c:y val="-1.598363476596309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3408-48BF-8A45-39359E2126C2}"/>
                </c:ext>
              </c:extLst>
            </c:dLbl>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'29（問18）'!$BA$8:$BA$20</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'29（問18）'!$BE$8:$BE$20</c:f>
              <c:numCache>
                <c:formatCode>0.0%</c:formatCode>
                <c:ptCount val="13"/>
                <c:pt idx="0">
                  <c:v>0</c:v>
                </c:pt>
                <c:pt idx="1">
                  <c:v>3.968253968253968E-2</c:v>
                </c:pt>
                <c:pt idx="2">
                  <c:v>9.6551724137931033E-2</c:v>
                </c:pt>
                <c:pt idx="3">
                  <c:v>2.3809523809523808E-2</c:v>
                </c:pt>
                <c:pt idx="4">
                  <c:v>3.3149171270718231E-2</c:v>
                </c:pt>
                <c:pt idx="5">
                  <c:v>5.7142857142857141E-2</c:v>
                </c:pt>
                <c:pt idx="6">
                  <c:v>0</c:v>
                </c:pt>
                <c:pt idx="7">
                  <c:v>0.14285714285714285</c:v>
                </c:pt>
                <c:pt idx="8">
                  <c:v>4.1493775933609957E-2</c:v>
                </c:pt>
                <c:pt idx="9">
                  <c:v>3.8461538461538464E-2</c:v>
                </c:pt>
                <c:pt idx="10">
                  <c:v>0.15384615384615385</c:v>
                </c:pt>
                <c:pt idx="11">
                  <c:v>3.1578947368421054E-2</c:v>
                </c:pt>
                <c:pt idx="12">
                  <c:v>2.5316455696202531E-2</c:v>
                </c:pt>
              </c:numCache>
            </c:numRef>
          </c:val>
          <c:extLst>
            <c:ext xmlns:c16="http://schemas.microsoft.com/office/drawing/2014/chart" uri="{C3380CC4-5D6E-409C-BE32-E72D297353CC}">
              <c16:uniqueId val="{0000001F-3408-48BF-8A45-39359E2126C2}"/>
            </c:ext>
          </c:extLst>
        </c:ser>
        <c:ser>
          <c:idx val="4"/>
          <c:order val="4"/>
          <c:tx>
            <c:strRef>
              <c:f>'29（問18）'!$BF$7</c:f>
              <c:strCache>
                <c:ptCount val="1"/>
                <c:pt idx="0">
                  <c:v>採用して
いない</c:v>
                </c:pt>
              </c:strCache>
            </c:strRef>
          </c:tx>
          <c:spPr>
            <a:solidFill>
              <a:schemeClr val="bg1"/>
            </a:solidFill>
            <a:ln w="12700">
              <a:solidFill>
                <a:srgbClr val="000000"/>
              </a:solidFill>
              <a:prstDash val="solid"/>
            </a:ln>
          </c:spPr>
          <c:invertIfNegative val="0"/>
          <c:dLbls>
            <c:dLbl>
              <c:idx val="7"/>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3408-48BF-8A45-39359E2126C2}"/>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'29（問18）'!$BA$8:$BA$20</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'29（問18）'!$BF$8:$BF$20</c:f>
              <c:numCache>
                <c:formatCode>0.0%</c:formatCode>
                <c:ptCount val="13"/>
                <c:pt idx="0">
                  <c:v>0</c:v>
                </c:pt>
                <c:pt idx="1">
                  <c:v>0.53968253968253965</c:v>
                </c:pt>
                <c:pt idx="2">
                  <c:v>0.55862068965517242</c:v>
                </c:pt>
                <c:pt idx="3">
                  <c:v>0.30952380952380953</c:v>
                </c:pt>
                <c:pt idx="4">
                  <c:v>0.49723756906077349</c:v>
                </c:pt>
                <c:pt idx="5">
                  <c:v>0.45714285714285713</c:v>
                </c:pt>
                <c:pt idx="6">
                  <c:v>0.76190476190476186</c:v>
                </c:pt>
                <c:pt idx="7">
                  <c:v>0.5714285714285714</c:v>
                </c:pt>
                <c:pt idx="8">
                  <c:v>0.46058091286307051</c:v>
                </c:pt>
                <c:pt idx="9">
                  <c:v>0.53846153846153844</c:v>
                </c:pt>
                <c:pt idx="10">
                  <c:v>0.46153846153846156</c:v>
                </c:pt>
                <c:pt idx="11">
                  <c:v>0.42105263157894735</c:v>
                </c:pt>
                <c:pt idx="12">
                  <c:v>0.43037974683544306</c:v>
                </c:pt>
              </c:numCache>
            </c:numRef>
          </c:val>
          <c:extLst>
            <c:ext xmlns:c16="http://schemas.microsoft.com/office/drawing/2014/chart" uri="{C3380CC4-5D6E-409C-BE32-E72D297353CC}">
              <c16:uniqueId val="{00000021-3408-48BF-8A45-39359E2126C2}"/>
            </c:ext>
          </c:extLst>
        </c:ser>
        <c:ser>
          <c:idx val="5"/>
          <c:order val="5"/>
          <c:tx>
            <c:strRef>
              <c:f>'29（問18）'!$BG$7</c:f>
              <c:strCache>
                <c:ptCount val="1"/>
                <c:pt idx="0">
                  <c:v>無回答</c:v>
                </c:pt>
              </c:strCache>
            </c:strRef>
          </c:tx>
          <c:spPr>
            <a:pattFill prst="dkVert">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3"/>
              <c:layout>
                <c:manualLayout>
                  <c:x val="2.0050125313283208E-3"/>
                  <c:y val="-2.4235077966344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3408-48BF-8A45-39359E2126C2}"/>
                </c:ext>
              </c:extLst>
            </c:dLbl>
            <c:numFmt formatCode="0.0%;\-#;;" sourceLinked="0"/>
            <c:spPr>
              <a:solidFill>
                <a:schemeClr val="bg1"/>
              </a:solidFill>
              <a:ln w="3175">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'29（問18）'!$BA$8:$BA$20</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'29（問18）'!$BG$8:$BG$20</c:f>
              <c:numCache>
                <c:formatCode>0.0%</c:formatCode>
                <c:ptCount val="13"/>
                <c:pt idx="0">
                  <c:v>0</c:v>
                </c:pt>
                <c:pt idx="1">
                  <c:v>6.3492063492063489E-2</c:v>
                </c:pt>
                <c:pt idx="2">
                  <c:v>4.8275862068965517E-2</c:v>
                </c:pt>
                <c:pt idx="3">
                  <c:v>7.1428571428571425E-2</c:v>
                </c:pt>
                <c:pt idx="4">
                  <c:v>1.6574585635359115E-2</c:v>
                </c:pt>
                <c:pt idx="5">
                  <c:v>2.8571428571428571E-2</c:v>
                </c:pt>
                <c:pt idx="6">
                  <c:v>9.5238095238095233E-2</c:v>
                </c:pt>
                <c:pt idx="7">
                  <c:v>0.14285714285714285</c:v>
                </c:pt>
                <c:pt idx="8">
                  <c:v>8.7136929460580909E-2</c:v>
                </c:pt>
                <c:pt idx="9">
                  <c:v>0</c:v>
                </c:pt>
                <c:pt idx="10">
                  <c:v>0</c:v>
                </c:pt>
                <c:pt idx="11">
                  <c:v>6.8421052631578952E-2</c:v>
                </c:pt>
                <c:pt idx="12">
                  <c:v>7.1729957805907171E-2</c:v>
                </c:pt>
              </c:numCache>
            </c:numRef>
          </c:val>
          <c:extLst>
            <c:ext xmlns:c16="http://schemas.microsoft.com/office/drawing/2014/chart" uri="{C3380CC4-5D6E-409C-BE32-E72D297353CC}">
              <c16:uniqueId val="{00000023-3408-48BF-8A45-39359E2126C2}"/>
            </c:ext>
          </c:extLst>
        </c:ser>
        <c:dLbls>
          <c:showLegendKey val="0"/>
          <c:showVal val="0"/>
          <c:showCatName val="0"/>
          <c:showSerName val="0"/>
          <c:showPercent val="0"/>
          <c:showBubbleSize val="0"/>
        </c:dLbls>
        <c:gapWidth val="50"/>
        <c:overlap val="100"/>
        <c:axId val="35220480"/>
        <c:axId val="80417536"/>
      </c:barChart>
      <c:catAx>
        <c:axId val="3522048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0417536"/>
        <c:crosses val="autoZero"/>
        <c:auto val="1"/>
        <c:lblAlgn val="ctr"/>
        <c:lblOffset val="100"/>
        <c:tickLblSkip val="1"/>
        <c:tickMarkSkip val="1"/>
        <c:noMultiLvlLbl val="0"/>
      </c:catAx>
      <c:valAx>
        <c:axId val="80417536"/>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5220480"/>
        <c:crosses val="autoZero"/>
        <c:crossBetween val="between"/>
      </c:valAx>
      <c:spPr>
        <a:solidFill>
          <a:srgbClr val="FFFFFF"/>
        </a:solidFill>
        <a:ln w="25400">
          <a:noFill/>
        </a:ln>
      </c:spPr>
    </c:plotArea>
    <c:legend>
      <c:legendPos val="b"/>
      <c:layout>
        <c:manualLayout>
          <c:xMode val="edge"/>
          <c:yMode val="edge"/>
          <c:x val="7.8195488721804512E-2"/>
          <c:y val="0.89281931814321902"/>
          <c:w val="0.89022556390977448"/>
          <c:h val="8.957952468007313E-2"/>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0699088145896658"/>
          <c:y val="7.0038910505836577E-2"/>
        </c:manualLayout>
      </c:layout>
      <c:overlay val="0"/>
      <c:spPr>
        <a:no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title>
    <c:autoTitleDeleted val="0"/>
    <c:view3D>
      <c:rotX val="50"/>
      <c:rotY val="0"/>
      <c:rAngAx val="0"/>
    </c:view3D>
    <c:floor>
      <c:thickness val="0"/>
    </c:floor>
    <c:sideWall>
      <c:thickness val="0"/>
    </c:sideWall>
    <c:backWall>
      <c:thickness val="0"/>
    </c:backWall>
    <c:plotArea>
      <c:layout>
        <c:manualLayout>
          <c:layoutTarget val="inner"/>
          <c:xMode val="edge"/>
          <c:yMode val="edge"/>
          <c:x val="0.12462006079027356"/>
          <c:y val="0.28015564202334631"/>
          <c:w val="0.52279635258358659"/>
          <c:h val="0.66926070038910501"/>
        </c:manualLayout>
      </c:layout>
      <c:pie3DChart>
        <c:varyColors val="1"/>
        <c:ser>
          <c:idx val="0"/>
          <c:order val="0"/>
          <c:tx>
            <c:strRef>
              <c:f>'30（問23）'!$BD$6</c:f>
              <c:strCache>
                <c:ptCount val="1"/>
                <c:pt idx="0">
                  <c:v>全　体</c:v>
                </c:pt>
              </c:strCache>
            </c:strRef>
          </c:tx>
          <c:spPr>
            <a:pattFill prst="pct6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idx val="0"/>
            <c:bubble3D val="0"/>
            <c:spPr>
              <a:pattFill prst="pct60">
                <a:fgClr>
                  <a:schemeClr val="tx1"/>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1-740F-434C-B0CC-9269D6A3CBE3}"/>
              </c:ext>
            </c:extLst>
          </c:dPt>
          <c:dPt>
            <c:idx val="1"/>
            <c:bubble3D val="0"/>
            <c:spPr>
              <a:solidFill>
                <a:schemeClr val="bg1"/>
              </a:solidFill>
              <a:ln w="12700">
                <a:solidFill>
                  <a:srgbClr val="000000"/>
                </a:solidFill>
                <a:prstDash val="solid"/>
              </a:ln>
            </c:spPr>
            <c:extLst>
              <c:ext xmlns:c16="http://schemas.microsoft.com/office/drawing/2014/chart" uri="{C3380CC4-5D6E-409C-BE32-E72D297353CC}">
                <c16:uniqueId val="{00000003-740F-434C-B0CC-9269D6A3CBE3}"/>
              </c:ext>
            </c:extLst>
          </c:dPt>
          <c:dPt>
            <c:idx val="2"/>
            <c:bubble3D val="0"/>
            <c:spPr>
              <a:pattFill prst="pct10"/>
              <a:ln w="12700">
                <a:solidFill>
                  <a:srgbClr val="000000"/>
                </a:solidFill>
                <a:prstDash val="solid"/>
              </a:ln>
            </c:spPr>
            <c:extLst>
              <c:ext xmlns:c16="http://schemas.microsoft.com/office/drawing/2014/chart" uri="{C3380CC4-5D6E-409C-BE32-E72D297353CC}">
                <c16:uniqueId val="{00000005-740F-434C-B0CC-9269D6A3CBE3}"/>
              </c:ext>
            </c:extLst>
          </c:dPt>
          <c:dLbls>
            <c:dLbl>
              <c:idx val="0"/>
              <c:layout>
                <c:manualLayout>
                  <c:x val="9.7257059479330901E-2"/>
                  <c:y val="-3.395962793363373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40F-434C-B0CC-9269D6A3CBE3}"/>
                </c:ext>
              </c:extLst>
            </c:dLbl>
            <c:dLbl>
              <c:idx val="1"/>
              <c:layout>
                <c:manualLayout>
                  <c:x val="-4.8383952005999251E-2"/>
                  <c:y val="-2.596484777924160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40F-434C-B0CC-9269D6A3CBE3}"/>
                </c:ext>
              </c:extLst>
            </c:dLbl>
            <c:dLbl>
              <c:idx val="2"/>
              <c:layout>
                <c:manualLayout>
                  <c:x val="0.15723747297545254"/>
                  <c:y val="-4.9911659875200428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40F-434C-B0CC-9269D6A3CBE3}"/>
                </c:ext>
              </c:extLst>
            </c:dLbl>
            <c:numFmt formatCode="0.0%" sourceLinked="0"/>
            <c:spPr>
              <a:noFill/>
              <a:ln w="25400">
                <a:noFill/>
              </a:ln>
            </c:spPr>
            <c:txPr>
              <a:bodyPr/>
              <a:lstStyle/>
              <a:p>
                <a:pPr>
                  <a:defRPr sz="1050" b="0"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'30（問23）'!$BE$5:$BG$5</c:f>
              <c:strCache>
                <c:ptCount val="3"/>
                <c:pt idx="0">
                  <c:v>ある</c:v>
                </c:pt>
                <c:pt idx="1">
                  <c:v>ない</c:v>
                </c:pt>
                <c:pt idx="2">
                  <c:v>無回答</c:v>
                </c:pt>
              </c:strCache>
            </c:strRef>
          </c:cat>
          <c:val>
            <c:numRef>
              <c:f>'30（問23）'!$BE$6:$BG$6</c:f>
              <c:numCache>
                <c:formatCode>0.0%</c:formatCode>
                <c:ptCount val="3"/>
                <c:pt idx="0">
                  <c:v>0.90502354788069073</c:v>
                </c:pt>
                <c:pt idx="1">
                  <c:v>8.0062794348508631E-2</c:v>
                </c:pt>
                <c:pt idx="2">
                  <c:v>1.4913657770800628E-2</c:v>
                </c:pt>
              </c:numCache>
            </c:numRef>
          </c:val>
          <c:extLst>
            <c:ext xmlns:c16="http://schemas.microsoft.com/office/drawing/2014/chart" uri="{C3380CC4-5D6E-409C-BE32-E72D297353CC}">
              <c16:uniqueId val="{00000006-740F-434C-B0CC-9269D6A3CBE3}"/>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3860182370820671"/>
          <c:y val="0.23865110246433205"/>
          <c:w val="0.2042147922998987"/>
          <c:h val="0.42540559861923877"/>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5037593984962405"/>
          <c:y val="1.2531328320802004E-2"/>
        </c:manualLayout>
      </c:layout>
      <c:overlay val="0"/>
      <c:spPr>
        <a:noFill/>
        <a:ln w="25400">
          <a:noFill/>
        </a:ln>
      </c:spPr>
    </c:title>
    <c:autoTitleDeleted val="0"/>
    <c:plotArea>
      <c:layout>
        <c:manualLayout>
          <c:layoutTarget val="inner"/>
          <c:xMode val="edge"/>
          <c:yMode val="edge"/>
          <c:x val="0.14736842105263157"/>
          <c:y val="6.5163066756409468E-2"/>
          <c:w val="0.72481203007518802"/>
          <c:h val="0.86466377042158726"/>
        </c:manualLayout>
      </c:layout>
      <c:barChart>
        <c:barDir val="bar"/>
        <c:grouping val="percentStacked"/>
        <c:varyColors val="0"/>
        <c:ser>
          <c:idx val="0"/>
          <c:order val="0"/>
          <c:tx>
            <c:strRef>
              <c:f>'30（問23）'!$BE$10</c:f>
              <c:strCache>
                <c:ptCount val="1"/>
                <c:pt idx="0">
                  <c:v>ある</c:v>
                </c:pt>
              </c:strCache>
            </c:strRef>
          </c:tx>
          <c:spPr>
            <a:pattFill prst="pct60">
              <a:fgClr>
                <a:schemeClr val="tx1"/>
              </a:fgClr>
              <a:bgClr>
                <a:schemeClr val="bg1"/>
              </a:bgClr>
            </a:pattFill>
            <a:ln w="12700">
              <a:solidFill>
                <a:srgbClr val="000000"/>
              </a:solidFill>
              <a:prstDash val="solid"/>
            </a:ln>
          </c:spPr>
          <c:invertIfNegative val="0"/>
          <c:dLbls>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'30（問23）'!$BD$11:$BD$23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'30（問23）'!$BE$11:$BE$23</c:f>
              <c:numCache>
                <c:formatCode>0.0%</c:formatCode>
                <c:ptCount val="13"/>
                <c:pt idx="0">
                  <c:v>0</c:v>
                </c:pt>
                <c:pt idx="1">
                  <c:v>0.80158730158730163</c:v>
                </c:pt>
                <c:pt idx="2">
                  <c:v>0.91034482758620694</c:v>
                </c:pt>
                <c:pt idx="3">
                  <c:v>0.95238095238095233</c:v>
                </c:pt>
                <c:pt idx="4">
                  <c:v>0.94475138121546964</c:v>
                </c:pt>
                <c:pt idx="5">
                  <c:v>0.91428571428571426</c:v>
                </c:pt>
                <c:pt idx="6">
                  <c:v>0.66666666666666663</c:v>
                </c:pt>
                <c:pt idx="7">
                  <c:v>0.80952380952380953</c:v>
                </c:pt>
                <c:pt idx="8">
                  <c:v>0.87916666666666665</c:v>
                </c:pt>
                <c:pt idx="9">
                  <c:v>0.84615384615384615</c:v>
                </c:pt>
                <c:pt idx="10">
                  <c:v>1</c:v>
                </c:pt>
                <c:pt idx="11">
                  <c:v>0.93121693121693117</c:v>
                </c:pt>
                <c:pt idx="12">
                  <c:v>0.95338983050847459</c:v>
                </c:pt>
              </c:numCache>
            </c:numRef>
          </c:val>
          <c:extLst>
            <c:ext xmlns:c16="http://schemas.microsoft.com/office/drawing/2014/chart" uri="{C3380CC4-5D6E-409C-BE32-E72D297353CC}">
              <c16:uniqueId val="{00000000-C4AE-4DAA-82B2-FCDA9ED5578D}"/>
            </c:ext>
          </c:extLst>
        </c:ser>
        <c:ser>
          <c:idx val="1"/>
          <c:order val="1"/>
          <c:tx>
            <c:strRef>
              <c:f>'30（問23）'!$BF$10</c:f>
              <c:strCache>
                <c:ptCount val="1"/>
                <c:pt idx="0">
                  <c:v>ない</c:v>
                </c:pt>
              </c:strCache>
            </c:strRef>
          </c:tx>
          <c:spPr>
            <a:solidFill>
              <a:schemeClr val="bg1"/>
            </a:solidFill>
            <a:ln w="12700">
              <a:solidFill>
                <a:srgbClr val="000000"/>
              </a:solidFill>
              <a:prstDash val="solid"/>
            </a:ln>
          </c:spPr>
          <c:invertIfNegative val="0"/>
          <c:dLbls>
            <c:dLbl>
              <c:idx val="3"/>
              <c:layout>
                <c:manualLayout>
                  <c:x val="-1.604010025062656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4AE-4DAA-82B2-FCDA9ED5578D}"/>
                </c:ext>
              </c:extLst>
            </c:dLbl>
            <c:dLbl>
              <c:idx val="4"/>
              <c:layout>
                <c:manualLayout>
                  <c:x val="-1.604010025062656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4AE-4DAA-82B2-FCDA9ED5578D}"/>
                </c:ext>
              </c:extLst>
            </c:dLbl>
            <c:dLbl>
              <c:idx val="5"/>
              <c:layout>
                <c:manualLayout>
                  <c:x val="-1.604010025062656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4AE-4DAA-82B2-FCDA9ED5578D}"/>
                </c:ext>
              </c:extLst>
            </c:dLbl>
            <c:dLbl>
              <c:idx val="9"/>
              <c:layout>
                <c:manualLayout>
                  <c:x val="-1.403508771929824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4AE-4DAA-82B2-FCDA9ED5578D}"/>
                </c:ext>
              </c:extLst>
            </c:dLbl>
            <c:dLbl>
              <c:idx val="11"/>
              <c:layout>
                <c:manualLayout>
                  <c:x val="-1.203007518796992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4FB-4330-8733-0D3B8D2D0F25}"/>
                </c:ext>
              </c:extLst>
            </c:dLbl>
            <c:dLbl>
              <c:idx val="12"/>
              <c:layout>
                <c:manualLayout>
                  <c:x val="-8.020050125313283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4FB-4330-8733-0D3B8D2D0F25}"/>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'30（問23）'!$BD$11:$BD$23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'30（問23）'!$BF$11:$BF$23</c:f>
              <c:numCache>
                <c:formatCode>0.0%</c:formatCode>
                <c:ptCount val="13"/>
                <c:pt idx="0">
                  <c:v>0</c:v>
                </c:pt>
                <c:pt idx="1">
                  <c:v>0.15079365079365079</c:v>
                </c:pt>
                <c:pt idx="2">
                  <c:v>7.586206896551724E-2</c:v>
                </c:pt>
                <c:pt idx="3">
                  <c:v>4.7619047619047616E-2</c:v>
                </c:pt>
                <c:pt idx="4">
                  <c:v>5.5248618784530384E-2</c:v>
                </c:pt>
                <c:pt idx="5">
                  <c:v>5.7142857142857141E-2</c:v>
                </c:pt>
                <c:pt idx="6">
                  <c:v>0.33333333333333331</c:v>
                </c:pt>
                <c:pt idx="7">
                  <c:v>0.19047619047619047</c:v>
                </c:pt>
                <c:pt idx="8">
                  <c:v>9.583333333333334E-2</c:v>
                </c:pt>
                <c:pt idx="9">
                  <c:v>0.15384615384615385</c:v>
                </c:pt>
                <c:pt idx="10">
                  <c:v>0</c:v>
                </c:pt>
                <c:pt idx="11">
                  <c:v>6.3492063492063489E-2</c:v>
                </c:pt>
                <c:pt idx="12">
                  <c:v>3.3898305084745763E-2</c:v>
                </c:pt>
              </c:numCache>
            </c:numRef>
          </c:val>
          <c:extLst>
            <c:ext xmlns:c16="http://schemas.microsoft.com/office/drawing/2014/chart" uri="{C3380CC4-5D6E-409C-BE32-E72D297353CC}">
              <c16:uniqueId val="{00000005-C4AE-4DAA-82B2-FCDA9ED5578D}"/>
            </c:ext>
          </c:extLst>
        </c:ser>
        <c:ser>
          <c:idx val="2"/>
          <c:order val="2"/>
          <c:tx>
            <c:strRef>
              <c:f>'30（問23）'!$BG$10</c:f>
              <c:strCache>
                <c:ptCount val="1"/>
                <c:pt idx="0">
                  <c:v>無回答</c:v>
                </c:pt>
              </c:strCache>
            </c:strRef>
          </c:tx>
          <c:spPr>
            <a:pattFill prst="pct10">
              <a:fgClr>
                <a:schemeClr val="tx1"/>
              </a:fgClr>
              <a:bgClr>
                <a:schemeClr val="bg1"/>
              </a:bgClr>
            </a:pattFill>
            <a:ln w="12700">
              <a:solidFill>
                <a:srgbClr val="000000"/>
              </a:solidFill>
              <a:prstDash val="solid"/>
            </a:ln>
          </c:spPr>
          <c:invertIfNegative val="0"/>
          <c:dLbls>
            <c:dLbl>
              <c:idx val="0"/>
              <c:layout>
                <c:manualLayout>
                  <c:x val="2.7193021924890967E-2"/>
                  <c:y val="-1.163275643176181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AE-4DAA-82B2-FCDA9ED5578D}"/>
                </c:ext>
              </c:extLst>
            </c:dLbl>
            <c:dLbl>
              <c:idx val="2"/>
              <c:layout>
                <c:manualLayout>
                  <c:x val="1.6040100250626566E-2"/>
                  <c:y val="-1.2252712813733526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4FB-4330-8733-0D3B8D2D0F25}"/>
                </c:ext>
              </c:extLst>
            </c:dLbl>
            <c:dLbl>
              <c:idx val="4"/>
              <c:layout>
                <c:manualLayout>
                  <c:x val="6.0150375939849628E-3"/>
                  <c:y val="3.34168755221386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863-4493-8C96-7E8C0258E977}"/>
                </c:ext>
              </c:extLst>
            </c:dLbl>
            <c:dLbl>
              <c:idx val="5"/>
              <c:layout>
                <c:manualLayout>
                  <c:x val="1.4035087719298098E-2"/>
                  <c:y val="-6.126356406866763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863-4493-8C96-7E8C0258E977}"/>
                </c:ext>
              </c:extLst>
            </c:dLbl>
            <c:dLbl>
              <c:idx val="6"/>
              <c:layout>
                <c:manualLayout>
                  <c:x val="-8.0200501253132831E-3"/>
                  <c:y val="-6.12635640686676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4AE-4DAA-82B2-FCDA9ED5578D}"/>
                </c:ext>
              </c:extLst>
            </c:dLbl>
            <c:dLbl>
              <c:idx val="8"/>
              <c:layout>
                <c:manualLayout>
                  <c:x val="1.2030075187969778E-2"/>
                  <c:y val="3.34168755221380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863-4493-8C96-7E8C0258E977}"/>
                </c:ext>
              </c:extLst>
            </c:dLbl>
            <c:dLbl>
              <c:idx val="11"/>
              <c:layout>
                <c:manualLayout>
                  <c:x val="3.2080200501253132E-2"/>
                  <c:y val="-3.34168755221389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863-4493-8C96-7E8C0258E977}"/>
                </c:ext>
              </c:extLst>
            </c:dLbl>
            <c:dLbl>
              <c:idx val="12"/>
              <c:layout>
                <c:manualLayout>
                  <c:x val="2.807017543859634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63-4493-8C96-7E8C0258E977}"/>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'30（問23）'!$BD$11:$BD$23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'30（問23）'!$BG$11:$BG$23</c:f>
              <c:numCache>
                <c:formatCode>0.0%</c:formatCode>
                <c:ptCount val="13"/>
                <c:pt idx="0">
                  <c:v>0</c:v>
                </c:pt>
                <c:pt idx="1">
                  <c:v>4.7619047619047616E-2</c:v>
                </c:pt>
                <c:pt idx="2">
                  <c:v>1.3793103448275862E-2</c:v>
                </c:pt>
                <c:pt idx="3">
                  <c:v>0</c:v>
                </c:pt>
                <c:pt idx="4">
                  <c:v>0</c:v>
                </c:pt>
                <c:pt idx="5">
                  <c:v>2.8571428571428571E-2</c:v>
                </c:pt>
                <c:pt idx="6">
                  <c:v>0</c:v>
                </c:pt>
                <c:pt idx="7">
                  <c:v>0</c:v>
                </c:pt>
                <c:pt idx="8">
                  <c:v>2.5000000000000001E-2</c:v>
                </c:pt>
                <c:pt idx="9">
                  <c:v>0</c:v>
                </c:pt>
                <c:pt idx="10">
                  <c:v>0</c:v>
                </c:pt>
                <c:pt idx="11">
                  <c:v>5.2910052910052907E-3</c:v>
                </c:pt>
                <c:pt idx="12">
                  <c:v>1.2711864406779662E-2</c:v>
                </c:pt>
              </c:numCache>
            </c:numRef>
          </c:val>
          <c:extLst>
            <c:ext xmlns:c16="http://schemas.microsoft.com/office/drawing/2014/chart" uri="{C3380CC4-5D6E-409C-BE32-E72D297353CC}">
              <c16:uniqueId val="{00000008-C4AE-4DAA-82B2-FCDA9ED5578D}"/>
            </c:ext>
          </c:extLst>
        </c:ser>
        <c:dLbls>
          <c:showLegendKey val="0"/>
          <c:showVal val="0"/>
          <c:showCatName val="0"/>
          <c:showSerName val="0"/>
          <c:showPercent val="0"/>
          <c:showBubbleSize val="0"/>
        </c:dLbls>
        <c:gapWidth val="30"/>
        <c:overlap val="100"/>
        <c:axId val="80458112"/>
        <c:axId val="80459648"/>
      </c:barChart>
      <c:catAx>
        <c:axId val="8045811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0459648"/>
        <c:crosses val="autoZero"/>
        <c:auto val="1"/>
        <c:lblAlgn val="ctr"/>
        <c:lblOffset val="100"/>
        <c:tickLblSkip val="1"/>
        <c:tickMarkSkip val="1"/>
        <c:noMultiLvlLbl val="0"/>
      </c:catAx>
      <c:valAx>
        <c:axId val="8045964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0458112"/>
        <c:crosses val="autoZero"/>
        <c:crossBetween val="between"/>
        <c:majorUnit val="0.2"/>
      </c:valAx>
      <c:spPr>
        <a:noFill/>
        <a:ln w="25400">
          <a:noFill/>
        </a:ln>
      </c:spPr>
    </c:plotArea>
    <c:legend>
      <c:legendPos val="r"/>
      <c:layout>
        <c:manualLayout>
          <c:xMode val="edge"/>
          <c:yMode val="edge"/>
          <c:x val="0.89473684210526316"/>
          <c:y val="0.27569001243265645"/>
          <c:w val="9.4736842105263119E-2"/>
          <c:h val="0.48621685447213836"/>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14909654365493469"/>
          <c:y val="2.2624434389140271E-2"/>
        </c:manualLayout>
      </c:layout>
      <c:overlay val="0"/>
      <c:spPr>
        <a:noFill/>
        <a:ln w="25400">
          <a:noFill/>
        </a:ln>
      </c:spPr>
    </c:title>
    <c:autoTitleDeleted val="0"/>
    <c:plotArea>
      <c:layout>
        <c:manualLayout>
          <c:layoutTarget val="inner"/>
          <c:xMode val="edge"/>
          <c:yMode val="edge"/>
          <c:x val="0.14307239436681862"/>
          <c:y val="0.13574660633484162"/>
          <c:w val="0.72289209785339936"/>
          <c:h val="0.73755656108597289"/>
        </c:manualLayout>
      </c:layout>
      <c:barChart>
        <c:barDir val="bar"/>
        <c:grouping val="percentStacked"/>
        <c:varyColors val="0"/>
        <c:ser>
          <c:idx val="0"/>
          <c:order val="0"/>
          <c:tx>
            <c:strRef>
              <c:f>'30（問23）'!$BE$28</c:f>
              <c:strCache>
                <c:ptCount val="1"/>
                <c:pt idx="0">
                  <c:v>ある</c:v>
                </c:pt>
              </c:strCache>
            </c:strRef>
          </c:tx>
          <c:spPr>
            <a:pattFill prst="pct60">
              <a:fgClr>
                <a:schemeClr val="tx1"/>
              </a:fgClr>
              <a:bgClr>
                <a:schemeClr val="bg1"/>
              </a:bgClr>
            </a:pattFill>
            <a:ln w="12700">
              <a:solidFill>
                <a:srgbClr val="000000"/>
              </a:solidFill>
              <a:prstDash val="solid"/>
            </a:ln>
          </c:spPr>
          <c:invertIfNegative val="0"/>
          <c:dLbls>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'30（問23）'!$BD$29:$BD$34</c:f>
              <c:strCache>
                <c:ptCount val="6"/>
                <c:pt idx="0">
                  <c:v>100人以上</c:v>
                </c:pt>
                <c:pt idx="1">
                  <c:v>50～99人</c:v>
                </c:pt>
                <c:pt idx="2">
                  <c:v>30～49人</c:v>
                </c:pt>
                <c:pt idx="3">
                  <c:v>10～29人</c:v>
                </c:pt>
                <c:pt idx="4">
                  <c:v>5～9人</c:v>
                </c:pt>
                <c:pt idx="5">
                  <c:v>1～4人</c:v>
                </c:pt>
              </c:strCache>
            </c:strRef>
          </c:cat>
          <c:val>
            <c:numRef>
              <c:f>'30（問23）'!$BE$29:$BE$34</c:f>
              <c:numCache>
                <c:formatCode>0.0%</c:formatCode>
                <c:ptCount val="6"/>
                <c:pt idx="0">
                  <c:v>0.9859154929577465</c:v>
                </c:pt>
                <c:pt idx="1">
                  <c:v>1</c:v>
                </c:pt>
                <c:pt idx="2">
                  <c:v>0.9196428571428571</c:v>
                </c:pt>
                <c:pt idx="3">
                  <c:v>0.9376391982182628</c:v>
                </c:pt>
                <c:pt idx="4">
                  <c:v>0.87437185929648242</c:v>
                </c:pt>
                <c:pt idx="5">
                  <c:v>0.79374999999999996</c:v>
                </c:pt>
              </c:numCache>
            </c:numRef>
          </c:val>
          <c:extLst>
            <c:ext xmlns:c16="http://schemas.microsoft.com/office/drawing/2014/chart" uri="{C3380CC4-5D6E-409C-BE32-E72D297353CC}">
              <c16:uniqueId val="{00000000-5EF5-4B36-8205-D7FF01D208AA}"/>
            </c:ext>
          </c:extLst>
        </c:ser>
        <c:ser>
          <c:idx val="1"/>
          <c:order val="1"/>
          <c:tx>
            <c:strRef>
              <c:f>'30（問23）'!$BF$28</c:f>
              <c:strCache>
                <c:ptCount val="1"/>
                <c:pt idx="0">
                  <c:v>ない</c:v>
                </c:pt>
              </c:strCache>
            </c:strRef>
          </c:tx>
          <c:spPr>
            <a:solidFill>
              <a:schemeClr val="bg1"/>
            </a:solidFill>
            <a:ln w="12700">
              <a:solidFill>
                <a:srgbClr val="000000"/>
              </a:solidFill>
              <a:prstDash val="solid"/>
            </a:ln>
          </c:spPr>
          <c:invertIfNegative val="0"/>
          <c:dLbls>
            <c:dLbl>
              <c:idx val="0"/>
              <c:layout>
                <c:manualLayout>
                  <c:x val="-6.024096385542169E-3"/>
                  <c:y val="-1.1060706816017369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48C-4335-99CE-5EBF4512F8DA}"/>
                </c:ext>
              </c:extLst>
            </c:dLbl>
            <c:dLbl>
              <c:idx val="1"/>
              <c:layout>
                <c:manualLayout>
                  <c:x val="-2.2220535686051437E-2"/>
                  <c:y val="7.61701167444567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EF5-4B36-8205-D7FF01D208AA}"/>
                </c:ext>
              </c:extLst>
            </c:dLbl>
            <c:dLbl>
              <c:idx val="3"/>
              <c:layout>
                <c:manualLayout>
                  <c:x val="-1.204819277108433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EF5-4B36-8205-D7FF01D208AA}"/>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'30（問23）'!$BD$29:$BD$34</c:f>
              <c:strCache>
                <c:ptCount val="6"/>
                <c:pt idx="0">
                  <c:v>100人以上</c:v>
                </c:pt>
                <c:pt idx="1">
                  <c:v>50～99人</c:v>
                </c:pt>
                <c:pt idx="2">
                  <c:v>30～49人</c:v>
                </c:pt>
                <c:pt idx="3">
                  <c:v>10～29人</c:v>
                </c:pt>
                <c:pt idx="4">
                  <c:v>5～9人</c:v>
                </c:pt>
                <c:pt idx="5">
                  <c:v>1～4人</c:v>
                </c:pt>
              </c:strCache>
            </c:strRef>
          </c:cat>
          <c:val>
            <c:numRef>
              <c:f>'30（問23）'!$BF$29:$BF$34</c:f>
              <c:numCache>
                <c:formatCode>0.0%</c:formatCode>
                <c:ptCount val="6"/>
                <c:pt idx="0">
                  <c:v>1.4084507042253521E-2</c:v>
                </c:pt>
                <c:pt idx="1">
                  <c:v>0</c:v>
                </c:pt>
                <c:pt idx="2">
                  <c:v>7.1428571428571425E-2</c:v>
                </c:pt>
                <c:pt idx="3">
                  <c:v>5.3452115812917596E-2</c:v>
                </c:pt>
                <c:pt idx="4">
                  <c:v>0.10804020100502512</c:v>
                </c:pt>
                <c:pt idx="5">
                  <c:v>0.16250000000000001</c:v>
                </c:pt>
              </c:numCache>
            </c:numRef>
          </c:val>
          <c:extLst>
            <c:ext xmlns:c16="http://schemas.microsoft.com/office/drawing/2014/chart" uri="{C3380CC4-5D6E-409C-BE32-E72D297353CC}">
              <c16:uniqueId val="{00000003-5EF5-4B36-8205-D7FF01D208AA}"/>
            </c:ext>
          </c:extLst>
        </c:ser>
        <c:ser>
          <c:idx val="2"/>
          <c:order val="2"/>
          <c:tx>
            <c:strRef>
              <c:f>'30（問23）'!$BG$28</c:f>
              <c:strCache>
                <c:ptCount val="1"/>
                <c:pt idx="0">
                  <c:v>無回答</c:v>
                </c:pt>
              </c:strCache>
            </c:strRef>
          </c:tx>
          <c:spPr>
            <a:pattFill prst="pct10">
              <a:fgClr>
                <a:schemeClr val="tx1"/>
              </a:fgClr>
              <a:bgClr>
                <a:schemeClr val="bg1"/>
              </a:bgClr>
            </a:pattFill>
            <a:ln w="12700">
              <a:solidFill>
                <a:srgbClr val="000000"/>
              </a:solidFill>
              <a:prstDash val="solid"/>
            </a:ln>
          </c:spPr>
          <c:invertIfNegative val="0"/>
          <c:dLbls>
            <c:dLbl>
              <c:idx val="0"/>
              <c:layout>
                <c:manualLayout>
                  <c:x val="1.192530999937243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EF5-4B36-8205-D7FF01D208AA}"/>
                </c:ext>
              </c:extLst>
            </c:dLbl>
            <c:dLbl>
              <c:idx val="1"/>
              <c:layout>
                <c:manualLayout>
                  <c:x val="9.937758332810362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EF5-4B36-8205-D7FF01D208AA}"/>
                </c:ext>
              </c:extLst>
            </c:dLbl>
            <c:dLbl>
              <c:idx val="2"/>
              <c:layout>
                <c:manualLayout>
                  <c:x val="1.807228915662650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D95-4432-B3DA-FCB520CA5642}"/>
                </c:ext>
              </c:extLst>
            </c:dLbl>
            <c:dLbl>
              <c:idx val="3"/>
              <c:layout>
                <c:manualLayout>
                  <c:x val="1.0040160642570281E-2"/>
                  <c:y val="1.20663650075414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95A-49CD-B2B3-42798C844E1B}"/>
                </c:ext>
              </c:extLst>
            </c:dLbl>
            <c:dLbl>
              <c:idx val="4"/>
              <c:layout>
                <c:manualLayout>
                  <c:x val="1.6064257028112303E-2"/>
                  <c:y val="6.033182503770739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95A-49CD-B2B3-42798C844E1B}"/>
                </c:ext>
              </c:extLst>
            </c:dLbl>
            <c:dLbl>
              <c:idx val="5"/>
              <c:layout>
                <c:manualLayout>
                  <c:x val="1.8072289156626505E-2"/>
                  <c:y val="1.20663650075414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EF5-4B36-8205-D7FF01D208AA}"/>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'30（問23）'!$BD$29:$BD$34</c:f>
              <c:strCache>
                <c:ptCount val="6"/>
                <c:pt idx="0">
                  <c:v>100人以上</c:v>
                </c:pt>
                <c:pt idx="1">
                  <c:v>50～99人</c:v>
                </c:pt>
                <c:pt idx="2">
                  <c:v>30～49人</c:v>
                </c:pt>
                <c:pt idx="3">
                  <c:v>10～29人</c:v>
                </c:pt>
                <c:pt idx="4">
                  <c:v>5～9人</c:v>
                </c:pt>
                <c:pt idx="5">
                  <c:v>1～4人</c:v>
                </c:pt>
              </c:strCache>
            </c:strRef>
          </c:cat>
          <c:val>
            <c:numRef>
              <c:f>'30（問23）'!$BG$29:$BG$34</c:f>
              <c:numCache>
                <c:formatCode>0.0%</c:formatCode>
                <c:ptCount val="6"/>
                <c:pt idx="0">
                  <c:v>0</c:v>
                </c:pt>
                <c:pt idx="1">
                  <c:v>0</c:v>
                </c:pt>
                <c:pt idx="2">
                  <c:v>8.9285714285714281E-3</c:v>
                </c:pt>
                <c:pt idx="3">
                  <c:v>8.9086859688195987E-3</c:v>
                </c:pt>
                <c:pt idx="4">
                  <c:v>1.7587939698492462E-2</c:v>
                </c:pt>
                <c:pt idx="5">
                  <c:v>4.3749999999999997E-2</c:v>
                </c:pt>
              </c:numCache>
            </c:numRef>
          </c:val>
          <c:extLst>
            <c:ext xmlns:c16="http://schemas.microsoft.com/office/drawing/2014/chart" uri="{C3380CC4-5D6E-409C-BE32-E72D297353CC}">
              <c16:uniqueId val="{00000007-5EF5-4B36-8205-D7FF01D208AA}"/>
            </c:ext>
          </c:extLst>
        </c:ser>
        <c:dLbls>
          <c:showLegendKey val="0"/>
          <c:showVal val="0"/>
          <c:showCatName val="0"/>
          <c:showSerName val="0"/>
          <c:showPercent val="0"/>
          <c:showBubbleSize val="0"/>
        </c:dLbls>
        <c:gapWidth val="30"/>
        <c:overlap val="100"/>
        <c:axId val="35050240"/>
        <c:axId val="35051776"/>
      </c:barChart>
      <c:catAx>
        <c:axId val="3505024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5051776"/>
        <c:crosses val="autoZero"/>
        <c:auto val="1"/>
        <c:lblAlgn val="ctr"/>
        <c:lblOffset val="100"/>
        <c:tickLblSkip val="1"/>
        <c:tickMarkSkip val="1"/>
        <c:noMultiLvlLbl val="0"/>
      </c:catAx>
      <c:valAx>
        <c:axId val="35051776"/>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5050240"/>
        <c:crosses val="autoZero"/>
        <c:crossBetween val="between"/>
      </c:valAx>
      <c:spPr>
        <a:noFill/>
        <a:ln w="25400">
          <a:noFill/>
        </a:ln>
      </c:spPr>
    </c:plotArea>
    <c:legend>
      <c:legendPos val="r"/>
      <c:layout>
        <c:manualLayout>
          <c:xMode val="edge"/>
          <c:yMode val="edge"/>
          <c:x val="0.89909701799323272"/>
          <c:y val="0.167420814479638"/>
          <c:w val="9.4879518072289115E-2"/>
          <c:h val="0.72398190045248867"/>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2.2757697456492636E-2"/>
          <c:y val="2.7777777777777776E-2"/>
        </c:manualLayout>
      </c:layout>
      <c:overlay val="0"/>
      <c:spPr>
        <a:noFill/>
        <a:ln w="25400">
          <a:noFill/>
        </a:ln>
      </c:spPr>
    </c:title>
    <c:autoTitleDeleted val="0"/>
    <c:plotArea>
      <c:layout>
        <c:manualLayout>
          <c:layoutTarget val="inner"/>
          <c:xMode val="edge"/>
          <c:yMode val="edge"/>
          <c:x val="0.12048208521858948"/>
          <c:y val="9.2592871675080998E-2"/>
          <c:w val="0.84337459653012636"/>
          <c:h val="0.62345866927887872"/>
        </c:manualLayout>
      </c:layout>
      <c:barChart>
        <c:barDir val="bar"/>
        <c:grouping val="percentStacked"/>
        <c:varyColors val="0"/>
        <c:ser>
          <c:idx val="0"/>
          <c:order val="0"/>
          <c:tx>
            <c:strRef>
              <c:f>'31（問23）'!$AR$27</c:f>
              <c:strCache>
                <c:ptCount val="1"/>
                <c:pt idx="0">
                  <c:v>大量退職</c:v>
                </c:pt>
              </c:strCache>
            </c:strRef>
          </c:tx>
          <c:spPr>
            <a:solidFill>
              <a:srgbClr val="FFFFFF"/>
            </a:solidFill>
            <a:ln w="12700">
              <a:solidFill>
                <a:srgbClr val="000000"/>
              </a:solidFill>
              <a:prstDash val="solid"/>
            </a:ln>
          </c:spPr>
          <c:invertIfNegative val="0"/>
          <c:dLbls>
            <c:dLbl>
              <c:idx val="0"/>
              <c:layout>
                <c:manualLayout>
                  <c:x val="-7.1396697902721996E-3"/>
                  <c:y val="4.106801464631811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866-4A62-B7AD-C4BA71AB5788}"/>
                </c:ext>
              </c:extLst>
            </c:dLbl>
            <c:dLbl>
              <c:idx val="3"/>
              <c:layout>
                <c:manualLayout>
                  <c:x val="8.9245872378402504E-3"/>
                  <c:y val="-4.107099548901356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866-4A62-B7AD-C4BA71AB5788}"/>
                </c:ext>
              </c:extLst>
            </c:dLbl>
            <c:dLbl>
              <c:idx val="4"/>
              <c:layout>
                <c:manualLayout>
                  <c:x val="8.9245872378402504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866-4A62-B7AD-C4BA71AB5788}"/>
                </c:ext>
              </c:extLst>
            </c:dLbl>
            <c:dLbl>
              <c:idx val="5"/>
              <c:layout>
                <c:manualLayout>
                  <c:x val="-3.569975439817010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866-4A62-B7AD-C4BA71AB5788}"/>
                </c:ext>
              </c:extLst>
            </c:dLbl>
            <c:numFmt formatCode="0.0%;\-#;;" sourceLinked="0"/>
            <c:spPr>
              <a:solidFill>
                <a:schemeClr val="bg1"/>
              </a:solidFill>
              <a:ln w="3175">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'31（問23）'!$AQ$28:$AQ$33</c:f>
              <c:strCache>
                <c:ptCount val="6"/>
                <c:pt idx="0">
                  <c:v>100人以上</c:v>
                </c:pt>
                <c:pt idx="1">
                  <c:v>50～99人</c:v>
                </c:pt>
                <c:pt idx="2">
                  <c:v>30～49人</c:v>
                </c:pt>
                <c:pt idx="3">
                  <c:v>10～29人</c:v>
                </c:pt>
                <c:pt idx="4">
                  <c:v>5～9人</c:v>
                </c:pt>
                <c:pt idx="5">
                  <c:v>1～4人</c:v>
                </c:pt>
              </c:strCache>
            </c:strRef>
          </c:cat>
          <c:val>
            <c:numRef>
              <c:f>'31（問23）'!$AR$28:$AR$33</c:f>
              <c:numCache>
                <c:formatCode>0.0%</c:formatCode>
                <c:ptCount val="6"/>
                <c:pt idx="0">
                  <c:v>1.4084507042253521E-2</c:v>
                </c:pt>
                <c:pt idx="1">
                  <c:v>0</c:v>
                </c:pt>
                <c:pt idx="2">
                  <c:v>2.6785714285714284E-2</c:v>
                </c:pt>
                <c:pt idx="3">
                  <c:v>1.1135857461024499E-2</c:v>
                </c:pt>
                <c:pt idx="4">
                  <c:v>2.5125628140703518E-3</c:v>
                </c:pt>
                <c:pt idx="5">
                  <c:v>0</c:v>
                </c:pt>
              </c:numCache>
            </c:numRef>
          </c:val>
          <c:extLst>
            <c:ext xmlns:c16="http://schemas.microsoft.com/office/drawing/2014/chart" uri="{C3380CC4-5D6E-409C-BE32-E72D297353CC}">
              <c16:uniqueId val="{00000004-8866-4A62-B7AD-C4BA71AB5788}"/>
            </c:ext>
          </c:extLst>
        </c:ser>
        <c:ser>
          <c:idx val="1"/>
          <c:order val="1"/>
          <c:tx>
            <c:strRef>
              <c:f>'31（問23）'!$AS$27</c:f>
              <c:strCache>
                <c:ptCount val="1"/>
                <c:pt idx="0">
                  <c:v>若年層
定着率</c:v>
                </c:pt>
              </c:strCache>
            </c:strRef>
          </c:tx>
          <c:spPr>
            <a:solidFill>
              <a:srgbClr val="FFFFFF"/>
            </a:solidFill>
            <a:ln w="12700">
              <a:solidFill>
                <a:srgbClr val="000000"/>
              </a:solidFill>
              <a:prstDash val="solid"/>
            </a:ln>
          </c:spPr>
          <c:invertIfNegative val="0"/>
          <c:dLbls>
            <c:dLbl>
              <c:idx val="0"/>
              <c:layout>
                <c:manualLayout>
                  <c:x val="4.1052960749384207E-2"/>
                  <c:y val="4.106153397491979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866-4A62-B7AD-C4BA71AB5788}"/>
                </c:ext>
              </c:extLst>
            </c:dLbl>
            <c:dLbl>
              <c:idx val="1"/>
              <c:layout>
                <c:manualLayout>
                  <c:x val="1.0709504685408299E-2"/>
                  <c:y val="7.529002688931741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866-4A62-B7AD-C4BA71AB5788}"/>
                </c:ext>
              </c:extLst>
            </c:dLbl>
            <c:dLbl>
              <c:idx val="2"/>
              <c:layout>
                <c:manualLayout>
                  <c:x val="-1.427933958054439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866-4A62-B7AD-C4BA71AB5788}"/>
                </c:ext>
              </c:extLst>
            </c:dLbl>
            <c:dLbl>
              <c:idx val="4"/>
              <c:layout>
                <c:manualLayout>
                  <c:x val="-1.4279339580544399E-2"/>
                  <c:y val="-3.7722472320059236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866-4A62-B7AD-C4BA71AB5788}"/>
                </c:ext>
              </c:extLst>
            </c:dLbl>
            <c:dLbl>
              <c:idx val="5"/>
              <c:layout>
                <c:manualLayout>
                  <c:x val="-1.784917447568049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866-4A62-B7AD-C4BA71AB5788}"/>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'31（問23）'!$AQ$28:$AQ$33</c:f>
              <c:strCache>
                <c:ptCount val="6"/>
                <c:pt idx="0">
                  <c:v>100人以上</c:v>
                </c:pt>
                <c:pt idx="1">
                  <c:v>50～99人</c:v>
                </c:pt>
                <c:pt idx="2">
                  <c:v>30～49人</c:v>
                </c:pt>
                <c:pt idx="3">
                  <c:v>10～29人</c:v>
                </c:pt>
                <c:pt idx="4">
                  <c:v>5～9人</c:v>
                </c:pt>
                <c:pt idx="5">
                  <c:v>1～4人</c:v>
                </c:pt>
              </c:strCache>
            </c:strRef>
          </c:cat>
          <c:val>
            <c:numRef>
              <c:f>'31（問23）'!$AS$28:$AS$33</c:f>
              <c:numCache>
                <c:formatCode>0.0%</c:formatCode>
                <c:ptCount val="6"/>
                <c:pt idx="0">
                  <c:v>0.15492957746478872</c:v>
                </c:pt>
                <c:pt idx="1">
                  <c:v>0.11904761904761904</c:v>
                </c:pt>
                <c:pt idx="2">
                  <c:v>8.9285714285714288E-2</c:v>
                </c:pt>
                <c:pt idx="3">
                  <c:v>0.12694877505567928</c:v>
                </c:pt>
                <c:pt idx="4">
                  <c:v>0.15075376884422109</c:v>
                </c:pt>
                <c:pt idx="5">
                  <c:v>0.13125000000000001</c:v>
                </c:pt>
              </c:numCache>
            </c:numRef>
          </c:val>
          <c:extLst>
            <c:ext xmlns:c16="http://schemas.microsoft.com/office/drawing/2014/chart" uri="{C3380CC4-5D6E-409C-BE32-E72D297353CC}">
              <c16:uniqueId val="{0000000A-8866-4A62-B7AD-C4BA71AB5788}"/>
            </c:ext>
          </c:extLst>
        </c:ser>
        <c:ser>
          <c:idx val="2"/>
          <c:order val="2"/>
          <c:tx>
            <c:strRef>
              <c:f>'31（問23）'!$AT$27</c:f>
              <c:strCache>
                <c:ptCount val="1"/>
                <c:pt idx="0">
                  <c:v>女性
労働環境</c:v>
                </c:pt>
              </c:strCache>
            </c:strRef>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3.3913431503792953E-2"/>
                  <c:y val="4.106153397491979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866-4A62-B7AD-C4BA71AB5788}"/>
                </c:ext>
              </c:extLst>
            </c:dLbl>
            <c:dLbl>
              <c:idx val="4"/>
              <c:layout>
                <c:manualLayout>
                  <c:x val="1.7849174475680172E-3"/>
                  <c:y val="8.4248728168238235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866-4A62-B7AD-C4BA71AB5788}"/>
                </c:ext>
              </c:extLst>
            </c:dLbl>
            <c:numFmt formatCode="0.0%;\-#;;" sourceLinked="0"/>
            <c:spPr>
              <a:solidFill>
                <a:schemeClr val="bg1"/>
              </a:solidFill>
              <a:ln w="3175">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'31（問23）'!$AQ$28:$AQ$33</c:f>
              <c:strCache>
                <c:ptCount val="6"/>
                <c:pt idx="0">
                  <c:v>100人以上</c:v>
                </c:pt>
                <c:pt idx="1">
                  <c:v>50～99人</c:v>
                </c:pt>
                <c:pt idx="2">
                  <c:v>30～49人</c:v>
                </c:pt>
                <c:pt idx="3">
                  <c:v>10～29人</c:v>
                </c:pt>
                <c:pt idx="4">
                  <c:v>5～9人</c:v>
                </c:pt>
                <c:pt idx="5">
                  <c:v>1～4人</c:v>
                </c:pt>
              </c:strCache>
            </c:strRef>
          </c:cat>
          <c:val>
            <c:numRef>
              <c:f>'31（問23）'!$AT$28:$AT$33</c:f>
              <c:numCache>
                <c:formatCode>0.0%</c:formatCode>
                <c:ptCount val="6"/>
                <c:pt idx="0">
                  <c:v>0</c:v>
                </c:pt>
                <c:pt idx="1">
                  <c:v>1.1904761904761904E-2</c:v>
                </c:pt>
                <c:pt idx="2">
                  <c:v>8.9285714285714281E-3</c:v>
                </c:pt>
                <c:pt idx="3">
                  <c:v>1.3363028953229399E-2</c:v>
                </c:pt>
                <c:pt idx="4">
                  <c:v>2.0100502512562814E-2</c:v>
                </c:pt>
                <c:pt idx="5">
                  <c:v>1.2500000000000001E-2</c:v>
                </c:pt>
              </c:numCache>
            </c:numRef>
          </c:val>
          <c:extLst>
            <c:ext xmlns:c16="http://schemas.microsoft.com/office/drawing/2014/chart" uri="{C3380CC4-5D6E-409C-BE32-E72D297353CC}">
              <c16:uniqueId val="{0000000D-8866-4A62-B7AD-C4BA71AB5788}"/>
            </c:ext>
          </c:extLst>
        </c:ser>
        <c:ser>
          <c:idx val="3"/>
          <c:order val="3"/>
          <c:tx>
            <c:strRef>
              <c:f>'31（問23）'!$AU$27</c:f>
              <c:strCache>
                <c:ptCount val="1"/>
                <c:pt idx="0">
                  <c:v>人材確保</c:v>
                </c:pt>
              </c:strCache>
            </c:strRef>
          </c:tx>
          <c:spPr>
            <a:pattFill prst="dkHorz">
              <a:fgClr>
                <a:srgbClr xmlns:mc="http://schemas.openxmlformats.org/markup-compatibility/2006" xmlns:a14="http://schemas.microsoft.com/office/drawing/2010/main" val="808080" mc:Ignorable="a14" a14:legacySpreadsheetColorIndex="23"/>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numFmt formatCode="0.0%;\-#;;" sourceLinked="0"/>
            <c:spPr>
              <a:solidFill>
                <a:schemeClr val="bg1"/>
              </a:solidFill>
              <a:ln w="3175">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'31（問23）'!$AQ$28:$AQ$33</c:f>
              <c:strCache>
                <c:ptCount val="6"/>
                <c:pt idx="0">
                  <c:v>100人以上</c:v>
                </c:pt>
                <c:pt idx="1">
                  <c:v>50～99人</c:v>
                </c:pt>
                <c:pt idx="2">
                  <c:v>30～49人</c:v>
                </c:pt>
                <c:pt idx="3">
                  <c:v>10～29人</c:v>
                </c:pt>
                <c:pt idx="4">
                  <c:v>5～9人</c:v>
                </c:pt>
                <c:pt idx="5">
                  <c:v>1～4人</c:v>
                </c:pt>
              </c:strCache>
            </c:strRef>
          </c:cat>
          <c:val>
            <c:numRef>
              <c:f>'31（問23）'!$AU$28:$AU$33</c:f>
              <c:numCache>
                <c:formatCode>0.0%</c:formatCode>
                <c:ptCount val="6"/>
                <c:pt idx="0">
                  <c:v>0.47887323943661969</c:v>
                </c:pt>
                <c:pt idx="1">
                  <c:v>0.58333333333333337</c:v>
                </c:pt>
                <c:pt idx="2">
                  <c:v>0.38392857142857145</c:v>
                </c:pt>
                <c:pt idx="3">
                  <c:v>0.41202672605790647</c:v>
                </c:pt>
                <c:pt idx="4">
                  <c:v>0.3592964824120603</c:v>
                </c:pt>
                <c:pt idx="5">
                  <c:v>0.30625000000000002</c:v>
                </c:pt>
              </c:numCache>
            </c:numRef>
          </c:val>
          <c:extLst>
            <c:ext xmlns:c16="http://schemas.microsoft.com/office/drawing/2014/chart" uri="{C3380CC4-5D6E-409C-BE32-E72D297353CC}">
              <c16:uniqueId val="{0000000E-8866-4A62-B7AD-C4BA71AB5788}"/>
            </c:ext>
          </c:extLst>
        </c:ser>
        <c:ser>
          <c:idx val="4"/>
          <c:order val="4"/>
          <c:tx>
            <c:strRef>
              <c:f>'31（問23）'!$AV$27</c:f>
              <c:strCache>
                <c:ptCount val="1"/>
                <c:pt idx="0">
                  <c:v>高齢化</c:v>
                </c:pt>
              </c:strCache>
            </c:strRef>
          </c:tx>
          <c:spPr>
            <a:solidFill>
              <a:srgbClr val="808080"/>
            </a:solidFill>
            <a:ln w="12700">
              <a:solidFill>
                <a:srgbClr val="000000"/>
              </a:solidFill>
              <a:prstDash val="solid"/>
            </a:ln>
          </c:spPr>
          <c:invertIfNegative val="0"/>
          <c:dLbls>
            <c:dLbl>
              <c:idx val="0"/>
              <c:layout>
                <c:manualLayout>
                  <c:x val="-8.924587237840250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866-4A62-B7AD-C4BA71AB5788}"/>
                </c:ext>
              </c:extLst>
            </c:dLbl>
            <c:numFmt formatCode="0.0%;\-#;;" sourceLinked="0"/>
            <c:spPr>
              <a:solidFill>
                <a:schemeClr val="bg1"/>
              </a:solidFill>
              <a:ln>
                <a:solidFill>
                  <a:schemeClr val="tx1"/>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'31（問23）'!$AQ$28:$AQ$33</c:f>
              <c:strCache>
                <c:ptCount val="6"/>
                <c:pt idx="0">
                  <c:v>100人以上</c:v>
                </c:pt>
                <c:pt idx="1">
                  <c:v>50～99人</c:v>
                </c:pt>
                <c:pt idx="2">
                  <c:v>30～49人</c:v>
                </c:pt>
                <c:pt idx="3">
                  <c:v>10～29人</c:v>
                </c:pt>
                <c:pt idx="4">
                  <c:v>5～9人</c:v>
                </c:pt>
                <c:pt idx="5">
                  <c:v>1～4人</c:v>
                </c:pt>
              </c:strCache>
            </c:strRef>
          </c:cat>
          <c:val>
            <c:numRef>
              <c:f>'31（問23）'!$AV$28:$AV$33</c:f>
              <c:numCache>
                <c:formatCode>0.0%</c:formatCode>
                <c:ptCount val="6"/>
                <c:pt idx="0">
                  <c:v>0.16901408450704225</c:v>
                </c:pt>
                <c:pt idx="1">
                  <c:v>0.19047619047619047</c:v>
                </c:pt>
                <c:pt idx="2">
                  <c:v>0.30357142857142855</c:v>
                </c:pt>
                <c:pt idx="3">
                  <c:v>0.25612472160356348</c:v>
                </c:pt>
                <c:pt idx="4">
                  <c:v>0.24371859296482412</c:v>
                </c:pt>
                <c:pt idx="5">
                  <c:v>0.22500000000000001</c:v>
                </c:pt>
              </c:numCache>
            </c:numRef>
          </c:val>
          <c:extLst>
            <c:ext xmlns:c16="http://schemas.microsoft.com/office/drawing/2014/chart" uri="{C3380CC4-5D6E-409C-BE32-E72D297353CC}">
              <c16:uniqueId val="{00000010-8866-4A62-B7AD-C4BA71AB5788}"/>
            </c:ext>
          </c:extLst>
        </c:ser>
        <c:ser>
          <c:idx val="5"/>
          <c:order val="5"/>
          <c:tx>
            <c:strRef>
              <c:f>'31（問23）'!$AW$27</c:f>
              <c:strCache>
                <c:ptCount val="1"/>
                <c:pt idx="0">
                  <c:v>時間
短縮</c:v>
                </c:pt>
              </c:strCache>
            </c:strRef>
          </c:tx>
          <c:spPr>
            <a:pattFill prst="dashHorz">
              <a:fgClr>
                <a:srgbClr xmlns:mc="http://schemas.openxmlformats.org/markup-compatibility/2006" xmlns:a14="http://schemas.microsoft.com/office/drawing/2010/main" val="969696" mc:Ignorable="a14" a14:legacySpreadsheetColorIndex="55"/>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7.1396697902721996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866-4A62-B7AD-C4BA71AB5788}"/>
                </c:ext>
              </c:extLst>
            </c:dLbl>
            <c:dLbl>
              <c:idx val="1"/>
              <c:layout>
                <c:manualLayout>
                  <c:x val="-7.1396697902721996E-3"/>
                  <c:y val="7.544494464011847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866-4A62-B7AD-C4BA71AB5788}"/>
                </c:ext>
              </c:extLst>
            </c:dLbl>
            <c:dLbl>
              <c:idx val="2"/>
              <c:layout>
                <c:manualLayout>
                  <c:x val="-5.3547523427041497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866-4A62-B7AD-C4BA71AB5788}"/>
                </c:ext>
              </c:extLst>
            </c:dLbl>
            <c:dLbl>
              <c:idx val="3"/>
              <c:layout>
                <c:manualLayout>
                  <c:x val="-2.156419202619753E-2"/>
                  <c:y val="3.7722472320059236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866-4A62-B7AD-C4BA71AB5788}"/>
                </c:ext>
              </c:extLst>
            </c:dLbl>
            <c:dLbl>
              <c:idx val="4"/>
              <c:layout>
                <c:manualLayout>
                  <c:x val="-2.1419009370816731E-2"/>
                  <c:y val="-3.7722472320059236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866-4A62-B7AD-C4BA71AB5788}"/>
                </c:ext>
              </c:extLst>
            </c:dLbl>
            <c:dLbl>
              <c:idx val="5"/>
              <c:layout>
                <c:manualLayout>
                  <c:x val="-2.141900937081659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8866-4A62-B7AD-C4BA71AB5788}"/>
                </c:ext>
              </c:extLst>
            </c:dLbl>
            <c:numFmt formatCode="0.0%;\-#;;" sourceLinked="0"/>
            <c:spPr>
              <a:solidFill>
                <a:schemeClr val="bg1"/>
              </a:solidFill>
              <a:ln>
                <a:solidFill>
                  <a:schemeClr val="tx1"/>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'31（問23）'!$AQ$28:$AQ$33</c:f>
              <c:strCache>
                <c:ptCount val="6"/>
                <c:pt idx="0">
                  <c:v>100人以上</c:v>
                </c:pt>
                <c:pt idx="1">
                  <c:v>50～99人</c:v>
                </c:pt>
                <c:pt idx="2">
                  <c:v>30～49人</c:v>
                </c:pt>
                <c:pt idx="3">
                  <c:v>10～29人</c:v>
                </c:pt>
                <c:pt idx="4">
                  <c:v>5～9人</c:v>
                </c:pt>
                <c:pt idx="5">
                  <c:v>1～4人</c:v>
                </c:pt>
              </c:strCache>
            </c:strRef>
          </c:cat>
          <c:val>
            <c:numRef>
              <c:f>'31（問23）'!$AW$28:$AW$33</c:f>
              <c:numCache>
                <c:formatCode>0.0%</c:formatCode>
                <c:ptCount val="6"/>
                <c:pt idx="0">
                  <c:v>4.2253521126760563E-2</c:v>
                </c:pt>
                <c:pt idx="1">
                  <c:v>2.3809523809523808E-2</c:v>
                </c:pt>
                <c:pt idx="2">
                  <c:v>3.5714285714285712E-2</c:v>
                </c:pt>
                <c:pt idx="3">
                  <c:v>2.8953229398663696E-2</c:v>
                </c:pt>
                <c:pt idx="4">
                  <c:v>1.2562814070351759E-2</c:v>
                </c:pt>
                <c:pt idx="5">
                  <c:v>6.2500000000000003E-3</c:v>
                </c:pt>
              </c:numCache>
            </c:numRef>
          </c:val>
          <c:extLst>
            <c:ext xmlns:c16="http://schemas.microsoft.com/office/drawing/2014/chart" uri="{C3380CC4-5D6E-409C-BE32-E72D297353CC}">
              <c16:uniqueId val="{00000017-8866-4A62-B7AD-C4BA71AB5788}"/>
            </c:ext>
          </c:extLst>
        </c:ser>
        <c:ser>
          <c:idx val="6"/>
          <c:order val="6"/>
          <c:tx>
            <c:strRef>
              <c:f>'31（問23）'!$AX$27</c:f>
              <c:strCache>
                <c:ptCount val="1"/>
                <c:pt idx="0">
                  <c:v>福利
充実</c:v>
                </c:pt>
              </c:strCache>
            </c:strRef>
          </c:tx>
          <c:spPr>
            <a:pattFill prst="dkDnDiag">
              <a:fgClr>
                <a:srgbClr xmlns:mc="http://schemas.openxmlformats.org/markup-compatibility/2006" xmlns:a14="http://schemas.microsoft.com/office/drawing/2010/main" val="969696" mc:Ignorable="a14" a14:legacySpreadsheetColorIndex="55"/>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8.9608477655152546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866-4A62-B7AD-C4BA71AB5788}"/>
                </c:ext>
              </c:extLst>
            </c:dLbl>
            <c:dLbl>
              <c:idx val="3"/>
              <c:layout>
                <c:manualLayout>
                  <c:x val="-5.439079151250672E-5"/>
                  <c:y val="-7.544494464011847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8866-4A62-B7AD-C4BA71AB5788}"/>
                </c:ext>
              </c:extLst>
            </c:dLbl>
            <c:dLbl>
              <c:idx val="4"/>
              <c:layout>
                <c:manualLayout>
                  <c:x val="0"/>
                  <c:y val="-3.7722472320059236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8866-4A62-B7AD-C4BA71AB5788}"/>
                </c:ext>
              </c:extLst>
            </c:dLbl>
            <c:dLbl>
              <c:idx val="5"/>
              <c:layout>
                <c:manualLayout>
                  <c:x val="0"/>
                  <c:y val="-4.1152263374485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8866-4A62-B7AD-C4BA71AB5788}"/>
                </c:ext>
              </c:extLst>
            </c:dLbl>
            <c:numFmt formatCode="0.0%;\-#;;" sourceLinked="0"/>
            <c:spPr>
              <a:solidFill>
                <a:schemeClr val="bg1"/>
              </a:solidFill>
              <a:ln>
                <a:solidFill>
                  <a:schemeClr val="tx1"/>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'31（問23）'!$AQ$28:$AQ$33</c:f>
              <c:strCache>
                <c:ptCount val="6"/>
                <c:pt idx="0">
                  <c:v>100人以上</c:v>
                </c:pt>
                <c:pt idx="1">
                  <c:v>50～99人</c:v>
                </c:pt>
                <c:pt idx="2">
                  <c:v>30～49人</c:v>
                </c:pt>
                <c:pt idx="3">
                  <c:v>10～29人</c:v>
                </c:pt>
                <c:pt idx="4">
                  <c:v>5～9人</c:v>
                </c:pt>
                <c:pt idx="5">
                  <c:v>1～4人</c:v>
                </c:pt>
              </c:strCache>
            </c:strRef>
          </c:cat>
          <c:val>
            <c:numRef>
              <c:f>'31（問23）'!$AX$28:$AX$33</c:f>
              <c:numCache>
                <c:formatCode>0.0%</c:formatCode>
                <c:ptCount val="6"/>
                <c:pt idx="0">
                  <c:v>0</c:v>
                </c:pt>
                <c:pt idx="1">
                  <c:v>2.3809523809523808E-2</c:v>
                </c:pt>
                <c:pt idx="2">
                  <c:v>0</c:v>
                </c:pt>
                <c:pt idx="3">
                  <c:v>6.6815144766146995E-3</c:v>
                </c:pt>
                <c:pt idx="4">
                  <c:v>1.0050251256281407E-2</c:v>
                </c:pt>
                <c:pt idx="5">
                  <c:v>1.8749999999999999E-2</c:v>
                </c:pt>
              </c:numCache>
            </c:numRef>
          </c:val>
          <c:extLst>
            <c:ext xmlns:c16="http://schemas.microsoft.com/office/drawing/2014/chart" uri="{C3380CC4-5D6E-409C-BE32-E72D297353CC}">
              <c16:uniqueId val="{0000001C-8866-4A62-B7AD-C4BA71AB5788}"/>
            </c:ext>
          </c:extLst>
        </c:ser>
        <c:ser>
          <c:idx val="7"/>
          <c:order val="7"/>
          <c:tx>
            <c:strRef>
              <c:f>'31（問23）'!$AY$27</c:f>
              <c:strCache>
                <c:ptCount val="1"/>
                <c:pt idx="0">
                  <c:v>人件費
高騰</c:v>
                </c:pt>
              </c:strCache>
            </c:strRef>
          </c:tx>
          <c:spPr>
            <a:pattFill prst="zigZag">
              <a:fgClr>
                <a:srgbClr xmlns:mc="http://schemas.openxmlformats.org/markup-compatibility/2006" xmlns:a14="http://schemas.microsoft.com/office/drawing/2010/main" val="969696" mc:Ignorable="a14" a14:legacySpreadsheetColorIndex="55"/>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3.5698348951359688E-3"/>
                  <c:y val="-7.544494464011847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8866-4A62-B7AD-C4BA71AB5788}"/>
                </c:ext>
              </c:extLst>
            </c:dLbl>
            <c:dLbl>
              <c:idx val="2"/>
              <c:layout>
                <c:manualLayout>
                  <c:x val="7.1578000541097026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8866-4A62-B7AD-C4BA71AB5788}"/>
                </c:ext>
              </c:extLst>
            </c:dLbl>
            <c:dLbl>
              <c:idx val="3"/>
              <c:layout>
                <c:manualLayout>
                  <c:x val="1.7849174475680499E-3"/>
                  <c:y val="4.115226337448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8866-4A62-B7AD-C4BA71AB5788}"/>
                </c:ext>
              </c:extLst>
            </c:dLbl>
            <c:dLbl>
              <c:idx val="4"/>
              <c:layout>
                <c:manualLayout>
                  <c:x val="1.7849174475680499E-3"/>
                  <c:y val="-3.7722472320059236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8866-4A62-B7AD-C4BA71AB5788}"/>
                </c:ext>
              </c:extLst>
            </c:dLbl>
            <c:dLbl>
              <c:idx val="5"/>
              <c:layout>
                <c:manualLayout>
                  <c:x val="2.141900937081659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8866-4A62-B7AD-C4BA71AB5788}"/>
                </c:ext>
              </c:extLst>
            </c:dLbl>
            <c:numFmt formatCode="0.0%;\-#;;" sourceLinked="0"/>
            <c:spPr>
              <a:solidFill>
                <a:schemeClr val="bg1"/>
              </a:solidFill>
              <a:ln>
                <a:solidFill>
                  <a:schemeClr val="tx1"/>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'31（問23）'!$AQ$28:$AQ$33</c:f>
              <c:strCache>
                <c:ptCount val="6"/>
                <c:pt idx="0">
                  <c:v>100人以上</c:v>
                </c:pt>
                <c:pt idx="1">
                  <c:v>50～99人</c:v>
                </c:pt>
                <c:pt idx="2">
                  <c:v>30～49人</c:v>
                </c:pt>
                <c:pt idx="3">
                  <c:v>10～29人</c:v>
                </c:pt>
                <c:pt idx="4">
                  <c:v>5～9人</c:v>
                </c:pt>
                <c:pt idx="5">
                  <c:v>1～4人</c:v>
                </c:pt>
              </c:strCache>
            </c:strRef>
          </c:cat>
          <c:val>
            <c:numRef>
              <c:f>'31（問23）'!$AY$28:$AY$33</c:f>
              <c:numCache>
                <c:formatCode>0.0%</c:formatCode>
                <c:ptCount val="6"/>
                <c:pt idx="0">
                  <c:v>0.12676056338028169</c:v>
                </c:pt>
                <c:pt idx="1">
                  <c:v>4.7619047619047616E-2</c:v>
                </c:pt>
                <c:pt idx="2">
                  <c:v>7.1428571428571425E-2</c:v>
                </c:pt>
                <c:pt idx="3">
                  <c:v>8.2405345211581285E-2</c:v>
                </c:pt>
                <c:pt idx="4">
                  <c:v>7.0351758793969849E-2</c:v>
                </c:pt>
                <c:pt idx="5">
                  <c:v>8.7499999999999994E-2</c:v>
                </c:pt>
              </c:numCache>
            </c:numRef>
          </c:val>
          <c:extLst>
            <c:ext xmlns:c16="http://schemas.microsoft.com/office/drawing/2014/chart" uri="{C3380CC4-5D6E-409C-BE32-E72D297353CC}">
              <c16:uniqueId val="{00000022-8866-4A62-B7AD-C4BA71AB5788}"/>
            </c:ext>
          </c:extLst>
        </c:ser>
        <c:ser>
          <c:idx val="8"/>
          <c:order val="8"/>
          <c:tx>
            <c:strRef>
              <c:f>'31（問23）'!$AZ$27</c:f>
              <c:strCache>
                <c:ptCount val="1"/>
                <c:pt idx="0">
                  <c:v>その他</c:v>
                </c:pt>
              </c:strCache>
            </c:strRef>
          </c:tx>
          <c:spPr>
            <a:pattFill prst="ltHorz">
              <a:fgClr>
                <a:srgbClr xmlns:mc="http://schemas.openxmlformats.org/markup-compatibility/2006" xmlns:a14="http://schemas.microsoft.com/office/drawing/2010/main" val="969696" mc:Ignorable="a14" a14:legacySpreadsheetColorIndex="55"/>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3.5698348951362308E-3"/>
                  <c:y val="-7.544494464011847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8866-4A62-B7AD-C4BA71AB5788}"/>
                </c:ext>
              </c:extLst>
            </c:dLbl>
            <c:dLbl>
              <c:idx val="1"/>
              <c:layout>
                <c:manualLayout>
                  <c:x val="7.1396697902721996E-3"/>
                  <c:y val="7.544494464011847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8866-4A62-B7AD-C4BA71AB5788}"/>
                </c:ext>
              </c:extLst>
            </c:dLbl>
            <c:dLbl>
              <c:idx val="2"/>
              <c:layout>
                <c:manualLayout>
                  <c:x val="1.253068266065135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8866-4A62-B7AD-C4BA71AB5788}"/>
                </c:ext>
              </c:extLst>
            </c:dLbl>
            <c:dLbl>
              <c:idx val="3"/>
              <c:layout>
                <c:manualLayout>
                  <c:x val="5.3547523427041497E-3"/>
                  <c:y val="-7.544494464011847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113-4892-BDA6-7CC2856DCD4D}"/>
                </c:ext>
              </c:extLst>
            </c:dLbl>
            <c:dLbl>
              <c:idx val="4"/>
              <c:layout>
                <c:manualLayout>
                  <c:x val="1.0709504685408169E-2"/>
                  <c:y val="-3.7722472320059236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8866-4A62-B7AD-C4BA71AB5788}"/>
                </c:ext>
              </c:extLst>
            </c:dLbl>
            <c:dLbl>
              <c:idx val="5"/>
              <c:layout>
                <c:manualLayout>
                  <c:x val="3.932257463800960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8866-4A62-B7AD-C4BA71AB5788}"/>
                </c:ext>
              </c:extLst>
            </c:dLbl>
            <c:numFmt formatCode="0.0%;\-#;;" sourceLinked="0"/>
            <c:spPr>
              <a:solidFill>
                <a:schemeClr val="bg1"/>
              </a:solidFill>
              <a:ln>
                <a:solidFill>
                  <a:schemeClr val="tx1"/>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'31（問23）'!$AQ$28:$AQ$33</c:f>
              <c:strCache>
                <c:ptCount val="6"/>
                <c:pt idx="0">
                  <c:v>100人以上</c:v>
                </c:pt>
                <c:pt idx="1">
                  <c:v>50～99人</c:v>
                </c:pt>
                <c:pt idx="2">
                  <c:v>30～49人</c:v>
                </c:pt>
                <c:pt idx="3">
                  <c:v>10～29人</c:v>
                </c:pt>
                <c:pt idx="4">
                  <c:v>5～9人</c:v>
                </c:pt>
                <c:pt idx="5">
                  <c:v>1～4人</c:v>
                </c:pt>
              </c:strCache>
            </c:strRef>
          </c:cat>
          <c:val>
            <c:numRef>
              <c:f>'31（問23）'!$AZ$28:$AZ$33</c:f>
              <c:numCache>
                <c:formatCode>0.0%</c:formatCode>
                <c:ptCount val="6"/>
                <c:pt idx="0">
                  <c:v>0</c:v>
                </c:pt>
                <c:pt idx="1">
                  <c:v>0</c:v>
                </c:pt>
                <c:pt idx="2">
                  <c:v>0</c:v>
                </c:pt>
                <c:pt idx="3">
                  <c:v>0</c:v>
                </c:pt>
                <c:pt idx="4">
                  <c:v>5.0251256281407036E-3</c:v>
                </c:pt>
                <c:pt idx="5">
                  <c:v>6.2500000000000003E-3</c:v>
                </c:pt>
              </c:numCache>
            </c:numRef>
          </c:val>
          <c:extLst>
            <c:ext xmlns:c16="http://schemas.microsoft.com/office/drawing/2014/chart" uri="{C3380CC4-5D6E-409C-BE32-E72D297353CC}">
              <c16:uniqueId val="{00000028-8866-4A62-B7AD-C4BA71AB5788}"/>
            </c:ext>
          </c:extLst>
        </c:ser>
        <c:ser>
          <c:idx val="9"/>
          <c:order val="9"/>
          <c:tx>
            <c:strRef>
              <c:f>'31（問23）'!$BA$27</c:f>
              <c:strCache>
                <c:ptCount val="1"/>
                <c:pt idx="0">
                  <c:v>雇用調整
していない</c:v>
                </c:pt>
              </c:strCache>
            </c:strRef>
          </c:tx>
          <c:spPr>
            <a:pattFill prst="narVert">
              <a:fgClr>
                <a:srgbClr xmlns:mc="http://schemas.openxmlformats.org/markup-compatibility/2006" xmlns:a14="http://schemas.microsoft.com/office/drawing/2010/main" val="969696" mc:Ignorable="a14" a14:legacySpreadsheetColorIndex="55"/>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0"/>
                  <c:y val="-4.11522633744863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EB2-4ED7-9742-D893464D0676}"/>
                </c:ext>
              </c:extLst>
            </c:dLbl>
            <c:dLbl>
              <c:idx val="1"/>
              <c:layout>
                <c:manualLayout>
                  <c:x val="5.35461179802337E-3"/>
                  <c:y val="7.544494464011847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8866-4A62-B7AD-C4BA71AB5788}"/>
                </c:ext>
              </c:extLst>
            </c:dLbl>
            <c:dLbl>
              <c:idx val="2"/>
              <c:layout>
                <c:manualLayout>
                  <c:x val="8.9245872378402504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8866-4A62-B7AD-C4BA71AB5788}"/>
                </c:ext>
              </c:extLst>
            </c:dLbl>
            <c:numFmt formatCode="0.0%;\-#;;" sourceLinked="0"/>
            <c:spPr>
              <a:solidFill>
                <a:schemeClr val="bg1"/>
              </a:solidFill>
              <a:ln>
                <a:solidFill>
                  <a:schemeClr val="tx1"/>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'31（問23）'!$AQ$28:$AQ$33</c:f>
              <c:strCache>
                <c:ptCount val="6"/>
                <c:pt idx="0">
                  <c:v>100人以上</c:v>
                </c:pt>
                <c:pt idx="1">
                  <c:v>50～99人</c:v>
                </c:pt>
                <c:pt idx="2">
                  <c:v>30～49人</c:v>
                </c:pt>
                <c:pt idx="3">
                  <c:v>10～29人</c:v>
                </c:pt>
                <c:pt idx="4">
                  <c:v>5～9人</c:v>
                </c:pt>
                <c:pt idx="5">
                  <c:v>1～4人</c:v>
                </c:pt>
              </c:strCache>
            </c:strRef>
          </c:cat>
          <c:val>
            <c:numRef>
              <c:f>'31（問23）'!$BA$28:$BA$33</c:f>
              <c:numCache>
                <c:formatCode>0.0%</c:formatCode>
                <c:ptCount val="6"/>
                <c:pt idx="0">
                  <c:v>1.4084507042253521E-2</c:v>
                </c:pt>
                <c:pt idx="1">
                  <c:v>0</c:v>
                </c:pt>
                <c:pt idx="2">
                  <c:v>7.1428571428571425E-2</c:v>
                </c:pt>
                <c:pt idx="3">
                  <c:v>5.3452115812917596E-2</c:v>
                </c:pt>
                <c:pt idx="4">
                  <c:v>0.10804020100502512</c:v>
                </c:pt>
                <c:pt idx="5">
                  <c:v>0.16250000000000001</c:v>
                </c:pt>
              </c:numCache>
            </c:numRef>
          </c:val>
          <c:extLst>
            <c:ext xmlns:c16="http://schemas.microsoft.com/office/drawing/2014/chart" uri="{C3380CC4-5D6E-409C-BE32-E72D297353CC}">
              <c16:uniqueId val="{0000002B-8866-4A62-B7AD-C4BA71AB5788}"/>
            </c:ext>
          </c:extLst>
        </c:ser>
        <c:ser>
          <c:idx val="10"/>
          <c:order val="10"/>
          <c:tx>
            <c:strRef>
              <c:f>'31（問23）'!$BB$27</c:f>
              <c:strCache>
                <c:ptCount val="1"/>
                <c:pt idx="0">
                  <c:v>無回答</c:v>
                </c:pt>
              </c:strCache>
            </c:strRef>
          </c:tx>
          <c:spPr>
            <a:pattFill prst="pct20">
              <a:fgClr>
                <a:srgbClr xmlns:mc="http://schemas.openxmlformats.org/markup-compatibility/2006" xmlns:a14="http://schemas.microsoft.com/office/drawing/2010/main" val="969696" mc:Ignorable="a14" a14:legacySpreadsheetColorIndex="55"/>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1.0709504685408169E-2"/>
                  <c:y val="-7.544494464011847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113-4892-BDA6-7CC2856DCD4D}"/>
                </c:ext>
              </c:extLst>
            </c:dLbl>
            <c:numFmt formatCode="0.0%;\-#;;" sourceLinked="0"/>
            <c:spPr>
              <a:solidFill>
                <a:schemeClr val="bg1"/>
              </a:solidFill>
              <a:ln>
                <a:solidFill>
                  <a:schemeClr val="tx1"/>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'31（問23）'!$AQ$28:$AQ$33</c:f>
              <c:strCache>
                <c:ptCount val="6"/>
                <c:pt idx="0">
                  <c:v>100人以上</c:v>
                </c:pt>
                <c:pt idx="1">
                  <c:v>50～99人</c:v>
                </c:pt>
                <c:pt idx="2">
                  <c:v>30～49人</c:v>
                </c:pt>
                <c:pt idx="3">
                  <c:v>10～29人</c:v>
                </c:pt>
                <c:pt idx="4">
                  <c:v>5～9人</c:v>
                </c:pt>
                <c:pt idx="5">
                  <c:v>1～4人</c:v>
                </c:pt>
              </c:strCache>
            </c:strRef>
          </c:cat>
          <c:val>
            <c:numRef>
              <c:f>'31（問23）'!$BB$28:$BB$33</c:f>
              <c:numCache>
                <c:formatCode>0.0%</c:formatCode>
                <c:ptCount val="6"/>
                <c:pt idx="0">
                  <c:v>0</c:v>
                </c:pt>
                <c:pt idx="1">
                  <c:v>0</c:v>
                </c:pt>
                <c:pt idx="2">
                  <c:v>8.9285714285714281E-3</c:v>
                </c:pt>
                <c:pt idx="3">
                  <c:v>8.9086859688195987E-3</c:v>
                </c:pt>
                <c:pt idx="4">
                  <c:v>1.7587939698492462E-2</c:v>
                </c:pt>
                <c:pt idx="5">
                  <c:v>4.3749999999999997E-2</c:v>
                </c:pt>
              </c:numCache>
            </c:numRef>
          </c:val>
          <c:extLst>
            <c:ext xmlns:c16="http://schemas.microsoft.com/office/drawing/2014/chart" uri="{C3380CC4-5D6E-409C-BE32-E72D297353CC}">
              <c16:uniqueId val="{0000002C-8866-4A62-B7AD-C4BA71AB5788}"/>
            </c:ext>
          </c:extLst>
        </c:ser>
        <c:dLbls>
          <c:showLegendKey val="0"/>
          <c:showVal val="0"/>
          <c:showCatName val="0"/>
          <c:showSerName val="0"/>
          <c:showPercent val="0"/>
          <c:showBubbleSize val="0"/>
        </c:dLbls>
        <c:gapWidth val="30"/>
        <c:overlap val="100"/>
        <c:axId val="87854464"/>
        <c:axId val="87872640"/>
      </c:barChart>
      <c:catAx>
        <c:axId val="8785446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87872640"/>
        <c:crosses val="autoZero"/>
        <c:auto val="1"/>
        <c:lblAlgn val="ctr"/>
        <c:lblOffset val="100"/>
        <c:tickLblSkip val="1"/>
        <c:tickMarkSkip val="1"/>
        <c:noMultiLvlLbl val="0"/>
      </c:catAx>
      <c:valAx>
        <c:axId val="8787264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87854464"/>
        <c:crosses val="autoZero"/>
        <c:crossBetween val="between"/>
      </c:valAx>
      <c:spPr>
        <a:noFill/>
        <a:ln w="25400">
          <a:noFill/>
        </a:ln>
      </c:spPr>
    </c:plotArea>
    <c:legend>
      <c:legendPos val="b"/>
      <c:layout>
        <c:manualLayout>
          <c:xMode val="edge"/>
          <c:yMode val="edge"/>
          <c:x val="1.7402945113788489E-2"/>
          <c:y val="0.80247140403745831"/>
          <c:w val="0.92637342018994617"/>
          <c:h val="0.18827225300541139"/>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4696985604072219"/>
          <c:y val="1.1312217194570135E-2"/>
        </c:manualLayout>
      </c:layout>
      <c:overlay val="0"/>
      <c:spPr>
        <a:noFill/>
        <a:ln w="25400">
          <a:noFill/>
        </a:ln>
      </c:spPr>
    </c:title>
    <c:autoTitleDeleted val="0"/>
    <c:plotArea>
      <c:layout>
        <c:manualLayout>
          <c:layoutTarget val="inner"/>
          <c:xMode val="edge"/>
          <c:yMode val="edge"/>
          <c:x val="0.14848506818931728"/>
          <c:y val="9.0497837530310474E-2"/>
          <c:w val="0.7181828808340448"/>
          <c:h val="0.84615478090840301"/>
        </c:manualLayout>
      </c:layout>
      <c:barChart>
        <c:barDir val="bar"/>
        <c:grouping val="percentStacked"/>
        <c:varyColors val="0"/>
        <c:ser>
          <c:idx val="0"/>
          <c:order val="0"/>
          <c:tx>
            <c:strRef>
              <c:f>'25（問21）'!$BD$10</c:f>
              <c:strCache>
                <c:ptCount val="1"/>
                <c:pt idx="0">
                  <c:v>あり</c:v>
                </c:pt>
              </c:strCache>
            </c:strRef>
          </c:tx>
          <c:spPr>
            <a:pattFill prst="pct60">
              <a:fgClr>
                <a:schemeClr val="tx1"/>
              </a:fgClr>
              <a:bgClr>
                <a:schemeClr val="bg1"/>
              </a:bgClr>
            </a:pattFill>
            <a:ln w="12700">
              <a:solidFill>
                <a:srgbClr val="000000"/>
              </a:solidFill>
              <a:prstDash val="solid"/>
            </a:ln>
          </c:spPr>
          <c:invertIfNegative val="0"/>
          <c:dLbls>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'25（問21）'!$BC$11:$BC$23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'25（問21）'!$BD$11:$BD$23</c:f>
              <c:numCache>
                <c:formatCode>0.0%</c:formatCode>
                <c:ptCount val="13"/>
                <c:pt idx="0">
                  <c:v>0</c:v>
                </c:pt>
                <c:pt idx="1">
                  <c:v>0.72799999999999998</c:v>
                </c:pt>
                <c:pt idx="2">
                  <c:v>0.70138888888888884</c:v>
                </c:pt>
                <c:pt idx="3">
                  <c:v>0.80487804878048785</c:v>
                </c:pt>
                <c:pt idx="4">
                  <c:v>0.77777777777777779</c:v>
                </c:pt>
                <c:pt idx="5">
                  <c:v>0.34285714285714286</c:v>
                </c:pt>
                <c:pt idx="6">
                  <c:v>0.47619047619047616</c:v>
                </c:pt>
                <c:pt idx="7">
                  <c:v>0.7142857142857143</c:v>
                </c:pt>
                <c:pt idx="8">
                  <c:v>0.6875</c:v>
                </c:pt>
                <c:pt idx="9">
                  <c:v>0.76923076923076927</c:v>
                </c:pt>
                <c:pt idx="10">
                  <c:v>0.92307692307692313</c:v>
                </c:pt>
                <c:pt idx="11">
                  <c:v>0.7</c:v>
                </c:pt>
                <c:pt idx="12">
                  <c:v>0.6033755274261603</c:v>
                </c:pt>
              </c:numCache>
            </c:numRef>
          </c:val>
          <c:extLst>
            <c:ext xmlns:c16="http://schemas.microsoft.com/office/drawing/2014/chart" uri="{C3380CC4-5D6E-409C-BE32-E72D297353CC}">
              <c16:uniqueId val="{00000000-35E9-413D-A14F-C4CFE2F2CFDD}"/>
            </c:ext>
          </c:extLst>
        </c:ser>
        <c:ser>
          <c:idx val="1"/>
          <c:order val="1"/>
          <c:tx>
            <c:strRef>
              <c:f>'25（問21）'!$BE$10</c:f>
              <c:strCache>
                <c:ptCount val="1"/>
                <c:pt idx="0">
                  <c:v>なし</c:v>
                </c:pt>
              </c:strCache>
            </c:strRef>
          </c:tx>
          <c:spPr>
            <a:solidFill>
              <a:schemeClr val="bg1"/>
            </a:solidFill>
            <a:ln w="12700">
              <a:solidFill>
                <a:srgbClr val="000000"/>
              </a:solidFill>
              <a:prstDash val="solid"/>
            </a:ln>
          </c:spPr>
          <c:invertIfNegative val="0"/>
          <c:dLbls>
            <c:dLbl>
              <c:idx val="6"/>
              <c:layout>
                <c:manualLayout>
                  <c:x val="-1.7651597866322824E-2"/>
                  <c:y val="-2.413205697658284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E9-413D-A14F-C4CFE2F2CFDD}"/>
                </c:ext>
              </c:extLst>
            </c:dLbl>
            <c:dLbl>
              <c:idx val="7"/>
              <c:layout>
                <c:manualLayout>
                  <c:x val="-2.2045446515337998E-2"/>
                  <c:y val="-6.7291630112823429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E9-413D-A14F-C4CFE2F2CFDD}"/>
                </c:ext>
              </c:extLst>
            </c:dLbl>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'25（問21）'!$BC$11:$BC$23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'25（問21）'!$BE$11:$BE$23</c:f>
              <c:numCache>
                <c:formatCode>0.0%</c:formatCode>
                <c:ptCount val="13"/>
                <c:pt idx="0">
                  <c:v>0</c:v>
                </c:pt>
                <c:pt idx="1">
                  <c:v>0.248</c:v>
                </c:pt>
                <c:pt idx="2">
                  <c:v>0.28472222222222221</c:v>
                </c:pt>
                <c:pt idx="3">
                  <c:v>0.1951219512195122</c:v>
                </c:pt>
                <c:pt idx="4">
                  <c:v>0.22222222222222221</c:v>
                </c:pt>
                <c:pt idx="5">
                  <c:v>0.65714285714285714</c:v>
                </c:pt>
                <c:pt idx="6">
                  <c:v>0.52380952380952384</c:v>
                </c:pt>
                <c:pt idx="7">
                  <c:v>0.23809523809523808</c:v>
                </c:pt>
                <c:pt idx="8">
                  <c:v>0.29166666666666669</c:v>
                </c:pt>
                <c:pt idx="9">
                  <c:v>0.15384615384615385</c:v>
                </c:pt>
                <c:pt idx="10">
                  <c:v>7.6923076923076927E-2</c:v>
                </c:pt>
                <c:pt idx="11">
                  <c:v>0.27368421052631581</c:v>
                </c:pt>
                <c:pt idx="12">
                  <c:v>0.35443037974683544</c:v>
                </c:pt>
              </c:numCache>
            </c:numRef>
          </c:val>
          <c:extLst>
            <c:ext xmlns:c16="http://schemas.microsoft.com/office/drawing/2014/chart" uri="{C3380CC4-5D6E-409C-BE32-E72D297353CC}">
              <c16:uniqueId val="{00000003-35E9-413D-A14F-C4CFE2F2CFDD}"/>
            </c:ext>
          </c:extLst>
        </c:ser>
        <c:ser>
          <c:idx val="2"/>
          <c:order val="2"/>
          <c:tx>
            <c:strRef>
              <c:f>'25（問21）'!$BF$10</c:f>
              <c:strCache>
                <c:ptCount val="1"/>
                <c:pt idx="0">
                  <c:v>無回答</c:v>
                </c:pt>
              </c:strCache>
            </c:strRef>
          </c:tx>
          <c:spPr>
            <a:pattFill prst="pct10">
              <a:fgClr>
                <a:schemeClr val="tx1"/>
              </a:fgClr>
              <a:bgClr>
                <a:schemeClr val="bg1"/>
              </a:bgClr>
            </a:pattFill>
            <a:ln w="12700">
              <a:solidFill>
                <a:srgbClr val="000000"/>
              </a:solidFill>
              <a:prstDash val="solid"/>
            </a:ln>
          </c:spPr>
          <c:invertIfNegative val="0"/>
          <c:dLbls>
            <c:dLbl>
              <c:idx val="0"/>
              <c:layout>
                <c:manualLayout>
                  <c:x val="4.2550639079939945E-2"/>
                  <c:y val="7.194960258375812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E9-413D-A14F-C4CFE2F2CFDD}"/>
                </c:ext>
              </c:extLst>
            </c:dLbl>
            <c:dLbl>
              <c:idx val="6"/>
              <c:layout>
                <c:manualLayout>
                  <c:x val="6.8050299682688919E-3"/>
                  <c:y val="-2.413512004547503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5E9-413D-A14F-C4CFE2F2CFDD}"/>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'25（問21）'!$BC$11:$BC$23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'25（問21）'!$BF$11:$BF$23</c:f>
              <c:numCache>
                <c:formatCode>0.0%</c:formatCode>
                <c:ptCount val="13"/>
                <c:pt idx="0">
                  <c:v>0</c:v>
                </c:pt>
                <c:pt idx="1">
                  <c:v>2.4E-2</c:v>
                </c:pt>
                <c:pt idx="2">
                  <c:v>1.3888888888888888E-2</c:v>
                </c:pt>
                <c:pt idx="3">
                  <c:v>0</c:v>
                </c:pt>
                <c:pt idx="4">
                  <c:v>0</c:v>
                </c:pt>
                <c:pt idx="5">
                  <c:v>0</c:v>
                </c:pt>
                <c:pt idx="6">
                  <c:v>0</c:v>
                </c:pt>
                <c:pt idx="7">
                  <c:v>4.7619047619047616E-2</c:v>
                </c:pt>
                <c:pt idx="8">
                  <c:v>2.0833333333333332E-2</c:v>
                </c:pt>
                <c:pt idx="9">
                  <c:v>7.6923076923076927E-2</c:v>
                </c:pt>
                <c:pt idx="10">
                  <c:v>0</c:v>
                </c:pt>
                <c:pt idx="11">
                  <c:v>2.6315789473684209E-2</c:v>
                </c:pt>
                <c:pt idx="12">
                  <c:v>4.2194092827004218E-2</c:v>
                </c:pt>
              </c:numCache>
            </c:numRef>
          </c:val>
          <c:extLst>
            <c:ext xmlns:c16="http://schemas.microsoft.com/office/drawing/2014/chart" uri="{C3380CC4-5D6E-409C-BE32-E72D297353CC}">
              <c16:uniqueId val="{00000006-35E9-413D-A14F-C4CFE2F2CFDD}"/>
            </c:ext>
          </c:extLst>
        </c:ser>
        <c:dLbls>
          <c:showLegendKey val="0"/>
          <c:showVal val="0"/>
          <c:showCatName val="0"/>
          <c:showSerName val="0"/>
          <c:showPercent val="0"/>
          <c:showBubbleSize val="0"/>
        </c:dLbls>
        <c:gapWidth val="40"/>
        <c:overlap val="100"/>
        <c:axId val="33951744"/>
        <c:axId val="33953280"/>
      </c:barChart>
      <c:catAx>
        <c:axId val="3395174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3953280"/>
        <c:crosses val="autoZero"/>
        <c:auto val="1"/>
        <c:lblAlgn val="ctr"/>
        <c:lblOffset val="100"/>
        <c:tickLblSkip val="1"/>
        <c:tickMarkSkip val="1"/>
        <c:noMultiLvlLbl val="0"/>
      </c:catAx>
      <c:valAx>
        <c:axId val="3395328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3951744"/>
        <c:crosses val="autoZero"/>
        <c:crossBetween val="between"/>
      </c:valAx>
      <c:spPr>
        <a:noFill/>
        <a:ln w="25400">
          <a:noFill/>
        </a:ln>
      </c:spPr>
    </c:plotArea>
    <c:legend>
      <c:legendPos val="r"/>
      <c:layout>
        <c:manualLayout>
          <c:xMode val="edge"/>
          <c:yMode val="edge"/>
          <c:x val="0.88181945438638343"/>
          <c:y val="0.34841676464650062"/>
          <c:w val="0.11060621967708584"/>
          <c:h val="0.18099571263999237"/>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5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6.7204301075268818E-3"/>
          <c:y val="9.2081031307550652E-3"/>
        </c:manualLayout>
      </c:layout>
      <c:overlay val="0"/>
      <c:spPr>
        <a:noFill/>
        <a:ln w="25400">
          <a:noFill/>
        </a:ln>
      </c:spPr>
    </c:title>
    <c:autoTitleDeleted val="0"/>
    <c:plotArea>
      <c:layout>
        <c:manualLayout>
          <c:layoutTarget val="inner"/>
          <c:xMode val="edge"/>
          <c:yMode val="edge"/>
          <c:x val="0.1384410419305511"/>
          <c:y val="2.9465983011738556E-2"/>
          <c:w val="0.82258172486890546"/>
          <c:h val="0.79742316525517465"/>
        </c:manualLayout>
      </c:layout>
      <c:barChart>
        <c:barDir val="bar"/>
        <c:grouping val="percentStacked"/>
        <c:varyColors val="0"/>
        <c:ser>
          <c:idx val="0"/>
          <c:order val="0"/>
          <c:tx>
            <c:strRef>
              <c:f>'31（問23）'!$AR$9</c:f>
              <c:strCache>
                <c:ptCount val="1"/>
                <c:pt idx="0">
                  <c:v>大量退職</c:v>
                </c:pt>
              </c:strCache>
            </c:strRef>
          </c:tx>
          <c:spPr>
            <a:solidFill>
              <a:srgbClr val="FFFFFF"/>
            </a:solidFill>
            <a:ln w="12700">
              <a:solidFill>
                <a:srgbClr val="000000"/>
              </a:solidFill>
              <a:prstDash val="solid"/>
            </a:ln>
          </c:spPr>
          <c:invertIfNegative val="0"/>
          <c:dLbls>
            <c:dLbl>
              <c:idx val="1"/>
              <c:layout>
                <c:manualLayout>
                  <c:x val="-3.5842293906810036E-3"/>
                  <c:y val="9.003374608986514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229-47A3-9964-1A1565898B7C}"/>
                </c:ext>
              </c:extLst>
            </c:dLbl>
            <c:dLbl>
              <c:idx val="4"/>
              <c:layout>
                <c:manualLayout>
                  <c:x val="5.3763440860215058E-3"/>
                  <c:y val="-2.455494168201350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229-47A3-9964-1A1565898B7C}"/>
                </c:ext>
              </c:extLst>
            </c:dLbl>
            <c:dLbl>
              <c:idx val="8"/>
              <c:layout>
                <c:manualLayout>
                  <c:x val="5.3763440860215058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229-47A3-9964-1A1565898B7C}"/>
                </c:ext>
              </c:extLst>
            </c:dLbl>
            <c:dLbl>
              <c:idx val="11"/>
              <c:layout>
                <c:manualLayout>
                  <c:x val="1.7919735839471678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229-47A3-9964-1A1565898B7C}"/>
                </c:ext>
              </c:extLst>
            </c:dLbl>
            <c:numFmt formatCode="0.0%;\-#;;" sourceLinked="0"/>
            <c:spPr>
              <a:solidFill>
                <a:schemeClr val="bg1"/>
              </a:solidFill>
              <a:ln w="3175">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'31（問23）'!$AQ$10:$AQ$22</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'31（問23）'!$AR$10:$AR$22</c:f>
              <c:numCache>
                <c:formatCode>0.0%</c:formatCode>
                <c:ptCount val="13"/>
                <c:pt idx="0">
                  <c:v>0</c:v>
                </c:pt>
                <c:pt idx="1">
                  <c:v>1.5873015873015872E-2</c:v>
                </c:pt>
                <c:pt idx="2">
                  <c:v>0</c:v>
                </c:pt>
                <c:pt idx="3">
                  <c:v>0</c:v>
                </c:pt>
                <c:pt idx="4">
                  <c:v>1.1049723756906077E-2</c:v>
                </c:pt>
                <c:pt idx="5">
                  <c:v>0</c:v>
                </c:pt>
                <c:pt idx="6">
                  <c:v>0</c:v>
                </c:pt>
                <c:pt idx="7">
                  <c:v>0</c:v>
                </c:pt>
                <c:pt idx="8">
                  <c:v>8.3333333333333332E-3</c:v>
                </c:pt>
                <c:pt idx="9">
                  <c:v>3.8461538461538464E-2</c:v>
                </c:pt>
                <c:pt idx="10">
                  <c:v>8.3333333333333329E-2</c:v>
                </c:pt>
                <c:pt idx="11">
                  <c:v>5.2910052910052907E-3</c:v>
                </c:pt>
                <c:pt idx="12">
                  <c:v>4.2372881355932203E-3</c:v>
                </c:pt>
              </c:numCache>
            </c:numRef>
          </c:val>
          <c:extLst>
            <c:ext xmlns:c16="http://schemas.microsoft.com/office/drawing/2014/chart" uri="{C3380CC4-5D6E-409C-BE32-E72D297353CC}">
              <c16:uniqueId val="{00000004-8229-47A3-9964-1A1565898B7C}"/>
            </c:ext>
          </c:extLst>
        </c:ser>
        <c:ser>
          <c:idx val="1"/>
          <c:order val="1"/>
          <c:tx>
            <c:strRef>
              <c:f>'31（問23）'!$AS$9</c:f>
              <c:strCache>
                <c:ptCount val="1"/>
                <c:pt idx="0">
                  <c:v>若年層
定着率</c:v>
                </c:pt>
              </c:strCache>
            </c:strRef>
          </c:tx>
          <c:spPr>
            <a:solidFill>
              <a:srgbClr val="FFFFFF"/>
            </a:solidFill>
            <a:ln w="12700">
              <a:solidFill>
                <a:srgbClr val="000000"/>
              </a:solidFill>
              <a:prstDash val="solid"/>
            </a:ln>
          </c:spPr>
          <c:invertIfNegative val="0"/>
          <c:dLbls>
            <c:dLbl>
              <c:idx val="1"/>
              <c:layout>
                <c:manualLayout>
                  <c:x val="0"/>
                  <c:y val="9.003374608986514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229-47A3-9964-1A1565898B7C}"/>
                </c:ext>
              </c:extLst>
            </c:dLbl>
            <c:dLbl>
              <c:idx val="2"/>
              <c:layout>
                <c:manualLayout>
                  <c:x val="-3.3598622752801062E-4"/>
                  <c:y val="-1.468462850983406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229-47A3-9964-1A1565898B7C}"/>
                </c:ext>
              </c:extLst>
            </c:dLbl>
            <c:dLbl>
              <c:idx val="4"/>
              <c:layout>
                <c:manualLayout>
                  <c:x val="1.3104873987525753E-2"/>
                  <c:y val="-2.790562781862301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229-47A3-9964-1A1565898B7C}"/>
                </c:ext>
              </c:extLst>
            </c:dLbl>
            <c:dLbl>
              <c:idx val="5"/>
              <c:layout>
                <c:manualLayout>
                  <c:x val="-1.612903225806453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229-47A3-9964-1A1565898B7C}"/>
                </c:ext>
              </c:extLst>
            </c:dLbl>
            <c:dLbl>
              <c:idx val="7"/>
              <c:layout>
                <c:manualLayout>
                  <c:x val="2.8898202240848596E-3"/>
                  <c:y val="7.507625082776254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229-47A3-9964-1A1565898B7C}"/>
                </c:ext>
              </c:extLst>
            </c:dLbl>
            <c:dLbl>
              <c:idx val="8"/>
              <c:layout>
                <c:manualLayout>
                  <c:x val="6.182090141958062E-3"/>
                  <c:y val="7.0377943088605641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229-47A3-9964-1A1565898B7C}"/>
                </c:ext>
              </c:extLst>
            </c:dLbl>
            <c:dLbl>
              <c:idx val="9"/>
              <c:layout>
                <c:manualLayout>
                  <c:x val="-8.9605734767025085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229-47A3-9964-1A1565898B7C}"/>
                </c:ext>
              </c:extLst>
            </c:dLbl>
            <c:dLbl>
              <c:idx val="10"/>
              <c:layout>
                <c:manualLayout>
                  <c:x val="1.075268817204301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229-47A3-9964-1A1565898B7C}"/>
                </c:ext>
              </c:extLst>
            </c:dLbl>
            <c:dLbl>
              <c:idx val="11"/>
              <c:layout>
                <c:manualLayout>
                  <c:x val="6.6899500465667601E-3"/>
                  <c:y val="-5.1816727328995893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229-47A3-9964-1A1565898B7C}"/>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'31（問23）'!$AQ$10:$AQ$22</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'31（問23）'!$AS$10:$AS$22</c:f>
              <c:numCache>
                <c:formatCode>0.0%</c:formatCode>
                <c:ptCount val="13"/>
                <c:pt idx="0">
                  <c:v>0</c:v>
                </c:pt>
                <c:pt idx="1">
                  <c:v>8.7301587301587297E-2</c:v>
                </c:pt>
                <c:pt idx="2">
                  <c:v>0.14482758620689656</c:v>
                </c:pt>
                <c:pt idx="3">
                  <c:v>0.19047619047619047</c:v>
                </c:pt>
                <c:pt idx="4">
                  <c:v>0.11602209944751381</c:v>
                </c:pt>
                <c:pt idx="5">
                  <c:v>0.31428571428571428</c:v>
                </c:pt>
                <c:pt idx="6">
                  <c:v>0.14285714285714285</c:v>
                </c:pt>
                <c:pt idx="7">
                  <c:v>4.7619047619047616E-2</c:v>
                </c:pt>
                <c:pt idx="8">
                  <c:v>0.10833333333333334</c:v>
                </c:pt>
                <c:pt idx="9">
                  <c:v>0</c:v>
                </c:pt>
                <c:pt idx="10">
                  <c:v>0.25</c:v>
                </c:pt>
                <c:pt idx="11">
                  <c:v>0.1164021164021164</c:v>
                </c:pt>
                <c:pt idx="12">
                  <c:v>0.17796610169491525</c:v>
                </c:pt>
              </c:numCache>
            </c:numRef>
          </c:val>
          <c:extLst>
            <c:ext xmlns:c16="http://schemas.microsoft.com/office/drawing/2014/chart" uri="{C3380CC4-5D6E-409C-BE32-E72D297353CC}">
              <c16:uniqueId val="{0000000E-8229-47A3-9964-1A1565898B7C}"/>
            </c:ext>
          </c:extLst>
        </c:ser>
        <c:ser>
          <c:idx val="2"/>
          <c:order val="2"/>
          <c:tx>
            <c:strRef>
              <c:f>'31（問23）'!$AT$9</c:f>
              <c:strCache>
                <c:ptCount val="1"/>
                <c:pt idx="0">
                  <c:v>女性
労働環境</c:v>
                </c:pt>
              </c:strCache>
            </c:strRef>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4"/>
              <c:layout>
                <c:manualLayout>
                  <c:x val="7.7285299015042476E-3"/>
                  <c:y val="2.12042555454048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229-47A3-9964-1A1565898B7C}"/>
                </c:ext>
              </c:extLst>
            </c:dLbl>
            <c:dLbl>
              <c:idx val="5"/>
              <c:layout>
                <c:manualLayout>
                  <c:x val="-1.7921146953405018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229-47A3-9964-1A1565898B7C}"/>
                </c:ext>
              </c:extLst>
            </c:dLbl>
            <c:dLbl>
              <c:idx val="7"/>
              <c:layout>
                <c:manualLayout>
                  <c:x val="-4.6817938080320606E-3"/>
                  <c:y val="1.36463605032796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229-47A3-9964-1A1565898B7C}"/>
                </c:ext>
              </c:extLst>
            </c:dLbl>
            <c:dLbl>
              <c:idx val="8"/>
              <c:layout>
                <c:manualLayout>
                  <c:x val="5.1660881099539974E-4"/>
                  <c:y val="1.931526514986731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229-47A3-9964-1A1565898B7C}"/>
                </c:ext>
              </c:extLst>
            </c:dLbl>
            <c:dLbl>
              <c:idx val="10"/>
              <c:layout>
                <c:manualLayout>
                  <c:x val="7.1684587813620072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229-47A3-9964-1A1565898B7C}"/>
                </c:ext>
              </c:extLst>
            </c:dLbl>
            <c:dLbl>
              <c:idx val="11"/>
              <c:layout>
                <c:manualLayout>
                  <c:x val="9.6428470634719043E-3"/>
                  <c:y val="1.789803898822039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229-47A3-9964-1A1565898B7C}"/>
                </c:ext>
              </c:extLst>
            </c:dLbl>
            <c:dLbl>
              <c:idx val="12"/>
              <c:layout>
                <c:manualLayout>
                  <c:x val="8.80143570043891E-4"/>
                  <c:y val="-1.32685740291533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229-47A3-9964-1A1565898B7C}"/>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'31（問23）'!$AQ$10:$AQ$22</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'31（問23）'!$AT$10:$AT$22</c:f>
              <c:numCache>
                <c:formatCode>0.0%</c:formatCode>
                <c:ptCount val="13"/>
                <c:pt idx="0">
                  <c:v>0</c:v>
                </c:pt>
                <c:pt idx="1">
                  <c:v>7.9365079365079361E-3</c:v>
                </c:pt>
                <c:pt idx="2">
                  <c:v>2.0689655172413793E-2</c:v>
                </c:pt>
                <c:pt idx="3">
                  <c:v>0</c:v>
                </c:pt>
                <c:pt idx="4">
                  <c:v>1.1049723756906077E-2</c:v>
                </c:pt>
                <c:pt idx="5">
                  <c:v>0</c:v>
                </c:pt>
                <c:pt idx="6">
                  <c:v>4.7619047619047616E-2</c:v>
                </c:pt>
                <c:pt idx="7">
                  <c:v>4.7619047619047616E-2</c:v>
                </c:pt>
                <c:pt idx="8">
                  <c:v>1.6666666666666666E-2</c:v>
                </c:pt>
                <c:pt idx="9">
                  <c:v>0</c:v>
                </c:pt>
                <c:pt idx="10">
                  <c:v>8.3333333333333329E-2</c:v>
                </c:pt>
                <c:pt idx="11">
                  <c:v>2.1164021164021163E-2</c:v>
                </c:pt>
                <c:pt idx="12">
                  <c:v>4.2372881355932203E-3</c:v>
                </c:pt>
              </c:numCache>
            </c:numRef>
          </c:val>
          <c:extLst>
            <c:ext xmlns:c16="http://schemas.microsoft.com/office/drawing/2014/chart" uri="{C3380CC4-5D6E-409C-BE32-E72D297353CC}">
              <c16:uniqueId val="{00000016-8229-47A3-9964-1A1565898B7C}"/>
            </c:ext>
          </c:extLst>
        </c:ser>
        <c:ser>
          <c:idx val="3"/>
          <c:order val="3"/>
          <c:tx>
            <c:strRef>
              <c:f>'31（問23）'!$AU$9</c:f>
              <c:strCache>
                <c:ptCount val="1"/>
                <c:pt idx="0">
                  <c:v>人材確保</c:v>
                </c:pt>
              </c:strCache>
            </c:strRef>
          </c:tx>
          <c:spPr>
            <a:pattFill prst="dkHorz">
              <a:fgClr>
                <a:srgbClr xmlns:mc="http://schemas.openxmlformats.org/markup-compatibility/2006" xmlns:a14="http://schemas.microsoft.com/office/drawing/2010/main" val="808080" mc:Ignorable="a14" a14:legacySpreadsheetColorIndex="23"/>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3.7634408602150574E-2"/>
                  <c:y val="9.003374608986514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8229-47A3-9964-1A1565898B7C}"/>
                </c:ext>
              </c:extLst>
            </c:dLbl>
            <c:dLbl>
              <c:idx val="3"/>
              <c:layout>
                <c:manualLayout>
                  <c:x val="5.0403032748495237E-3"/>
                  <c:y val="-2.743479943845947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229-47A3-9964-1A1565898B7C}"/>
                </c:ext>
              </c:extLst>
            </c:dLbl>
            <c:dLbl>
              <c:idx val="6"/>
              <c:layout>
                <c:manualLayout>
                  <c:x val="-8.9605734767025085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8229-47A3-9964-1A1565898B7C}"/>
                </c:ext>
              </c:extLst>
            </c:dLbl>
            <c:dLbl>
              <c:idx val="7"/>
              <c:layout>
                <c:manualLayout>
                  <c:x val="1.7919735839471678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8229-47A3-9964-1A1565898B7C}"/>
                </c:ext>
              </c:extLst>
            </c:dLbl>
            <c:dLbl>
              <c:idx val="9"/>
              <c:layout>
                <c:manualLayout>
                  <c:x val="1.2656898294248535E-2"/>
                  <c:y val="6.564336677526979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8229-47A3-9964-1A1565898B7C}"/>
                </c:ext>
              </c:extLst>
            </c:dLbl>
            <c:dLbl>
              <c:idx val="10"/>
              <c:layout>
                <c:manualLayout>
                  <c:x val="-3.879481952266995E-3"/>
                  <c:y val="-6.186024505470317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8229-47A3-9964-1A1565898B7C}"/>
                </c:ext>
              </c:extLst>
            </c:dLbl>
            <c:numFmt formatCode="0.0%;\-#;;" sourceLinked="0"/>
            <c:spPr>
              <a:solidFill>
                <a:srgbClr val="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'31（問23）'!$AQ$10:$AQ$22</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'31（問23）'!$AU$10:$AU$22</c:f>
              <c:numCache>
                <c:formatCode>0.0%</c:formatCode>
                <c:ptCount val="13"/>
                <c:pt idx="0">
                  <c:v>0</c:v>
                </c:pt>
                <c:pt idx="1">
                  <c:v>0.34920634920634919</c:v>
                </c:pt>
                <c:pt idx="2">
                  <c:v>0.48965517241379308</c:v>
                </c:pt>
                <c:pt idx="3">
                  <c:v>0.40476190476190477</c:v>
                </c:pt>
                <c:pt idx="4">
                  <c:v>0.50828729281767959</c:v>
                </c:pt>
                <c:pt idx="5">
                  <c:v>0.2857142857142857</c:v>
                </c:pt>
                <c:pt idx="6">
                  <c:v>0.23809523809523808</c:v>
                </c:pt>
                <c:pt idx="7">
                  <c:v>0.38095238095238093</c:v>
                </c:pt>
                <c:pt idx="8">
                  <c:v>0.32916666666666666</c:v>
                </c:pt>
                <c:pt idx="9">
                  <c:v>0.23076923076923078</c:v>
                </c:pt>
                <c:pt idx="10">
                  <c:v>0.33333333333333331</c:v>
                </c:pt>
                <c:pt idx="11">
                  <c:v>0.36507936507936506</c:v>
                </c:pt>
                <c:pt idx="12">
                  <c:v>0.4152542372881356</c:v>
                </c:pt>
              </c:numCache>
            </c:numRef>
          </c:val>
          <c:extLst>
            <c:ext xmlns:c16="http://schemas.microsoft.com/office/drawing/2014/chart" uri="{C3380CC4-5D6E-409C-BE32-E72D297353CC}">
              <c16:uniqueId val="{0000001D-8229-47A3-9964-1A1565898B7C}"/>
            </c:ext>
          </c:extLst>
        </c:ser>
        <c:ser>
          <c:idx val="4"/>
          <c:order val="4"/>
          <c:tx>
            <c:strRef>
              <c:f>'31（問23）'!$AV$9</c:f>
              <c:strCache>
                <c:ptCount val="1"/>
                <c:pt idx="0">
                  <c:v>高齢化</c:v>
                </c:pt>
              </c:strCache>
            </c:strRef>
          </c:tx>
          <c:spPr>
            <a:solidFill>
              <a:srgbClr val="808080"/>
            </a:solidFill>
            <a:ln w="12700">
              <a:solidFill>
                <a:srgbClr val="000000"/>
              </a:solidFill>
              <a:prstDash val="solid"/>
            </a:ln>
          </c:spPr>
          <c:invertIfNegative val="0"/>
          <c:dLbls>
            <c:dLbl>
              <c:idx val="1"/>
              <c:layout>
                <c:manualLayout>
                  <c:x val="-1.6800722490333869E-3"/>
                  <c:y val="-1.9334599749616934E-4"/>
                </c:manualLayout>
              </c:layout>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8229-47A3-9964-1A1565898B7C}"/>
                </c:ext>
              </c:extLst>
            </c:dLbl>
            <c:dLbl>
              <c:idx val="2"/>
              <c:layout>
                <c:manualLayout>
                  <c:x val="-1.1424871045337631E-3"/>
                  <c:y val="-1.468443825546134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8229-47A3-9964-1A1565898B7C}"/>
                </c:ext>
              </c:extLst>
            </c:dLbl>
            <c:dLbl>
              <c:idx val="3"/>
              <c:layout>
                <c:manualLayout>
                  <c:x val="-2.0049281262322895E-2"/>
                  <c:y val="-9.018560056122200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8229-47A3-9964-1A1565898B7C}"/>
                </c:ext>
              </c:extLst>
            </c:dLbl>
            <c:dLbl>
              <c:idx val="4"/>
              <c:layout>
                <c:manualLayout>
                  <c:x val="-1.8257226497024666E-2"/>
                  <c:y val="-3.3507483968080941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8229-47A3-9964-1A1565898B7C}"/>
                </c:ext>
              </c:extLst>
            </c:dLbl>
            <c:dLbl>
              <c:idx val="6"/>
              <c:layout>
                <c:manualLayout>
                  <c:x val="-2.688172043010752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8229-47A3-9964-1A1565898B7C}"/>
                </c:ext>
              </c:extLst>
            </c:dLbl>
            <c:dLbl>
              <c:idx val="7"/>
              <c:layout>
                <c:manualLayout>
                  <c:x val="-1.7922558067338357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8229-47A3-9964-1A1565898B7C}"/>
                </c:ext>
              </c:extLst>
            </c:dLbl>
            <c:dLbl>
              <c:idx val="8"/>
              <c:layout>
                <c:manualLayout>
                  <c:x val="2.7509985034357694E-3"/>
                  <c:y val="-3.5934020286485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8229-47A3-9964-1A1565898B7C}"/>
                </c:ext>
              </c:extLst>
            </c:dLbl>
            <c:dLbl>
              <c:idx val="10"/>
              <c:layout>
                <c:manualLayout>
                  <c:x val="-1.7921146953405018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8229-47A3-9964-1A1565898B7C}"/>
                </c:ext>
              </c:extLst>
            </c:dLbl>
            <c:numFmt formatCode="0.0%;\-#;;" sourceLinked="0"/>
            <c:spPr>
              <a:pattFill prst="pct5">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FFFFFF" mc:Ignorable="a14" a14:legacySpreadsheetColorIndex="9"/>
                </a:bgClr>
              </a:patt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'31（問23）'!$AQ$10:$AQ$22</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'31（問23）'!$AV$10:$AV$22</c:f>
              <c:numCache>
                <c:formatCode>0.0%</c:formatCode>
                <c:ptCount val="13"/>
                <c:pt idx="0">
                  <c:v>0</c:v>
                </c:pt>
                <c:pt idx="1">
                  <c:v>0.23809523809523808</c:v>
                </c:pt>
                <c:pt idx="2">
                  <c:v>0.17241379310344829</c:v>
                </c:pt>
                <c:pt idx="3">
                  <c:v>0.21428571428571427</c:v>
                </c:pt>
                <c:pt idx="4">
                  <c:v>0.14917127071823205</c:v>
                </c:pt>
                <c:pt idx="5">
                  <c:v>0.11428571428571428</c:v>
                </c:pt>
                <c:pt idx="6">
                  <c:v>0.19047619047619047</c:v>
                </c:pt>
                <c:pt idx="7">
                  <c:v>0.23809523809523808</c:v>
                </c:pt>
                <c:pt idx="8">
                  <c:v>0.32500000000000001</c:v>
                </c:pt>
                <c:pt idx="9">
                  <c:v>0.5</c:v>
                </c:pt>
                <c:pt idx="10">
                  <c:v>0.25</c:v>
                </c:pt>
                <c:pt idx="11">
                  <c:v>0.26984126984126983</c:v>
                </c:pt>
                <c:pt idx="12">
                  <c:v>0.25847457627118642</c:v>
                </c:pt>
              </c:numCache>
            </c:numRef>
          </c:val>
          <c:extLst>
            <c:ext xmlns:c16="http://schemas.microsoft.com/office/drawing/2014/chart" uri="{C3380CC4-5D6E-409C-BE32-E72D297353CC}">
              <c16:uniqueId val="{00000026-8229-47A3-9964-1A1565898B7C}"/>
            </c:ext>
          </c:extLst>
        </c:ser>
        <c:ser>
          <c:idx val="5"/>
          <c:order val="5"/>
          <c:tx>
            <c:strRef>
              <c:f>'31（問23）'!$AW$9</c:f>
              <c:strCache>
                <c:ptCount val="1"/>
                <c:pt idx="0">
                  <c:v>時間
短縮</c:v>
                </c:pt>
              </c:strCache>
            </c:strRef>
          </c:tx>
          <c:spPr>
            <a:pattFill prst="dashHorz">
              <a:fgClr>
                <a:srgbClr xmlns:mc="http://schemas.openxmlformats.org/markup-compatibility/2006" xmlns:a14="http://schemas.microsoft.com/office/drawing/2010/main" val="969696" mc:Ignorable="a14" a14:legacySpreadsheetColorIndex="55"/>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1.2544802867383513E-2"/>
                  <c:y val="2.45549416820144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8229-47A3-9964-1A1565898B7C}"/>
                </c:ext>
              </c:extLst>
            </c:dLbl>
            <c:dLbl>
              <c:idx val="2"/>
              <c:layout>
                <c:manualLayout>
                  <c:x val="-2.329749103942652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8229-47A3-9964-1A1565898B7C}"/>
                </c:ext>
              </c:extLst>
            </c:dLbl>
            <c:dLbl>
              <c:idx val="4"/>
              <c:layout>
                <c:manualLayout>
                  <c:x val="-1.4336917562724014E-2"/>
                  <c:y val="2.45549416820135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8229-47A3-9964-1A1565898B7C}"/>
                </c:ext>
              </c:extLst>
            </c:dLbl>
            <c:dLbl>
              <c:idx val="5"/>
              <c:layout>
                <c:manualLayout>
                  <c:x val="-8.9605734767025085E-3"/>
                  <c:y val="2.45549416820135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8229-47A3-9964-1A1565898B7C}"/>
                </c:ext>
              </c:extLst>
            </c:dLbl>
            <c:dLbl>
              <c:idx val="8"/>
              <c:layout>
                <c:manualLayout>
                  <c:x val="-1.7921146953405017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8229-47A3-9964-1A1565898B7C}"/>
                </c:ext>
              </c:extLst>
            </c:dLbl>
            <c:dLbl>
              <c:idx val="11"/>
              <c:layout>
                <c:manualLayout>
                  <c:x val="-2.6881720430107527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8229-47A3-9964-1A1565898B7C}"/>
                </c:ext>
              </c:extLst>
            </c:dLbl>
            <c:dLbl>
              <c:idx val="12"/>
              <c:layout>
                <c:manualLayout>
                  <c:x val="-2.5089605734767026E-2"/>
                  <c:y val="-1.9334599750742356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8229-47A3-9964-1A1565898B7C}"/>
                </c:ext>
              </c:extLst>
            </c:dLbl>
            <c:numFmt formatCode="0.0%;\-#;;" sourceLinked="0"/>
            <c:spPr>
              <a:solidFill>
                <a:srgbClr val="FFFFFF"/>
              </a:solidFill>
              <a:ln>
                <a:solidFill>
                  <a:schemeClr val="tx1"/>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'31（問23）'!$AQ$10:$AQ$22</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'31（問23）'!$AW$10:$AW$22</c:f>
              <c:numCache>
                <c:formatCode>0.0%</c:formatCode>
                <c:ptCount val="13"/>
                <c:pt idx="0">
                  <c:v>0</c:v>
                </c:pt>
                <c:pt idx="1">
                  <c:v>1.5873015873015872E-2</c:v>
                </c:pt>
                <c:pt idx="2">
                  <c:v>2.0689655172413793E-2</c:v>
                </c:pt>
                <c:pt idx="3">
                  <c:v>4.7619047619047616E-2</c:v>
                </c:pt>
                <c:pt idx="4">
                  <c:v>1.1049723756906077E-2</c:v>
                </c:pt>
                <c:pt idx="5">
                  <c:v>0</c:v>
                </c:pt>
                <c:pt idx="6">
                  <c:v>0</c:v>
                </c:pt>
                <c:pt idx="7">
                  <c:v>4.7619047619047616E-2</c:v>
                </c:pt>
                <c:pt idx="8">
                  <c:v>1.2500000000000001E-2</c:v>
                </c:pt>
                <c:pt idx="9">
                  <c:v>3.8461538461538464E-2</c:v>
                </c:pt>
                <c:pt idx="10">
                  <c:v>0</c:v>
                </c:pt>
                <c:pt idx="11">
                  <c:v>2.1164021164021163E-2</c:v>
                </c:pt>
                <c:pt idx="12">
                  <c:v>4.2372881355932202E-2</c:v>
                </c:pt>
              </c:numCache>
            </c:numRef>
          </c:val>
          <c:extLst>
            <c:ext xmlns:c16="http://schemas.microsoft.com/office/drawing/2014/chart" uri="{C3380CC4-5D6E-409C-BE32-E72D297353CC}">
              <c16:uniqueId val="{0000002E-8229-47A3-9964-1A1565898B7C}"/>
            </c:ext>
          </c:extLst>
        </c:ser>
        <c:ser>
          <c:idx val="6"/>
          <c:order val="6"/>
          <c:tx>
            <c:strRef>
              <c:f>'31（問23）'!$AX$9</c:f>
              <c:strCache>
                <c:ptCount val="1"/>
                <c:pt idx="0">
                  <c:v>福利
充実</c:v>
                </c:pt>
              </c:strCache>
            </c:strRef>
          </c:tx>
          <c:spPr>
            <a:pattFill prst="dkDnDiag">
              <a:fgClr>
                <a:srgbClr xmlns:mc="http://schemas.openxmlformats.org/markup-compatibility/2006" xmlns:a14="http://schemas.microsoft.com/office/drawing/2010/main" val="969696" mc:Ignorable="a14" a14:legacySpreadsheetColorIndex="55"/>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8.9605734767025085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B9E-406C-AE87-55AAC274B21B}"/>
                </c:ext>
              </c:extLst>
            </c:dLbl>
            <c:dLbl>
              <c:idx val="2"/>
              <c:layout>
                <c:manualLayout>
                  <c:x val="-3.5842293906810036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B9E-406C-AE87-55AAC274B21B}"/>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8229-47A3-9964-1A1565898B7C}"/>
                </c:ext>
              </c:extLst>
            </c:dLbl>
            <c:dLbl>
              <c:idx val="4"/>
              <c:layout>
                <c:manualLayout>
                  <c:x val="5.3763440860215058E-3"/>
                  <c:y val="2.455494168201350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8229-47A3-9964-1A1565898B7C}"/>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8229-47A3-9964-1A1565898B7C}"/>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8229-47A3-9964-1A1565898B7C}"/>
                </c:ext>
              </c:extLst>
            </c:dLbl>
            <c:dLbl>
              <c:idx val="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8229-47A3-9964-1A1565898B7C}"/>
                </c:ext>
              </c:extLst>
            </c:dLbl>
            <c:dLbl>
              <c:idx val="8"/>
              <c:layout>
                <c:manualLayout>
                  <c:x val="-1.3142022614730316E-16"/>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8229-47A3-9964-1A1565898B7C}"/>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8229-47A3-9964-1A1565898B7C}"/>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8229-47A3-9964-1A1565898B7C}"/>
                </c:ext>
              </c:extLst>
            </c:dLbl>
            <c:dLbl>
              <c:idx val="11"/>
              <c:layout>
                <c:manualLayout>
                  <c:x val="-3.5842293906810036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8229-47A3-9964-1A1565898B7C}"/>
                </c:ext>
              </c:extLst>
            </c:dLbl>
            <c:dLbl>
              <c:idx val="12"/>
              <c:layout>
                <c:manualLayout>
                  <c:x val="-1.7921146953405018E-3"/>
                  <c:y val="-5.6271091306165713E-1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8229-47A3-9964-1A1565898B7C}"/>
                </c:ext>
              </c:extLst>
            </c:dLbl>
            <c:numFmt formatCode="0.0%;\-#;;" sourceLinked="0"/>
            <c:spPr>
              <a:solidFill>
                <a:srgbClr val="FFFFFF"/>
              </a:solidFill>
              <a:ln>
                <a:solidFill>
                  <a:schemeClr val="tx1"/>
                </a:solidFill>
              </a:ln>
            </c:spPr>
            <c:txPr>
              <a:bodyPr/>
              <a:lstStyle/>
              <a:p>
                <a:pPr>
                  <a:defRPr sz="70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'31（問23）'!$AQ$10:$AQ$22</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'31（問23）'!$AX$10:$AX$22</c:f>
              <c:numCache>
                <c:formatCode>0.0%</c:formatCode>
                <c:ptCount val="13"/>
                <c:pt idx="0">
                  <c:v>0</c:v>
                </c:pt>
                <c:pt idx="1">
                  <c:v>1.5873015873015872E-2</c:v>
                </c:pt>
                <c:pt idx="2">
                  <c:v>1.3793103448275862E-2</c:v>
                </c:pt>
                <c:pt idx="3">
                  <c:v>0</c:v>
                </c:pt>
                <c:pt idx="4">
                  <c:v>5.5248618784530384E-3</c:v>
                </c:pt>
                <c:pt idx="5">
                  <c:v>0</c:v>
                </c:pt>
                <c:pt idx="6">
                  <c:v>0</c:v>
                </c:pt>
                <c:pt idx="7">
                  <c:v>0</c:v>
                </c:pt>
                <c:pt idx="8">
                  <c:v>1.6666666666666666E-2</c:v>
                </c:pt>
                <c:pt idx="9">
                  <c:v>0</c:v>
                </c:pt>
                <c:pt idx="10">
                  <c:v>0</c:v>
                </c:pt>
                <c:pt idx="11">
                  <c:v>5.2910052910052907E-3</c:v>
                </c:pt>
                <c:pt idx="12">
                  <c:v>8.4745762711864406E-3</c:v>
                </c:pt>
              </c:numCache>
            </c:numRef>
          </c:val>
          <c:extLst>
            <c:ext xmlns:c16="http://schemas.microsoft.com/office/drawing/2014/chart" uri="{C3380CC4-5D6E-409C-BE32-E72D297353CC}">
              <c16:uniqueId val="{00000039-8229-47A3-9964-1A1565898B7C}"/>
            </c:ext>
          </c:extLst>
        </c:ser>
        <c:ser>
          <c:idx val="7"/>
          <c:order val="7"/>
          <c:tx>
            <c:strRef>
              <c:f>'31（問23）'!$AY$9</c:f>
              <c:strCache>
                <c:ptCount val="1"/>
                <c:pt idx="0">
                  <c:v>人件費
高騰</c:v>
                </c:pt>
              </c:strCache>
            </c:strRef>
          </c:tx>
          <c:spPr>
            <a:pattFill prst="zigZag">
              <a:fgClr>
                <a:srgbClr xmlns:mc="http://schemas.openxmlformats.org/markup-compatibility/2006" xmlns:a14="http://schemas.microsoft.com/office/drawing/2010/main" val="969696" mc:Ignorable="a14" a14:legacySpreadsheetColorIndex="55"/>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3.5842293906810036E-3"/>
                  <c:y val="9.003374608986514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8229-47A3-9964-1A1565898B7C}"/>
                </c:ext>
              </c:extLst>
            </c:dLbl>
            <c:dLbl>
              <c:idx val="2"/>
              <c:layout>
                <c:manualLayout>
                  <c:x val="8.96057347670237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E8E-444B-87B8-7A0B94E9A8D4}"/>
                </c:ext>
              </c:extLst>
            </c:dLbl>
            <c:dLbl>
              <c:idx val="4"/>
              <c:layout>
                <c:manualLayout>
                  <c:x val="1.792114695340501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8229-47A3-9964-1A1565898B7C}"/>
                </c:ext>
              </c:extLst>
            </c:dLbl>
            <c:dLbl>
              <c:idx val="8"/>
              <c:layout>
                <c:manualLayout>
                  <c:x val="5.37634408602150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8229-47A3-9964-1A1565898B7C}"/>
                </c:ext>
              </c:extLst>
            </c:dLbl>
            <c:dLbl>
              <c:idx val="11"/>
              <c:layout>
                <c:manualLayout>
                  <c:x val="3.5842293906810036E-3"/>
                  <c:y val="-2.45549416820135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8229-47A3-9964-1A1565898B7C}"/>
                </c:ext>
              </c:extLst>
            </c:dLbl>
            <c:dLbl>
              <c:idx val="12"/>
              <c:layout>
                <c:manualLayout>
                  <c:x val="1.7921146953405017E-2"/>
                  <c:y val="-1.9334599750742356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8229-47A3-9964-1A1565898B7C}"/>
                </c:ext>
              </c:extLst>
            </c:dLbl>
            <c:numFmt formatCode="0.0%;\-#;;" sourceLinked="0"/>
            <c:spPr>
              <a:solidFill>
                <a:srgbClr val="FFFFFF"/>
              </a:solidFill>
              <a:ln>
                <a:solidFill>
                  <a:schemeClr val="tx1"/>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'31（問23）'!$AQ$10:$AQ$22</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'31（問23）'!$AY$10:$AY$22</c:f>
              <c:numCache>
                <c:formatCode>0.0%</c:formatCode>
                <c:ptCount val="13"/>
                <c:pt idx="0">
                  <c:v>0</c:v>
                </c:pt>
                <c:pt idx="1">
                  <c:v>6.3492063492063489E-2</c:v>
                </c:pt>
                <c:pt idx="2">
                  <c:v>4.8275862068965517E-2</c:v>
                </c:pt>
                <c:pt idx="3">
                  <c:v>9.5238095238095233E-2</c:v>
                </c:pt>
                <c:pt idx="4">
                  <c:v>0.13259668508287292</c:v>
                </c:pt>
                <c:pt idx="5">
                  <c:v>0.2</c:v>
                </c:pt>
                <c:pt idx="6">
                  <c:v>4.7619047619047616E-2</c:v>
                </c:pt>
                <c:pt idx="7">
                  <c:v>0</c:v>
                </c:pt>
                <c:pt idx="8">
                  <c:v>5.8333333333333334E-2</c:v>
                </c:pt>
                <c:pt idx="9">
                  <c:v>3.8461538461538464E-2</c:v>
                </c:pt>
                <c:pt idx="10">
                  <c:v>0</c:v>
                </c:pt>
                <c:pt idx="11">
                  <c:v>0.12698412698412698</c:v>
                </c:pt>
                <c:pt idx="12">
                  <c:v>4.2372881355932202E-2</c:v>
                </c:pt>
              </c:numCache>
            </c:numRef>
          </c:val>
          <c:extLst>
            <c:ext xmlns:c16="http://schemas.microsoft.com/office/drawing/2014/chart" uri="{C3380CC4-5D6E-409C-BE32-E72D297353CC}">
              <c16:uniqueId val="{0000003F-8229-47A3-9964-1A1565898B7C}"/>
            </c:ext>
          </c:extLst>
        </c:ser>
        <c:ser>
          <c:idx val="8"/>
          <c:order val="8"/>
          <c:tx>
            <c:strRef>
              <c:f>'31（問23）'!$AZ$9</c:f>
              <c:strCache>
                <c:ptCount val="1"/>
                <c:pt idx="0">
                  <c:v>その他</c:v>
                </c:pt>
              </c:strCache>
            </c:strRef>
          </c:tx>
          <c:spPr>
            <a:pattFill prst="narHorz">
              <a:fgClr>
                <a:srgbClr xmlns:mc="http://schemas.openxmlformats.org/markup-compatibility/2006" xmlns:a14="http://schemas.microsoft.com/office/drawing/2010/main" val="969696" mc:Ignorable="a14" a14:legacySpreadsheetColorIndex="55"/>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1.2544802867383513E-2"/>
                  <c:y val="-2.45549416820144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B9E-406C-AE87-55AAC274B21B}"/>
                </c:ext>
              </c:extLst>
            </c:dLbl>
            <c:dLbl>
              <c:idx val="2"/>
              <c:layout>
                <c:manualLayout>
                  <c:x val="1.612903225806438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B9E-406C-AE87-55AAC274B21B}"/>
                </c:ext>
              </c:extLst>
            </c:dLbl>
            <c:dLbl>
              <c:idx val="8"/>
              <c:layout>
                <c:manualLayout>
                  <c:x val="1.433691756272401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0-8229-47A3-9964-1A1565898B7C}"/>
                </c:ext>
              </c:extLst>
            </c:dLbl>
            <c:dLbl>
              <c:idx val="11"/>
              <c:layout>
                <c:manualLayout>
                  <c:x val="1.433691756272388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8229-47A3-9964-1A1565898B7C}"/>
                </c:ext>
              </c:extLst>
            </c:dLbl>
            <c:dLbl>
              <c:idx val="12"/>
              <c:layout>
                <c:manualLayout>
                  <c:x val="-8.9605734767025085E-3"/>
                  <c:y val="-3.68324125230202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B9E-406C-AE87-55AAC274B21B}"/>
                </c:ext>
              </c:extLst>
            </c:dLbl>
            <c:numFmt formatCode="0.0%;\-#;;" sourceLinked="0"/>
            <c:spPr>
              <a:solidFill>
                <a:srgbClr val="FFFFFF"/>
              </a:solidFill>
              <a:ln>
                <a:solidFill>
                  <a:schemeClr val="tx1"/>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'31（問23）'!$AQ$10:$AQ$22</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'31（問23）'!$AZ$10:$AZ$22</c:f>
              <c:numCache>
                <c:formatCode>0.0%</c:formatCode>
                <c:ptCount val="13"/>
                <c:pt idx="0">
                  <c:v>0</c:v>
                </c:pt>
                <c:pt idx="1">
                  <c:v>7.9365079365079361E-3</c:v>
                </c:pt>
                <c:pt idx="2">
                  <c:v>0</c:v>
                </c:pt>
                <c:pt idx="3">
                  <c:v>0</c:v>
                </c:pt>
                <c:pt idx="4">
                  <c:v>0</c:v>
                </c:pt>
                <c:pt idx="5">
                  <c:v>0</c:v>
                </c:pt>
                <c:pt idx="6">
                  <c:v>0</c:v>
                </c:pt>
                <c:pt idx="7">
                  <c:v>4.7619047619047616E-2</c:v>
                </c:pt>
                <c:pt idx="8">
                  <c:v>4.1666666666666666E-3</c:v>
                </c:pt>
                <c:pt idx="9">
                  <c:v>0</c:v>
                </c:pt>
                <c:pt idx="10">
                  <c:v>0</c:v>
                </c:pt>
                <c:pt idx="11">
                  <c:v>0</c:v>
                </c:pt>
                <c:pt idx="12">
                  <c:v>0</c:v>
                </c:pt>
              </c:numCache>
            </c:numRef>
          </c:val>
          <c:extLst>
            <c:ext xmlns:c16="http://schemas.microsoft.com/office/drawing/2014/chart" uri="{C3380CC4-5D6E-409C-BE32-E72D297353CC}">
              <c16:uniqueId val="{00000042-8229-47A3-9964-1A1565898B7C}"/>
            </c:ext>
          </c:extLst>
        </c:ser>
        <c:ser>
          <c:idx val="9"/>
          <c:order val="9"/>
          <c:tx>
            <c:strRef>
              <c:f>'31（問23）'!$BA$9</c:f>
              <c:strCache>
                <c:ptCount val="1"/>
                <c:pt idx="0">
                  <c:v>雇用調整
していない</c:v>
                </c:pt>
              </c:strCache>
            </c:strRef>
          </c:tx>
          <c:spPr>
            <a:pattFill prst="narVert">
              <a:fgClr>
                <a:srgbClr xmlns:mc="http://schemas.openxmlformats.org/markup-compatibility/2006" xmlns:a14="http://schemas.microsoft.com/office/drawing/2010/main" val="808080" mc:Ignorable="a14" a14:legacySpreadsheetColorIndex="23"/>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2"/>
              <c:layout>
                <c:manualLayout>
                  <c:x val="1.612903225806451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4A3-4AF5-B55A-38CD93091150}"/>
                </c:ext>
              </c:extLst>
            </c:dLbl>
            <c:dLbl>
              <c:idx val="3"/>
              <c:layout>
                <c:manualLayout>
                  <c:x val="-1.7921146953405018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8229-47A3-9964-1A1565898B7C}"/>
                </c:ext>
              </c:extLst>
            </c:dLbl>
            <c:dLbl>
              <c:idx val="4"/>
              <c:layout>
                <c:manualLayout>
                  <c:x val="5.37634408602150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8229-47A3-9964-1A1565898B7C}"/>
                </c:ext>
              </c:extLst>
            </c:dLbl>
            <c:dLbl>
              <c:idx val="5"/>
              <c:layout>
                <c:manualLayout>
                  <c:x val="7.1684587813620072E-3"/>
                  <c:y val="2.45549416820135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8229-47A3-9964-1A1565898B7C}"/>
                </c:ext>
              </c:extLst>
            </c:dLbl>
            <c:dLbl>
              <c:idx val="8"/>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8229-47A3-9964-1A1565898B7C}"/>
                </c:ext>
              </c:extLst>
            </c:dLbl>
            <c:dLbl>
              <c:idx val="11"/>
              <c:layout>
                <c:manualLayout>
                  <c:x val="1.6424378404312365E-2"/>
                  <c:y val="-5.1816727328995893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7-8229-47A3-9964-1A1565898B7C}"/>
                </c:ext>
              </c:extLst>
            </c:dLbl>
            <c:dLbl>
              <c:idx val="12"/>
              <c:layout>
                <c:manualLayout>
                  <c:x val="1.8169220782885877E-2"/>
                  <c:y val="1.114446329567925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8-8229-47A3-9964-1A1565898B7C}"/>
                </c:ext>
              </c:extLst>
            </c:dLbl>
            <c:numFmt formatCode="0.0%;\-#;;" sourceLinked="0"/>
            <c:spPr>
              <a:solidFill>
                <a:srgbClr val="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'31（問23）'!$AQ$10:$AQ$22</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'31（問23）'!$BA$10:$BA$22</c:f>
              <c:numCache>
                <c:formatCode>0.0%</c:formatCode>
                <c:ptCount val="13"/>
                <c:pt idx="0">
                  <c:v>0</c:v>
                </c:pt>
                <c:pt idx="1">
                  <c:v>0.15079365079365079</c:v>
                </c:pt>
                <c:pt idx="2">
                  <c:v>7.586206896551724E-2</c:v>
                </c:pt>
                <c:pt idx="3">
                  <c:v>4.7619047619047616E-2</c:v>
                </c:pt>
                <c:pt idx="4">
                  <c:v>5.5248618784530384E-2</c:v>
                </c:pt>
                <c:pt idx="5">
                  <c:v>5.7142857142857141E-2</c:v>
                </c:pt>
                <c:pt idx="6">
                  <c:v>0.33333333333333331</c:v>
                </c:pt>
                <c:pt idx="7">
                  <c:v>0.19047619047619047</c:v>
                </c:pt>
                <c:pt idx="8">
                  <c:v>9.583333333333334E-2</c:v>
                </c:pt>
                <c:pt idx="9">
                  <c:v>0.15384615384615385</c:v>
                </c:pt>
                <c:pt idx="10">
                  <c:v>0</c:v>
                </c:pt>
                <c:pt idx="11">
                  <c:v>6.3492063492063489E-2</c:v>
                </c:pt>
                <c:pt idx="12">
                  <c:v>3.3898305084745763E-2</c:v>
                </c:pt>
              </c:numCache>
            </c:numRef>
          </c:val>
          <c:extLst>
            <c:ext xmlns:c16="http://schemas.microsoft.com/office/drawing/2014/chart" uri="{C3380CC4-5D6E-409C-BE32-E72D297353CC}">
              <c16:uniqueId val="{00000049-8229-47A3-9964-1A1565898B7C}"/>
            </c:ext>
          </c:extLst>
        </c:ser>
        <c:ser>
          <c:idx val="10"/>
          <c:order val="10"/>
          <c:tx>
            <c:strRef>
              <c:f>'31（問23）'!$BB$9</c:f>
              <c:strCache>
                <c:ptCount val="1"/>
                <c:pt idx="0">
                  <c:v>無回答</c:v>
                </c:pt>
              </c:strCache>
            </c:strRef>
          </c:tx>
          <c:spPr>
            <a:pattFill prst="pct20">
              <a:fgClr>
                <a:srgbClr xmlns:mc="http://schemas.openxmlformats.org/markup-compatibility/2006" xmlns:a14="http://schemas.microsoft.com/office/drawing/2010/main" val="969696" mc:Ignorable="a14" a14:legacySpreadsheetColorIndex="55"/>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5"/>
              <c:layout>
                <c:manualLayout>
                  <c:x val="3.5842293906810036E-3"/>
                  <c:y val="2.45549416820135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198-46F6-8D4F-857981E1EDFD}"/>
                </c:ext>
              </c:extLst>
            </c:dLbl>
            <c:dLbl>
              <c:idx val="11"/>
              <c:layout>
                <c:manualLayout>
                  <c:x val="1.971326164874551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B9E-406C-AE87-55AAC274B21B}"/>
                </c:ext>
              </c:extLst>
            </c:dLbl>
            <c:dLbl>
              <c:idx val="12"/>
              <c:layout>
                <c:manualLayout>
                  <c:x val="2.6881579318714193E-2"/>
                  <c:y val="-1.9334599750742356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A-8229-47A3-9964-1A1565898B7C}"/>
                </c:ext>
              </c:extLst>
            </c:dLbl>
            <c:numFmt formatCode="0.0%;\-#;;" sourceLinked="0"/>
            <c:spPr>
              <a:solidFill>
                <a:srgbClr val="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'31（問23）'!$AQ$10:$AQ$22</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'31（問23）'!$BB$10:$BB$22</c:f>
              <c:numCache>
                <c:formatCode>0.0%</c:formatCode>
                <c:ptCount val="13"/>
                <c:pt idx="0">
                  <c:v>0</c:v>
                </c:pt>
                <c:pt idx="1">
                  <c:v>4.7619047619047616E-2</c:v>
                </c:pt>
                <c:pt idx="2">
                  <c:v>1.3793103448275862E-2</c:v>
                </c:pt>
                <c:pt idx="3">
                  <c:v>0</c:v>
                </c:pt>
                <c:pt idx="4">
                  <c:v>0</c:v>
                </c:pt>
                <c:pt idx="5">
                  <c:v>2.8571428571428571E-2</c:v>
                </c:pt>
                <c:pt idx="6">
                  <c:v>0</c:v>
                </c:pt>
                <c:pt idx="7">
                  <c:v>0</c:v>
                </c:pt>
                <c:pt idx="8">
                  <c:v>2.5000000000000001E-2</c:v>
                </c:pt>
                <c:pt idx="9">
                  <c:v>0</c:v>
                </c:pt>
                <c:pt idx="10">
                  <c:v>0</c:v>
                </c:pt>
                <c:pt idx="11">
                  <c:v>5.2910052910052907E-3</c:v>
                </c:pt>
                <c:pt idx="12">
                  <c:v>1.2711864406779662E-2</c:v>
                </c:pt>
              </c:numCache>
            </c:numRef>
          </c:val>
          <c:extLst>
            <c:ext xmlns:c16="http://schemas.microsoft.com/office/drawing/2014/chart" uri="{C3380CC4-5D6E-409C-BE32-E72D297353CC}">
              <c16:uniqueId val="{0000004B-8229-47A3-9964-1A1565898B7C}"/>
            </c:ext>
          </c:extLst>
        </c:ser>
        <c:dLbls>
          <c:showLegendKey val="0"/>
          <c:showVal val="0"/>
          <c:showCatName val="0"/>
          <c:showSerName val="0"/>
          <c:showPercent val="0"/>
          <c:showBubbleSize val="0"/>
        </c:dLbls>
        <c:gapWidth val="20"/>
        <c:overlap val="100"/>
        <c:axId val="89282432"/>
        <c:axId val="89283968"/>
      </c:barChart>
      <c:catAx>
        <c:axId val="8928243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9283968"/>
        <c:crosses val="autoZero"/>
        <c:auto val="1"/>
        <c:lblAlgn val="ctr"/>
        <c:lblOffset val="100"/>
        <c:tickLblSkip val="1"/>
        <c:tickMarkSkip val="1"/>
        <c:noMultiLvlLbl val="0"/>
      </c:catAx>
      <c:valAx>
        <c:axId val="89283968"/>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9282432"/>
        <c:crosses val="autoZero"/>
        <c:crossBetween val="between"/>
      </c:valAx>
      <c:spPr>
        <a:solidFill>
          <a:srgbClr val="FFFFFF"/>
        </a:solidFill>
        <a:ln w="25400">
          <a:noFill/>
        </a:ln>
      </c:spPr>
    </c:plotArea>
    <c:legend>
      <c:legendPos val="b"/>
      <c:layout>
        <c:manualLayout>
          <c:xMode val="edge"/>
          <c:yMode val="edge"/>
          <c:x val="2.8225806451612902E-2"/>
          <c:y val="0.87477134418971103"/>
          <c:w val="0.93682922699178739"/>
          <c:h val="0.1197055340458133"/>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75" b="1" i="0" u="none" strike="noStrike" baseline="0">
                <a:solidFill>
                  <a:srgbClr val="000000"/>
                </a:solidFill>
                <a:latin typeface="ＭＳ Ｐゴシック"/>
                <a:ea typeface="ＭＳ Ｐゴシック"/>
                <a:cs typeface="ＭＳ Ｐゴシック"/>
              </a:defRPr>
            </a:pPr>
            <a:r>
              <a:rPr lang="ja-JP" altLang="en-US"/>
              <a:t>（雇用問題）</a:t>
            </a:r>
          </a:p>
        </c:rich>
      </c:tx>
      <c:layout>
        <c:manualLayout>
          <c:xMode val="edge"/>
          <c:yMode val="edge"/>
          <c:x val="2.4328468788228602E-3"/>
          <c:y val="1.6666666666666666E-2"/>
        </c:manualLayout>
      </c:layout>
      <c:overlay val="0"/>
      <c:spPr>
        <a:noFill/>
        <a:ln w="25400">
          <a:noFill/>
        </a:ln>
      </c:spPr>
    </c:title>
    <c:autoTitleDeleted val="0"/>
    <c:view3D>
      <c:rotX val="50"/>
      <c:rotY val="0"/>
      <c:rAngAx val="0"/>
    </c:view3D>
    <c:floor>
      <c:thickness val="0"/>
    </c:floor>
    <c:sideWall>
      <c:thickness val="0"/>
    </c:sideWall>
    <c:backWall>
      <c:thickness val="0"/>
    </c:backWall>
    <c:plotArea>
      <c:layout>
        <c:manualLayout>
          <c:layoutTarget val="inner"/>
          <c:xMode val="edge"/>
          <c:yMode val="edge"/>
          <c:x val="0.17498142053906282"/>
          <c:y val="0.24111181102362206"/>
          <c:w val="0.43926302428826591"/>
          <c:h val="0.65778022747156606"/>
        </c:manualLayout>
      </c:layout>
      <c:pie3DChart>
        <c:varyColors val="1"/>
        <c:ser>
          <c:idx val="0"/>
          <c:order val="0"/>
          <c:tx>
            <c:strRef>
              <c:f>'31（問23）'!$AQ$5</c:f>
              <c:strCache>
                <c:ptCount val="1"/>
                <c:pt idx="0">
                  <c:v>全　体</c:v>
                </c:pt>
              </c:strCache>
            </c:strRef>
          </c:tx>
          <c:spPr>
            <a:noFill/>
            <a:ln w="12700">
              <a:solidFill>
                <a:srgbClr val="000000"/>
              </a:solidFill>
              <a:prstDash val="solid"/>
            </a:ln>
          </c:spPr>
          <c:dPt>
            <c:idx val="0"/>
            <c:bubble3D val="0"/>
            <c:spPr>
              <a:solidFill>
                <a:srgbClr val="FFFFFF"/>
              </a:solidFill>
              <a:ln w="12700">
                <a:solidFill>
                  <a:srgbClr val="000000"/>
                </a:solidFill>
                <a:prstDash val="solid"/>
              </a:ln>
            </c:spPr>
            <c:extLst>
              <c:ext xmlns:c16="http://schemas.microsoft.com/office/drawing/2014/chart" uri="{C3380CC4-5D6E-409C-BE32-E72D297353CC}">
                <c16:uniqueId val="{00000001-7BED-4B7F-815E-7554FC651BB2}"/>
              </c:ext>
            </c:extLst>
          </c:dPt>
          <c:dPt>
            <c:idx val="1"/>
            <c:bubble3D val="0"/>
            <c:spPr>
              <a:solidFill>
                <a:srgbClr val="FFFFFF"/>
              </a:solidFill>
              <a:ln w="12700">
                <a:solidFill>
                  <a:srgbClr val="000000"/>
                </a:solidFill>
                <a:prstDash val="solid"/>
              </a:ln>
            </c:spPr>
            <c:extLst>
              <c:ext xmlns:c16="http://schemas.microsoft.com/office/drawing/2014/chart" uri="{C3380CC4-5D6E-409C-BE32-E72D297353CC}">
                <c16:uniqueId val="{00000003-7BED-4B7F-815E-7554FC651BB2}"/>
              </c:ext>
            </c:extLst>
          </c:dPt>
          <c:dPt>
            <c:idx val="2"/>
            <c:bubble3D val="0"/>
            <c:spPr>
              <a:pattFill prst="pct5">
                <a:fgClr>
                  <a:srgbClr xmlns:mc="http://schemas.openxmlformats.org/markup-compatibility/2006" xmlns:a14="http://schemas.microsoft.com/office/drawing/2010/main" val="333333" mc:Ignorable="a14" a14:legacySpreadsheetColorIndex="63"/>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5-7BED-4B7F-815E-7554FC651BB2}"/>
              </c:ext>
            </c:extLst>
          </c:dPt>
          <c:dPt>
            <c:idx val="3"/>
            <c:bubble3D val="0"/>
            <c:spPr>
              <a:pattFill prst="dkHorz">
                <a:fgClr>
                  <a:srgbClr xmlns:mc="http://schemas.openxmlformats.org/markup-compatibility/2006" xmlns:a14="http://schemas.microsoft.com/office/drawing/2010/main" val="808080" mc:Ignorable="a14" a14:legacySpreadsheetColorIndex="23"/>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7-7BED-4B7F-815E-7554FC651BB2}"/>
              </c:ext>
            </c:extLst>
          </c:dPt>
          <c:dPt>
            <c:idx val="4"/>
            <c:bubble3D val="0"/>
            <c:spPr>
              <a:solidFill>
                <a:srgbClr val="808080"/>
              </a:solidFill>
              <a:ln w="12700">
                <a:solidFill>
                  <a:srgbClr val="000000"/>
                </a:solidFill>
                <a:prstDash val="solid"/>
              </a:ln>
            </c:spPr>
            <c:extLst>
              <c:ext xmlns:c16="http://schemas.microsoft.com/office/drawing/2014/chart" uri="{C3380CC4-5D6E-409C-BE32-E72D297353CC}">
                <c16:uniqueId val="{00000009-7BED-4B7F-815E-7554FC651BB2}"/>
              </c:ext>
            </c:extLst>
          </c:dPt>
          <c:dPt>
            <c:idx val="5"/>
            <c:bubble3D val="0"/>
            <c:spPr>
              <a:pattFill prst="dashHorz">
                <a:fgClr>
                  <a:srgbClr xmlns:mc="http://schemas.openxmlformats.org/markup-compatibility/2006" xmlns:a14="http://schemas.microsoft.com/office/drawing/2010/main" val="969696" mc:Ignorable="a14" a14:legacySpreadsheetColorIndex="55"/>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B-7BED-4B7F-815E-7554FC651BB2}"/>
              </c:ext>
            </c:extLst>
          </c:dPt>
          <c:dPt>
            <c:idx val="6"/>
            <c:bubble3D val="0"/>
            <c:spPr>
              <a:pattFill prst="dkDnDiag">
                <a:fgClr>
                  <a:srgbClr xmlns:mc="http://schemas.openxmlformats.org/markup-compatibility/2006" xmlns:a14="http://schemas.microsoft.com/office/drawing/2010/main" val="969696" mc:Ignorable="a14" a14:legacySpreadsheetColorIndex="55"/>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D-7BED-4B7F-815E-7554FC651BB2}"/>
              </c:ext>
            </c:extLst>
          </c:dPt>
          <c:dPt>
            <c:idx val="7"/>
            <c:bubble3D val="0"/>
            <c:spPr>
              <a:pattFill prst="wave">
                <a:fgClr>
                  <a:srgbClr xmlns:mc="http://schemas.openxmlformats.org/markup-compatibility/2006" xmlns:a14="http://schemas.microsoft.com/office/drawing/2010/main" val="C0C0C0" mc:Ignorable="a14" a14:legacySpreadsheetColorIndex="22"/>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F-7BED-4B7F-815E-7554FC651BB2}"/>
              </c:ext>
            </c:extLst>
          </c:dPt>
          <c:dPt>
            <c:idx val="8"/>
            <c:bubble3D val="0"/>
            <c:spPr>
              <a:pattFill prst="narHorz">
                <a:fgClr>
                  <a:srgbClr xmlns:mc="http://schemas.openxmlformats.org/markup-compatibility/2006" xmlns:a14="http://schemas.microsoft.com/office/drawing/2010/main" val="969696" mc:Ignorable="a14" a14:legacySpreadsheetColorIndex="55"/>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11-7BED-4B7F-815E-7554FC651BB2}"/>
              </c:ext>
            </c:extLst>
          </c:dPt>
          <c:dPt>
            <c:idx val="9"/>
            <c:bubble3D val="0"/>
            <c:spPr>
              <a:pattFill prst="narVert">
                <a:fgClr>
                  <a:srgbClr xmlns:mc="http://schemas.openxmlformats.org/markup-compatibility/2006" xmlns:a14="http://schemas.microsoft.com/office/drawing/2010/main" val="969696" mc:Ignorable="a14" a14:legacySpreadsheetColorIndex="55"/>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13-7BED-4B7F-815E-7554FC651BB2}"/>
              </c:ext>
            </c:extLst>
          </c:dPt>
          <c:dPt>
            <c:idx val="10"/>
            <c:bubble3D val="0"/>
            <c:spPr>
              <a:pattFill prst="pct20">
                <a:fgClr>
                  <a:srgbClr xmlns:mc="http://schemas.openxmlformats.org/markup-compatibility/2006" xmlns:a14="http://schemas.microsoft.com/office/drawing/2010/main" val="C0C0C0" mc:Ignorable="a14" a14:legacySpreadsheetColorIndex="22"/>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15-7BED-4B7F-815E-7554FC651BB2}"/>
              </c:ext>
            </c:extLst>
          </c:dPt>
          <c:dLbls>
            <c:dLbl>
              <c:idx val="0"/>
              <c:layout>
                <c:manualLayout>
                  <c:x val="5.5834869656610213E-2"/>
                  <c:y val="-0.17097007874015749"/>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BED-4B7F-815E-7554FC651BB2}"/>
                </c:ext>
              </c:extLst>
            </c:dLbl>
            <c:dLbl>
              <c:idx val="1"/>
              <c:layout>
                <c:manualLayout>
                  <c:x val="6.0730198659522047E-2"/>
                  <c:y val="-0.10215328083989501"/>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BED-4B7F-815E-7554FC651BB2}"/>
                </c:ext>
              </c:extLst>
            </c:dLbl>
            <c:dLbl>
              <c:idx val="2"/>
              <c:layout>
                <c:manualLayout>
                  <c:x val="-2.2164406692051896E-2"/>
                  <c:y val="-4.9784776902887178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BED-4B7F-815E-7554FC651BB2}"/>
                </c:ext>
              </c:extLst>
            </c:dLbl>
            <c:dLbl>
              <c:idx val="3"/>
              <c:layout>
                <c:manualLayout>
                  <c:x val="-9.2316545770947125E-2"/>
                  <c:y val="0.11621942257217847"/>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BED-4B7F-815E-7554FC651BB2}"/>
                </c:ext>
              </c:extLst>
            </c:dLbl>
            <c:dLbl>
              <c:idx val="4"/>
              <c:layout>
                <c:manualLayout>
                  <c:x val="7.3529408386314943E-2"/>
                  <c:y val="0.14146106736657918"/>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BED-4B7F-815E-7554FC651BB2}"/>
                </c:ext>
              </c:extLst>
            </c:dLbl>
            <c:dLbl>
              <c:idx val="5"/>
              <c:layout>
                <c:manualLayout>
                  <c:x val="-1.3784524199245335E-2"/>
                  <c:y val="0.23459492563429571"/>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BED-4B7F-815E-7554FC651BB2}"/>
                </c:ext>
              </c:extLst>
            </c:dLbl>
            <c:dLbl>
              <c:idx val="6"/>
              <c:layout>
                <c:manualLayout>
                  <c:x val="-3.9780147831630454E-2"/>
                  <c:y val="6.751006124234471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BED-4B7F-815E-7554FC651BB2}"/>
                </c:ext>
              </c:extLst>
            </c:dLbl>
            <c:dLbl>
              <c:idx val="7"/>
              <c:layout>
                <c:manualLayout>
                  <c:x val="-6.8725052694452587E-2"/>
                  <c:y val="7.6899387576552522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BED-4B7F-815E-7554FC651BB2}"/>
                </c:ext>
              </c:extLst>
            </c:dLbl>
            <c:dLbl>
              <c:idx val="8"/>
              <c:layout>
                <c:manualLayout>
                  <c:x val="-0.12677153867801536"/>
                  <c:y val="-5.8929308836395432E-2"/>
                </c:manualLayout>
              </c:layout>
              <c:dLblPos val="bestFit"/>
              <c:showLegendKey val="0"/>
              <c:showVal val="1"/>
              <c:showCatName val="1"/>
              <c:showSerName val="0"/>
              <c:showPercent val="0"/>
              <c:showBubbleSize val="0"/>
              <c:extLst>
                <c:ext xmlns:c15="http://schemas.microsoft.com/office/drawing/2012/chart" uri="{CE6537A1-D6FC-4f65-9D91-7224C49458BB}">
                  <c15:layout>
                    <c:manualLayout>
                      <c:w val="0.14930696026235232"/>
                      <c:h val="0.10420017497812771"/>
                    </c:manualLayout>
                  </c15:layout>
                </c:ext>
                <c:ext xmlns:c16="http://schemas.microsoft.com/office/drawing/2014/chart" uri="{C3380CC4-5D6E-409C-BE32-E72D297353CC}">
                  <c16:uniqueId val="{00000011-7BED-4B7F-815E-7554FC651BB2}"/>
                </c:ext>
              </c:extLst>
            </c:dLbl>
            <c:dLbl>
              <c:idx val="9"/>
              <c:layout>
                <c:manualLayout>
                  <c:x val="3.9072347903995559E-2"/>
                  <c:y val="-2.7342082239720036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3-7BED-4B7F-815E-7554FC651BB2}"/>
                </c:ext>
              </c:extLst>
            </c:dLbl>
            <c:dLbl>
              <c:idx val="10"/>
              <c:layout>
                <c:manualLayout>
                  <c:x val="-0.13380451076000624"/>
                  <c:y val="-0.15739177602799651"/>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5-7BED-4B7F-815E-7554FC651BB2}"/>
                </c:ext>
              </c:extLst>
            </c:dLbl>
            <c:spPr>
              <a:noFill/>
              <a:ln>
                <a:noFill/>
              </a:ln>
              <a:effectLst/>
            </c:spPr>
            <c:txPr>
              <a:bodyPr vertOverflow="clip" horzOverflow="clip" wrap="none"/>
              <a:lstStyle/>
              <a:p>
                <a:pPr>
                  <a:defRPr sz="880"/>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15:spPr xmlns:c15="http://schemas.microsoft.com/office/drawing/2012/chart">
                  <a:prstGeom prst="rect">
                    <a:avLst/>
                  </a:prstGeom>
                </c15:spPr>
              </c:ext>
            </c:extLst>
          </c:dLbls>
          <c:cat>
            <c:strRef>
              <c:f>'31（問23）'!$AR$4:$BB$4</c:f>
              <c:strCache>
                <c:ptCount val="11"/>
                <c:pt idx="0">
                  <c:v>大量退職</c:v>
                </c:pt>
                <c:pt idx="1">
                  <c:v>若年層
定着率</c:v>
                </c:pt>
                <c:pt idx="2">
                  <c:v>女性
労働環境</c:v>
                </c:pt>
                <c:pt idx="3">
                  <c:v>人材確保</c:v>
                </c:pt>
                <c:pt idx="4">
                  <c:v>高齢化</c:v>
                </c:pt>
                <c:pt idx="5">
                  <c:v>時間
短縮</c:v>
                </c:pt>
                <c:pt idx="6">
                  <c:v>福利
充実</c:v>
                </c:pt>
                <c:pt idx="7">
                  <c:v>人件費
高騰</c:v>
                </c:pt>
                <c:pt idx="8">
                  <c:v>その他</c:v>
                </c:pt>
                <c:pt idx="9">
                  <c:v>雇用調整
していない</c:v>
                </c:pt>
                <c:pt idx="10">
                  <c:v>無回答</c:v>
                </c:pt>
              </c:strCache>
            </c:strRef>
          </c:cat>
          <c:val>
            <c:numRef>
              <c:f>'31（問23）'!$AR$5:$BB$5</c:f>
              <c:numCache>
                <c:formatCode>0.0%</c:formatCode>
                <c:ptCount val="11"/>
                <c:pt idx="0">
                  <c:v>7.8492935635792772E-3</c:v>
                </c:pt>
                <c:pt idx="1">
                  <c:v>0.1326530612244898</c:v>
                </c:pt>
                <c:pt idx="2">
                  <c:v>1.4128728414442701E-2</c:v>
                </c:pt>
                <c:pt idx="3">
                  <c:v>0.39481946624803765</c:v>
                </c:pt>
                <c:pt idx="4">
                  <c:v>0.24332810047095763</c:v>
                </c:pt>
                <c:pt idx="5">
                  <c:v>2.197802197802198E-2</c:v>
                </c:pt>
                <c:pt idx="6">
                  <c:v>9.4191522762951327E-3</c:v>
                </c:pt>
                <c:pt idx="7">
                  <c:v>7.8492935635792779E-2</c:v>
                </c:pt>
                <c:pt idx="8">
                  <c:v>2.3547880690737832E-3</c:v>
                </c:pt>
                <c:pt idx="9">
                  <c:v>8.0062794348508631E-2</c:v>
                </c:pt>
                <c:pt idx="10">
                  <c:v>1.4913657770800628E-2</c:v>
                </c:pt>
              </c:numCache>
            </c:numRef>
          </c:val>
          <c:extLst>
            <c:ext xmlns:c16="http://schemas.microsoft.com/office/drawing/2014/chart" uri="{C3380CC4-5D6E-409C-BE32-E72D297353CC}">
              <c16:uniqueId val="{00000016-7BED-4B7F-815E-7554FC651BB2}"/>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1990236450203027"/>
          <c:y val="3.6666666666666667E-2"/>
          <c:w val="0.2654465675379199"/>
          <c:h val="0.92333648293963255"/>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77712031558185402"/>
          <c:y val="4.0481281945020028E-2"/>
        </c:manualLayout>
      </c:layout>
      <c:overlay val="0"/>
      <c:spPr>
        <a:noFill/>
        <a:ln w="25400">
          <a:noFill/>
        </a:ln>
      </c:spPr>
      <c:txPr>
        <a:bodyPr/>
        <a:lstStyle/>
        <a:p>
          <a:pPr>
            <a:defRPr sz="1000" b="0" i="0" u="none" strike="noStrike" baseline="0">
              <a:solidFill>
                <a:srgbClr val="000000"/>
              </a:solidFill>
              <a:latin typeface="ＭＳ Ｐゴシック" panose="020B0600070205080204" pitchFamily="50" charset="-128"/>
              <a:ea typeface="ＭＳ Ｐゴシック" panose="020B0600070205080204" pitchFamily="50" charset="-128"/>
              <a:cs typeface="HGｺﾞｼｯｸM"/>
            </a:defRPr>
          </a:pPr>
          <a:endParaRPr lang="ja-JP"/>
        </a:p>
      </c:txPr>
    </c:title>
    <c:autoTitleDeleted val="0"/>
    <c:view3D>
      <c:rotX val="50"/>
      <c:rotY val="0"/>
      <c:rAngAx val="0"/>
    </c:view3D>
    <c:floor>
      <c:thickness val="0"/>
    </c:floor>
    <c:sideWall>
      <c:thickness val="0"/>
    </c:sideWall>
    <c:backWall>
      <c:thickness val="0"/>
    </c:backWall>
    <c:plotArea>
      <c:layout>
        <c:manualLayout>
          <c:layoutTarget val="inner"/>
          <c:xMode val="edge"/>
          <c:yMode val="edge"/>
          <c:x val="0.18343195266272189"/>
          <c:y val="0.19148936170212766"/>
          <c:w val="0.49013806706114399"/>
          <c:h val="0.80851063829787229"/>
        </c:manualLayout>
      </c:layout>
      <c:pie3DChart>
        <c:varyColors val="1"/>
        <c:ser>
          <c:idx val="0"/>
          <c:order val="0"/>
          <c:tx>
            <c:strRef>
              <c:f>'32（問17）'!$BC$5</c:f>
              <c:strCache>
                <c:ptCount val="1"/>
                <c:pt idx="0">
                  <c:v>全　体</c:v>
                </c:pt>
              </c:strCache>
            </c:strRef>
          </c:tx>
          <c:spPr>
            <a:pattFill prst="pct6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idx val="0"/>
            <c:bubble3D val="0"/>
            <c:spPr>
              <a:pattFill prst="pct60">
                <a:fgClr>
                  <a:schemeClr val="tx1"/>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1-5452-45BA-BEF9-27F1280545F8}"/>
              </c:ext>
            </c:extLst>
          </c:dPt>
          <c:dPt>
            <c:idx val="1"/>
            <c:bubble3D val="0"/>
            <c:spPr>
              <a:solidFill>
                <a:schemeClr val="bg1"/>
              </a:solidFill>
              <a:ln w="12700">
                <a:solidFill>
                  <a:srgbClr val="000000"/>
                </a:solidFill>
                <a:prstDash val="solid"/>
              </a:ln>
            </c:spPr>
            <c:extLst>
              <c:ext xmlns:c16="http://schemas.microsoft.com/office/drawing/2014/chart" uri="{C3380CC4-5D6E-409C-BE32-E72D297353CC}">
                <c16:uniqueId val="{00000003-5452-45BA-BEF9-27F1280545F8}"/>
              </c:ext>
            </c:extLst>
          </c:dPt>
          <c:dPt>
            <c:idx val="2"/>
            <c:bubble3D val="0"/>
            <c:spPr>
              <a:pattFill prst="pct10"/>
              <a:ln w="12700">
                <a:solidFill>
                  <a:schemeClr val="tx1"/>
                </a:solidFill>
                <a:prstDash val="solid"/>
              </a:ln>
            </c:spPr>
            <c:extLst>
              <c:ext xmlns:c16="http://schemas.microsoft.com/office/drawing/2014/chart" uri="{C3380CC4-5D6E-409C-BE32-E72D297353CC}">
                <c16:uniqueId val="{00000005-5452-45BA-BEF9-27F1280545F8}"/>
              </c:ext>
            </c:extLst>
          </c:dPt>
          <c:dLbls>
            <c:dLbl>
              <c:idx val="0"/>
              <c:layout>
                <c:manualLayout>
                  <c:x val="0.14793272142757302"/>
                  <c:y val="-9.5157894736842108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5452-45BA-BEF9-27F1280545F8}"/>
                </c:ext>
              </c:extLst>
            </c:dLbl>
            <c:dLbl>
              <c:idx val="1"/>
              <c:layout>
                <c:manualLayout>
                  <c:x val="-0.11062790228144559"/>
                  <c:y val="0.15842022378781598"/>
                </c:manualLayout>
              </c:layout>
              <c:dLblPos val="bestFit"/>
              <c:showLegendKey val="0"/>
              <c:showVal val="1"/>
              <c:showCatName val="1"/>
              <c:showSerName val="0"/>
              <c:showPercent val="0"/>
              <c:showBubbleSize val="0"/>
              <c:extLst>
                <c:ext xmlns:c15="http://schemas.microsoft.com/office/drawing/2012/chart" uri="{CE6537A1-D6FC-4f65-9D91-7224C49458BB}">
                  <c15:layout>
                    <c:manualLayout>
                      <c:w val="0.24059171597633136"/>
                      <c:h val="0.26736842105263159"/>
                    </c:manualLayout>
                  </c15:layout>
                </c:ext>
                <c:ext xmlns:c16="http://schemas.microsoft.com/office/drawing/2014/chart" uri="{C3380CC4-5D6E-409C-BE32-E72D297353CC}">
                  <c16:uniqueId val="{00000003-5452-45BA-BEF9-27F1280545F8}"/>
                </c:ext>
              </c:extLst>
            </c:dLbl>
            <c:dLbl>
              <c:idx val="2"/>
              <c:layout>
                <c:manualLayout>
                  <c:x val="-7.9352995076798827E-2"/>
                  <c:y val="-3.3695261776488547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5452-45BA-BEF9-27F1280545F8}"/>
                </c:ext>
              </c:extLst>
            </c:dLbl>
            <c:spPr>
              <a:noFill/>
              <a:ln>
                <a:noFill/>
              </a:ln>
              <a:effectLst/>
            </c:spPr>
            <c:txPr>
              <a:bodyPr/>
              <a:lstStyle/>
              <a:p>
                <a:pPr>
                  <a:defRPr sz="900">
                    <a:latin typeface="+mn-ea"/>
                    <a:ea typeface="+mn-ea"/>
                  </a:defRPr>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'32（問17）'!$BD$4:$BF$4</c:f>
              <c:strCache>
                <c:ptCount val="3"/>
                <c:pt idx="0">
                  <c:v>行っている</c:v>
                </c:pt>
                <c:pt idx="1">
                  <c:v>行っていない</c:v>
                </c:pt>
                <c:pt idx="2">
                  <c:v>無回答</c:v>
                </c:pt>
              </c:strCache>
            </c:strRef>
          </c:cat>
          <c:val>
            <c:numRef>
              <c:f>'32（問17）'!$BD$5:$BF$5</c:f>
              <c:numCache>
                <c:formatCode>0.0%</c:formatCode>
                <c:ptCount val="3"/>
                <c:pt idx="0">
                  <c:v>0.88443396226415094</c:v>
                </c:pt>
                <c:pt idx="1">
                  <c:v>0.1029874213836478</c:v>
                </c:pt>
                <c:pt idx="2">
                  <c:v>1.2578616352201259E-2</c:v>
                </c:pt>
              </c:numCache>
            </c:numRef>
          </c:val>
          <c:extLst>
            <c:ext xmlns:c16="http://schemas.microsoft.com/office/drawing/2014/chart" uri="{C3380CC4-5D6E-409C-BE32-E72D297353CC}">
              <c16:uniqueId val="{00000006-5452-45BA-BEF9-27F1280545F8}"/>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1597633136094674"/>
          <c:y val="0.21808510638297873"/>
          <c:w val="0.24822469676497538"/>
          <c:h val="0.30143407605964145"/>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ＭＳ Ｐゴシック" panose="020B0600070205080204" pitchFamily="50" charset="-128"/>
              <a:ea typeface="ＭＳ Ｐゴシック" panose="020B0600070205080204" pitchFamily="50" charset="-128"/>
              <a:cs typeface="HG丸ｺﾞｼｯｸM-PRO"/>
            </a:defRPr>
          </a:pPr>
          <a:endParaRPr lang="ja-JP"/>
        </a:p>
      </c:txPr>
    </c:legend>
    <c:plotVisOnly val="1"/>
    <c:dispBlanksAs val="zero"/>
    <c:showDLblsOverMax val="0"/>
  </c:chart>
  <c:spPr>
    <a:solidFill>
      <a:srgbClr val="FFFFFF"/>
    </a:solidFill>
    <a:ln w="9525">
      <a:noFill/>
    </a:ln>
  </c:spPr>
  <c:txPr>
    <a:bodyPr/>
    <a:lstStyle/>
    <a:p>
      <a:pPr>
        <a:defRPr sz="1000" b="0" i="0" u="none" strike="noStrike" baseline="0">
          <a:solidFill>
            <a:srgbClr val="000000"/>
          </a:solidFill>
          <a:latin typeface="HGｺﾞｼｯｸM"/>
          <a:ea typeface="HGｺﾞｼｯｸM"/>
          <a:cs typeface="HGｺﾞｼｯｸM"/>
        </a:defRPr>
      </a:pPr>
      <a:endParaRPr lang="ja-JP"/>
    </a:p>
  </c:txPr>
  <c:printSettings>
    <c:headerFooter alignWithMargins="0"/>
    <c:pageMargins b="1" l="0.75" r="0.75" t="1" header="0.51200000000000001" footer="0.51200000000000001"/>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2.2624434389140271E-2"/>
          <c:y val="1.1848341232227487E-2"/>
        </c:manualLayout>
      </c:layout>
      <c:overlay val="0"/>
      <c:spPr>
        <a:noFill/>
        <a:ln w="25400">
          <a:noFill/>
        </a:ln>
      </c:spPr>
    </c:title>
    <c:autoTitleDeleted val="0"/>
    <c:plotArea>
      <c:layout>
        <c:manualLayout>
          <c:layoutTarget val="inner"/>
          <c:xMode val="edge"/>
          <c:yMode val="edge"/>
          <c:x val="0.14781318906307306"/>
          <c:y val="5.2132701421800945E-2"/>
          <c:w val="0.70889998836371781"/>
          <c:h val="0.88151658767772512"/>
        </c:manualLayout>
      </c:layout>
      <c:barChart>
        <c:barDir val="bar"/>
        <c:grouping val="percentStacked"/>
        <c:varyColors val="0"/>
        <c:ser>
          <c:idx val="0"/>
          <c:order val="0"/>
          <c:tx>
            <c:strRef>
              <c:f>'32（問17）'!$BD$9</c:f>
              <c:strCache>
                <c:ptCount val="1"/>
                <c:pt idx="0">
                  <c:v>行っている</c:v>
                </c:pt>
              </c:strCache>
            </c:strRef>
          </c:tx>
          <c:spPr>
            <a:pattFill prst="pct60">
              <a:fgClr>
                <a:schemeClr val="tx1"/>
              </a:fgClr>
              <a:bgClr>
                <a:schemeClr val="bg1"/>
              </a:bgClr>
            </a:pattFill>
            <a:ln w="12700">
              <a:solidFill>
                <a:srgbClr val="000000"/>
              </a:solidFill>
              <a:prstDash val="solid"/>
            </a:ln>
          </c:spPr>
          <c:invertIfNegative val="0"/>
          <c:dLbls>
            <c:dLbl>
              <c:idx val="3"/>
              <c:layout>
                <c:manualLayout>
                  <c:x val="2.4731660847308067E-2"/>
                  <c:y val="2.067395603985458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5E-4582-A6A5-188E358EE38B}"/>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'32（問17）'!$BC$10:$BC$22</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'32（問17）'!$BD$10:$BD$22</c:f>
              <c:numCache>
                <c:formatCode>0.0%</c:formatCode>
                <c:ptCount val="13"/>
                <c:pt idx="0">
                  <c:v>0</c:v>
                </c:pt>
                <c:pt idx="1">
                  <c:v>0.89516129032258063</c:v>
                </c:pt>
                <c:pt idx="2">
                  <c:v>0.91034482758620694</c:v>
                </c:pt>
                <c:pt idx="3">
                  <c:v>0.88095238095238093</c:v>
                </c:pt>
                <c:pt idx="4">
                  <c:v>0.90055248618784534</c:v>
                </c:pt>
                <c:pt idx="5">
                  <c:v>0.68571428571428572</c:v>
                </c:pt>
                <c:pt idx="6">
                  <c:v>0.80952380952380953</c:v>
                </c:pt>
                <c:pt idx="7">
                  <c:v>0.95238095238095233</c:v>
                </c:pt>
                <c:pt idx="8">
                  <c:v>0.91286307053941906</c:v>
                </c:pt>
                <c:pt idx="9">
                  <c:v>0.84615384615384615</c:v>
                </c:pt>
                <c:pt idx="10">
                  <c:v>0.84615384615384615</c:v>
                </c:pt>
                <c:pt idx="11">
                  <c:v>0.92063492063492058</c:v>
                </c:pt>
                <c:pt idx="12">
                  <c:v>0.82905982905982911</c:v>
                </c:pt>
              </c:numCache>
            </c:numRef>
          </c:val>
          <c:extLst>
            <c:ext xmlns:c16="http://schemas.microsoft.com/office/drawing/2014/chart" uri="{C3380CC4-5D6E-409C-BE32-E72D297353CC}">
              <c16:uniqueId val="{00000001-D95E-4582-A6A5-188E358EE38B}"/>
            </c:ext>
          </c:extLst>
        </c:ser>
        <c:ser>
          <c:idx val="1"/>
          <c:order val="1"/>
          <c:tx>
            <c:strRef>
              <c:f>'32（問17）'!$BE$9</c:f>
              <c:strCache>
                <c:ptCount val="1"/>
                <c:pt idx="0">
                  <c:v>行っていない</c:v>
                </c:pt>
              </c:strCache>
            </c:strRef>
          </c:tx>
          <c:spPr>
            <a:solidFill>
              <a:schemeClr val="bg1"/>
            </a:solidFill>
            <a:ln w="12700">
              <a:solidFill>
                <a:srgbClr val="000000"/>
              </a:solidFill>
              <a:prstDash val="solid"/>
            </a:ln>
          </c:spPr>
          <c:invertIfNegative val="0"/>
          <c:dLbls>
            <c:dLbl>
              <c:idx val="3"/>
              <c:layout>
                <c:manualLayout>
                  <c:x val="-6.033182503770739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5E-4582-A6A5-188E358EE38B}"/>
                </c:ext>
              </c:extLst>
            </c:dLbl>
            <c:dLbl>
              <c:idx val="5"/>
              <c:layout>
                <c:manualLayout>
                  <c:x val="-1.3988525610807717E-2"/>
                  <c:y val="-1.616101304872529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95E-4582-A6A5-188E358EE38B}"/>
                </c:ext>
              </c:extLst>
            </c:dLbl>
            <c:dLbl>
              <c:idx val="10"/>
              <c:layout>
                <c:manualLayout>
                  <c:x val="-3.1022751115386594E-2"/>
                  <c:y val="-1.433742583124976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95E-4582-A6A5-188E358EE38B}"/>
                </c:ext>
              </c:extLst>
            </c:dLbl>
            <c:dLbl>
              <c:idx val="11"/>
              <c:layout>
                <c:manualLayout>
                  <c:x val="-8.3756079309208857E-3"/>
                  <c:y val="2.438083865109019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95E-4582-A6A5-188E358EE38B}"/>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'32（問17）'!$BC$10:$BC$22</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'32（問17）'!$BE$10:$BE$22</c:f>
              <c:numCache>
                <c:formatCode>0.0%</c:formatCode>
                <c:ptCount val="13"/>
                <c:pt idx="0">
                  <c:v>0</c:v>
                </c:pt>
                <c:pt idx="1">
                  <c:v>9.6774193548387094E-2</c:v>
                </c:pt>
                <c:pt idx="2">
                  <c:v>6.8965517241379309E-2</c:v>
                </c:pt>
                <c:pt idx="3">
                  <c:v>0.11904761904761904</c:v>
                </c:pt>
                <c:pt idx="4">
                  <c:v>9.3922651933701654E-2</c:v>
                </c:pt>
                <c:pt idx="5">
                  <c:v>0.2857142857142857</c:v>
                </c:pt>
                <c:pt idx="6">
                  <c:v>0.14285714285714285</c:v>
                </c:pt>
                <c:pt idx="7">
                  <c:v>4.7619047619047616E-2</c:v>
                </c:pt>
                <c:pt idx="8">
                  <c:v>7.4688796680497924E-2</c:v>
                </c:pt>
                <c:pt idx="9">
                  <c:v>0.15384615384615385</c:v>
                </c:pt>
                <c:pt idx="10">
                  <c:v>0.15384615384615385</c:v>
                </c:pt>
                <c:pt idx="11">
                  <c:v>6.3492063492063489E-2</c:v>
                </c:pt>
                <c:pt idx="12">
                  <c:v>0.15811965811965811</c:v>
                </c:pt>
              </c:numCache>
            </c:numRef>
          </c:val>
          <c:extLst>
            <c:ext xmlns:c16="http://schemas.microsoft.com/office/drawing/2014/chart" uri="{C3380CC4-5D6E-409C-BE32-E72D297353CC}">
              <c16:uniqueId val="{00000006-D95E-4582-A6A5-188E358EE38B}"/>
            </c:ext>
          </c:extLst>
        </c:ser>
        <c:ser>
          <c:idx val="2"/>
          <c:order val="2"/>
          <c:tx>
            <c:strRef>
              <c:f>'32（問17）'!$BF$9</c:f>
              <c:strCache>
                <c:ptCount val="1"/>
                <c:pt idx="0">
                  <c:v>無回答</c:v>
                </c:pt>
              </c:strCache>
            </c:strRef>
          </c:tx>
          <c:spPr>
            <a:pattFill prst="pct10">
              <a:fgClr>
                <a:schemeClr val="tx1"/>
              </a:fgClr>
              <a:bgClr>
                <a:schemeClr val="bg1"/>
              </a:bgClr>
            </a:pattFill>
            <a:ln w="12700">
              <a:solidFill>
                <a:srgbClr val="000000"/>
              </a:solidFill>
              <a:prstDash val="solid"/>
            </a:ln>
          </c:spPr>
          <c:invertIfNegative val="0"/>
          <c:dLbls>
            <c:dLbl>
              <c:idx val="0"/>
              <c:layout>
                <c:manualLayout>
                  <c:x val="2.5766824787001145E-2"/>
                  <c:y val="-8.907464765956387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95E-4582-A6A5-188E358EE38B}"/>
                </c:ext>
              </c:extLst>
            </c:dLbl>
            <c:dLbl>
              <c:idx val="8"/>
              <c:layout>
                <c:manualLayout>
                  <c:x val="9.9539366832414392E-3"/>
                  <c:y val="-1.980818748367331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95E-4582-A6A5-188E358EE38B}"/>
                </c:ext>
              </c:extLst>
            </c:dLbl>
            <c:dLbl>
              <c:idx val="11"/>
              <c:layout>
                <c:manualLayout>
                  <c:x val="1.809954751131221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E96-4C8F-90D0-586F61331DDC}"/>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'32（問17）'!$BC$10:$BC$22</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'32（問17）'!$BF$10:$BF$22</c:f>
              <c:numCache>
                <c:formatCode>0.0%</c:formatCode>
                <c:ptCount val="13"/>
                <c:pt idx="0">
                  <c:v>0</c:v>
                </c:pt>
                <c:pt idx="1">
                  <c:v>8.0645161290322578E-3</c:v>
                </c:pt>
                <c:pt idx="2">
                  <c:v>2.0689655172413793E-2</c:v>
                </c:pt>
                <c:pt idx="3">
                  <c:v>0</c:v>
                </c:pt>
                <c:pt idx="4">
                  <c:v>5.5248618784530384E-3</c:v>
                </c:pt>
                <c:pt idx="5">
                  <c:v>2.8571428571428571E-2</c:v>
                </c:pt>
                <c:pt idx="6">
                  <c:v>4.7619047619047616E-2</c:v>
                </c:pt>
                <c:pt idx="7">
                  <c:v>0</c:v>
                </c:pt>
                <c:pt idx="8">
                  <c:v>1.2448132780082987E-2</c:v>
                </c:pt>
                <c:pt idx="9">
                  <c:v>0</c:v>
                </c:pt>
                <c:pt idx="10">
                  <c:v>0</c:v>
                </c:pt>
                <c:pt idx="11">
                  <c:v>1.5873015873015872E-2</c:v>
                </c:pt>
                <c:pt idx="12">
                  <c:v>1.282051282051282E-2</c:v>
                </c:pt>
              </c:numCache>
            </c:numRef>
          </c:val>
          <c:extLst>
            <c:ext xmlns:c16="http://schemas.microsoft.com/office/drawing/2014/chart" uri="{C3380CC4-5D6E-409C-BE32-E72D297353CC}">
              <c16:uniqueId val="{00000009-D95E-4582-A6A5-188E358EE38B}"/>
            </c:ext>
          </c:extLst>
        </c:ser>
        <c:dLbls>
          <c:showLegendKey val="0"/>
          <c:showVal val="0"/>
          <c:showCatName val="0"/>
          <c:showSerName val="0"/>
          <c:showPercent val="0"/>
          <c:showBubbleSize val="0"/>
        </c:dLbls>
        <c:gapWidth val="30"/>
        <c:overlap val="100"/>
        <c:axId val="89618304"/>
        <c:axId val="89619840"/>
      </c:barChart>
      <c:catAx>
        <c:axId val="8961830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9619840"/>
        <c:crosses val="autoZero"/>
        <c:auto val="1"/>
        <c:lblAlgn val="ctr"/>
        <c:lblOffset val="100"/>
        <c:tickLblSkip val="1"/>
        <c:tickMarkSkip val="1"/>
        <c:noMultiLvlLbl val="0"/>
      </c:catAx>
      <c:valAx>
        <c:axId val="8961984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9618304"/>
        <c:crosses val="autoZero"/>
        <c:crossBetween val="between"/>
      </c:valAx>
      <c:spPr>
        <a:noFill/>
        <a:ln w="25400">
          <a:noFill/>
        </a:ln>
      </c:spPr>
    </c:plotArea>
    <c:legend>
      <c:legendPos val="r"/>
      <c:layout>
        <c:manualLayout>
          <c:xMode val="edge"/>
          <c:yMode val="edge"/>
          <c:x val="0.89291227736804391"/>
          <c:y val="0.3127962085308057"/>
          <c:w val="0.10105596528940664"/>
          <c:h val="0.43127962085308058"/>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2.7067669172932331E-2"/>
          <c:y val="1.984126984126984E-2"/>
        </c:manualLayout>
      </c:layout>
      <c:overlay val="0"/>
      <c:spPr>
        <a:noFill/>
        <a:ln w="25400">
          <a:noFill/>
        </a:ln>
      </c:spPr>
    </c:title>
    <c:autoTitleDeleted val="0"/>
    <c:plotArea>
      <c:layout>
        <c:manualLayout>
          <c:layoutTarget val="inner"/>
          <c:xMode val="edge"/>
          <c:yMode val="edge"/>
          <c:x val="0.13383458646616542"/>
          <c:y val="9.5238464310765089E-2"/>
          <c:w val="0.72030075187969922"/>
          <c:h val="0.79365386925637582"/>
        </c:manualLayout>
      </c:layout>
      <c:barChart>
        <c:barDir val="bar"/>
        <c:grouping val="percentStacked"/>
        <c:varyColors val="0"/>
        <c:ser>
          <c:idx val="0"/>
          <c:order val="0"/>
          <c:tx>
            <c:strRef>
              <c:f>'32（問17）'!$BD$27</c:f>
              <c:strCache>
                <c:ptCount val="1"/>
                <c:pt idx="0">
                  <c:v>行っている</c:v>
                </c:pt>
              </c:strCache>
            </c:strRef>
          </c:tx>
          <c:spPr>
            <a:pattFill prst="pct60">
              <a:fgClr>
                <a:schemeClr val="tx1"/>
              </a:fgClr>
              <a:bgClr>
                <a:schemeClr val="bg1"/>
              </a:bgClr>
            </a:pattFill>
            <a:ln w="12700">
              <a:solidFill>
                <a:srgbClr val="000000"/>
              </a:solidFill>
              <a:prstDash val="solid"/>
            </a:ln>
          </c:spPr>
          <c:invertIfNegative val="0"/>
          <c:dLbls>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'32（問17）'!$BC$28:$BC$33</c:f>
              <c:strCache>
                <c:ptCount val="6"/>
                <c:pt idx="0">
                  <c:v>100人以上</c:v>
                </c:pt>
                <c:pt idx="1">
                  <c:v>50～99人</c:v>
                </c:pt>
                <c:pt idx="2">
                  <c:v>30～49人</c:v>
                </c:pt>
                <c:pt idx="3">
                  <c:v>10～29人</c:v>
                </c:pt>
                <c:pt idx="4">
                  <c:v>5～9人</c:v>
                </c:pt>
                <c:pt idx="5">
                  <c:v>1～4人</c:v>
                </c:pt>
              </c:strCache>
            </c:strRef>
          </c:cat>
          <c:val>
            <c:numRef>
              <c:f>'32（問17）'!$BD$28:$BD$33</c:f>
              <c:numCache>
                <c:formatCode>0.0%</c:formatCode>
                <c:ptCount val="6"/>
                <c:pt idx="0">
                  <c:v>0.93055555555555558</c:v>
                </c:pt>
                <c:pt idx="1">
                  <c:v>0.90476190476190477</c:v>
                </c:pt>
                <c:pt idx="2">
                  <c:v>0.9375</c:v>
                </c:pt>
                <c:pt idx="3">
                  <c:v>0.89038031319910516</c:v>
                </c:pt>
                <c:pt idx="4">
                  <c:v>0.85427135678391963</c:v>
                </c:pt>
                <c:pt idx="5">
                  <c:v>0.87421383647798745</c:v>
                </c:pt>
              </c:numCache>
            </c:numRef>
          </c:val>
          <c:extLst>
            <c:ext xmlns:c16="http://schemas.microsoft.com/office/drawing/2014/chart" uri="{C3380CC4-5D6E-409C-BE32-E72D297353CC}">
              <c16:uniqueId val="{00000000-8057-4A8B-83D6-A5742CF977FC}"/>
            </c:ext>
          </c:extLst>
        </c:ser>
        <c:ser>
          <c:idx val="1"/>
          <c:order val="1"/>
          <c:tx>
            <c:strRef>
              <c:f>'32（問17）'!$BE$27</c:f>
              <c:strCache>
                <c:ptCount val="1"/>
                <c:pt idx="0">
                  <c:v>行っていない</c:v>
                </c:pt>
              </c:strCache>
            </c:strRef>
          </c:tx>
          <c:spPr>
            <a:solidFill>
              <a:schemeClr val="bg1"/>
            </a:solidFill>
            <a:ln w="12700">
              <a:solidFill>
                <a:srgbClr val="000000"/>
              </a:solidFill>
              <a:prstDash val="solid"/>
            </a:ln>
          </c:spPr>
          <c:invertIfNegative val="0"/>
          <c:dLbls>
            <c:dLbl>
              <c:idx val="1"/>
              <c:layout>
                <c:manualLayout>
                  <c:x val="-2.6246719160104987E-3"/>
                  <c:y val="-1.587301587301587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057-4A8B-83D6-A5742CF977FC}"/>
                </c:ext>
              </c:extLst>
            </c:dLbl>
            <c:dLbl>
              <c:idx val="2"/>
              <c:layout>
                <c:manualLayout>
                  <c:x val="-1.0861800169715774E-2"/>
                  <c:y val="1.058201058200961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057-4A8B-83D6-A5742CF977FC}"/>
                </c:ext>
              </c:extLst>
            </c:dLbl>
            <c:dLbl>
              <c:idx val="3"/>
              <c:layout>
                <c:manualLayout>
                  <c:x val="-9.7413612772088553E-3"/>
                  <c:y val="2.380808347356149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057-4A8B-83D6-A5742CF977FC}"/>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'32（問17）'!$BC$28:$BC$33</c:f>
              <c:strCache>
                <c:ptCount val="6"/>
                <c:pt idx="0">
                  <c:v>100人以上</c:v>
                </c:pt>
                <c:pt idx="1">
                  <c:v>50～99人</c:v>
                </c:pt>
                <c:pt idx="2">
                  <c:v>30～49人</c:v>
                </c:pt>
                <c:pt idx="3">
                  <c:v>10～29人</c:v>
                </c:pt>
                <c:pt idx="4">
                  <c:v>5～9人</c:v>
                </c:pt>
                <c:pt idx="5">
                  <c:v>1～4人</c:v>
                </c:pt>
              </c:strCache>
            </c:strRef>
          </c:cat>
          <c:val>
            <c:numRef>
              <c:f>'32（問17）'!$BE$28:$BE$33</c:f>
              <c:numCache>
                <c:formatCode>0.0%</c:formatCode>
                <c:ptCount val="6"/>
                <c:pt idx="0">
                  <c:v>6.9444444444444448E-2</c:v>
                </c:pt>
                <c:pt idx="1">
                  <c:v>9.5238095238095233E-2</c:v>
                </c:pt>
                <c:pt idx="2">
                  <c:v>5.3571428571428568E-2</c:v>
                </c:pt>
                <c:pt idx="3">
                  <c:v>9.6196868008948541E-2</c:v>
                </c:pt>
                <c:pt idx="4">
                  <c:v>0.1306532663316583</c:v>
                </c:pt>
                <c:pt idx="5">
                  <c:v>0.1069182389937107</c:v>
                </c:pt>
              </c:numCache>
            </c:numRef>
          </c:val>
          <c:extLst>
            <c:ext xmlns:c16="http://schemas.microsoft.com/office/drawing/2014/chart" uri="{C3380CC4-5D6E-409C-BE32-E72D297353CC}">
              <c16:uniqueId val="{00000004-8057-4A8B-83D6-A5742CF977FC}"/>
            </c:ext>
          </c:extLst>
        </c:ser>
        <c:ser>
          <c:idx val="2"/>
          <c:order val="2"/>
          <c:tx>
            <c:strRef>
              <c:f>'32（問17）'!$BF$27</c:f>
              <c:strCache>
                <c:ptCount val="1"/>
                <c:pt idx="0">
                  <c:v>無回答</c:v>
                </c:pt>
              </c:strCache>
            </c:strRef>
          </c:tx>
          <c:spPr>
            <a:pattFill prst="pct10">
              <a:fgClr>
                <a:schemeClr val="tx1"/>
              </a:fgClr>
              <a:bgClr>
                <a:schemeClr val="bg1"/>
              </a:bgClr>
            </a:pattFill>
            <a:ln w="12700">
              <a:solidFill>
                <a:srgbClr val="000000"/>
              </a:solidFill>
              <a:prstDash val="solid"/>
            </a:ln>
          </c:spPr>
          <c:invertIfNegative val="0"/>
          <c:dLbls>
            <c:dLbl>
              <c:idx val="1"/>
              <c:layout>
                <c:manualLayout>
                  <c:x val="2.807017543859649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867-4915-9000-F7FC2D1AF8A7}"/>
                </c:ext>
              </c:extLst>
            </c:dLbl>
            <c:dLbl>
              <c:idx val="2"/>
              <c:layout>
                <c:manualLayout>
                  <c:x val="1.804511278195488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867-4915-9000-F7FC2D1AF8A7}"/>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'32（問17）'!$BC$28:$BC$33</c:f>
              <c:strCache>
                <c:ptCount val="6"/>
                <c:pt idx="0">
                  <c:v>100人以上</c:v>
                </c:pt>
                <c:pt idx="1">
                  <c:v>50～99人</c:v>
                </c:pt>
                <c:pt idx="2">
                  <c:v>30～49人</c:v>
                </c:pt>
                <c:pt idx="3">
                  <c:v>10～29人</c:v>
                </c:pt>
                <c:pt idx="4">
                  <c:v>5～9人</c:v>
                </c:pt>
                <c:pt idx="5">
                  <c:v>1～4人</c:v>
                </c:pt>
              </c:strCache>
            </c:strRef>
          </c:cat>
          <c:val>
            <c:numRef>
              <c:f>'32（問17）'!$BF$28:$BF$33</c:f>
              <c:numCache>
                <c:formatCode>0.0%</c:formatCode>
                <c:ptCount val="6"/>
                <c:pt idx="0">
                  <c:v>0</c:v>
                </c:pt>
                <c:pt idx="1">
                  <c:v>0</c:v>
                </c:pt>
                <c:pt idx="2">
                  <c:v>8.9285714285714281E-3</c:v>
                </c:pt>
                <c:pt idx="3">
                  <c:v>1.3422818791946308E-2</c:v>
                </c:pt>
                <c:pt idx="4">
                  <c:v>1.507537688442211E-2</c:v>
                </c:pt>
                <c:pt idx="5">
                  <c:v>1.8867924528301886E-2</c:v>
                </c:pt>
              </c:numCache>
            </c:numRef>
          </c:val>
          <c:extLst>
            <c:ext xmlns:c16="http://schemas.microsoft.com/office/drawing/2014/chart" uri="{C3380CC4-5D6E-409C-BE32-E72D297353CC}">
              <c16:uniqueId val="{00000005-8057-4A8B-83D6-A5742CF977FC}"/>
            </c:ext>
          </c:extLst>
        </c:ser>
        <c:dLbls>
          <c:showLegendKey val="0"/>
          <c:showVal val="0"/>
          <c:showCatName val="0"/>
          <c:showSerName val="0"/>
          <c:showPercent val="0"/>
          <c:showBubbleSize val="0"/>
        </c:dLbls>
        <c:gapWidth val="30"/>
        <c:overlap val="100"/>
        <c:axId val="89229568"/>
        <c:axId val="89243648"/>
      </c:barChart>
      <c:catAx>
        <c:axId val="8922956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9243648"/>
        <c:crosses val="autoZero"/>
        <c:auto val="1"/>
        <c:lblAlgn val="ctr"/>
        <c:lblOffset val="100"/>
        <c:tickLblSkip val="1"/>
        <c:tickMarkSkip val="1"/>
        <c:noMultiLvlLbl val="0"/>
      </c:catAx>
      <c:valAx>
        <c:axId val="8924364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9229568"/>
        <c:crosses val="autoZero"/>
        <c:crossBetween val="between"/>
      </c:valAx>
      <c:spPr>
        <a:noFill/>
        <a:ln w="25400">
          <a:noFill/>
        </a:ln>
      </c:spPr>
    </c:plotArea>
    <c:legend>
      <c:legendPos val="r"/>
      <c:layout>
        <c:manualLayout>
          <c:xMode val="edge"/>
          <c:yMode val="edge"/>
          <c:x val="0.89774436090225562"/>
          <c:y val="0.24603257926092573"/>
          <c:w val="9.6240601503759349E-2"/>
          <c:h val="0.63492313460817396"/>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0" i="0" u="none" strike="noStrike" baseline="0">
                <a:solidFill>
                  <a:srgbClr val="000000"/>
                </a:solidFill>
                <a:latin typeface="ＭＳ Ｐゴシック" panose="020B0600070205080204" pitchFamily="50" charset="-128"/>
                <a:ea typeface="ＭＳ Ｐゴシック" panose="020B0600070205080204" pitchFamily="50" charset="-128"/>
                <a:cs typeface="HGｺﾞｼｯｸM"/>
              </a:defRPr>
            </a:pPr>
            <a:r>
              <a:rPr lang="ja-JP" altLang="en-US" sz="1050">
                <a:latin typeface="ＭＳ Ｐゴシック" panose="020B0600070205080204" pitchFamily="50" charset="-128"/>
                <a:ea typeface="ＭＳ Ｐゴシック" panose="020B0600070205080204" pitchFamily="50" charset="-128"/>
              </a:rPr>
              <a:t>週休二日制</a:t>
            </a:r>
          </a:p>
        </c:rich>
      </c:tx>
      <c:layout>
        <c:manualLayout>
          <c:xMode val="edge"/>
          <c:yMode val="edge"/>
          <c:x val="3.3419023136246784E-2"/>
          <c:y val="4.3478260869565218E-3"/>
        </c:manualLayout>
      </c:layout>
      <c:overlay val="0"/>
      <c:spPr>
        <a:noFill/>
        <a:ln w="25400">
          <a:noFill/>
        </a:ln>
      </c:spPr>
    </c:title>
    <c:autoTitleDeleted val="0"/>
    <c:view3D>
      <c:rotX val="50"/>
      <c:rotY val="0"/>
      <c:rAngAx val="0"/>
    </c:view3D>
    <c:floor>
      <c:thickness val="0"/>
    </c:floor>
    <c:sideWall>
      <c:thickness val="0"/>
    </c:sideWall>
    <c:backWall>
      <c:thickness val="0"/>
    </c:backWall>
    <c:plotArea>
      <c:layout>
        <c:manualLayout>
          <c:layoutTarget val="inner"/>
          <c:xMode val="edge"/>
          <c:yMode val="edge"/>
          <c:x val="0.12853470437017997"/>
          <c:y val="9.943502824858759E-2"/>
          <c:w val="0.46358183376178236"/>
          <c:h val="0.78405797101449271"/>
        </c:manualLayout>
      </c:layout>
      <c:pie3DChart>
        <c:varyColors val="1"/>
        <c:ser>
          <c:idx val="0"/>
          <c:order val="0"/>
          <c:tx>
            <c:strRef>
              <c:f>'33（問17）'!$BB$5</c:f>
              <c:strCache>
                <c:ptCount val="1"/>
                <c:pt idx="0">
                  <c:v>全　体</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idx val="0"/>
            <c:bubble3D val="0"/>
            <c:spPr>
              <a:pattFill prst="pct50">
                <a:fgClr>
                  <a:srgbClr xmlns:mc="http://schemas.openxmlformats.org/markup-compatibility/2006" xmlns:a14="http://schemas.microsoft.com/office/drawing/2010/main" val="C0C0C0" mc:Ignorable="a14" a14:legacySpreadsheetColorIndex="22"/>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1-F375-4525-AE07-DE015F51A305}"/>
              </c:ext>
            </c:extLst>
          </c:dPt>
          <c:dPt>
            <c:idx val="1"/>
            <c:bubble3D val="0"/>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3-F375-4525-AE07-DE015F51A305}"/>
              </c:ext>
            </c:extLst>
          </c:dPt>
          <c:dPt>
            <c:idx val="2"/>
            <c:bubble3D val="0"/>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5-F375-4525-AE07-DE015F51A305}"/>
              </c:ext>
            </c:extLst>
          </c:dPt>
          <c:dPt>
            <c:idx val="3"/>
            <c:bubble3D val="0"/>
            <c:spPr>
              <a:pattFill prst="smGrid">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7-F375-4525-AE07-DE015F51A305}"/>
              </c:ext>
            </c:extLst>
          </c:dPt>
          <c:dPt>
            <c:idx val="4"/>
            <c:bubble3D val="0"/>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9-F375-4525-AE07-DE015F51A305}"/>
              </c:ext>
            </c:extLst>
          </c:dPt>
          <c:dPt>
            <c:idx val="5"/>
            <c:bubble3D val="0"/>
            <c:spPr>
              <a:pattFill prst="smCheck">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B-F375-4525-AE07-DE015F51A305}"/>
              </c:ext>
            </c:extLst>
          </c:dPt>
          <c:dPt>
            <c:idx val="6"/>
            <c:bubble3D val="0"/>
            <c:spPr>
              <a:pattFill prst="pct5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D-F375-4525-AE07-DE015F51A305}"/>
              </c:ext>
            </c:extLst>
          </c:dPt>
          <c:dPt>
            <c:idx val="7"/>
            <c:bubble3D val="0"/>
            <c:spPr>
              <a:pattFill prst="dkVert">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F-F375-4525-AE07-DE015F51A305}"/>
              </c:ext>
            </c:extLst>
          </c:dPt>
          <c:dLbls>
            <c:dLbl>
              <c:idx val="0"/>
              <c:layout>
                <c:manualLayout>
                  <c:x val="2.7615057115289894E-2"/>
                  <c:y val="-6.243752139678192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375-4525-AE07-DE015F51A305}"/>
                </c:ext>
              </c:extLst>
            </c:dLbl>
            <c:dLbl>
              <c:idx val="1"/>
              <c:layout>
                <c:manualLayout>
                  <c:x val="5.0369140875385437E-2"/>
                  <c:y val="-8.479196622161359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375-4525-AE07-DE015F51A305}"/>
                </c:ext>
              </c:extLst>
            </c:dLbl>
            <c:dLbl>
              <c:idx val="2"/>
              <c:layout>
                <c:manualLayout>
                  <c:x val="9.2984771505104299E-2"/>
                  <c:y val="-1.1813470350104632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9014567266495289"/>
                      <c:h val="0.2417976778326438"/>
                    </c:manualLayout>
                  </c15:layout>
                </c:ext>
                <c:ext xmlns:c16="http://schemas.microsoft.com/office/drawing/2014/chart" uri="{C3380CC4-5D6E-409C-BE32-E72D297353CC}">
                  <c16:uniqueId val="{00000005-F375-4525-AE07-DE015F51A305}"/>
                </c:ext>
              </c:extLst>
            </c:dLbl>
            <c:dLbl>
              <c:idx val="3"/>
              <c:layout>
                <c:manualLayout>
                  <c:x val="-0.12460700767159889"/>
                  <c:y val="-2.8099965765148922E-3"/>
                </c:manualLayout>
              </c:layout>
              <c:numFmt formatCode="0.0%" sourceLinked="0"/>
              <c:spPr>
                <a:solidFill>
                  <a:srgbClr val="FFFFFF"/>
                </a:solidFill>
                <a:ln w="25400">
                  <a:noFill/>
                </a:ln>
              </c:spPr>
              <c:txPr>
                <a:bodyPr/>
                <a:lstStyle/>
                <a:p>
                  <a:pPr>
                    <a:defRPr sz="800" b="0" i="0" u="none" strike="noStrike" baseline="0">
                      <a:solidFill>
                        <a:srgbClr val="000000"/>
                      </a:solidFill>
                      <a:latin typeface="Arial Narrow"/>
                      <a:ea typeface="Arial Narrow"/>
                      <a:cs typeface="Arial Narrow"/>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375-4525-AE07-DE015F51A305}"/>
                </c:ext>
              </c:extLst>
            </c:dLbl>
            <c:dLbl>
              <c:idx val="4"/>
              <c:layout>
                <c:manualLayout>
                  <c:x val="-1.0666018932723384E-2"/>
                  <c:y val="-9.984982311993620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375-4525-AE07-DE015F51A305}"/>
                </c:ext>
              </c:extLst>
            </c:dLbl>
            <c:dLbl>
              <c:idx val="5"/>
              <c:layout>
                <c:manualLayout>
                  <c:x val="-2.0587683608957619E-2"/>
                  <c:y val="-0.1531795047358210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F375-4525-AE07-DE015F51A305}"/>
                </c:ext>
              </c:extLst>
            </c:dLbl>
            <c:dLbl>
              <c:idx val="6"/>
              <c:layout>
                <c:manualLayout>
                  <c:x val="5.5603640804539535E-2"/>
                  <c:y val="2.260865696872636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F375-4525-AE07-DE015F51A305}"/>
                </c:ext>
              </c:extLst>
            </c:dLbl>
            <c:dLbl>
              <c:idx val="7"/>
              <c:layout>
                <c:manualLayout>
                  <c:x val="6.9306182485544057E-2"/>
                  <c:y val="-3.885518657993837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F375-4525-AE07-DE015F51A305}"/>
                </c:ext>
              </c:extLst>
            </c:dLbl>
            <c:numFmt formatCode="0.0%" sourceLinked="0"/>
            <c:spPr>
              <a:noFill/>
              <a:ln w="25400">
                <a:noFill/>
              </a:ln>
            </c:spPr>
            <c:txPr>
              <a:bodyPr/>
              <a:lstStyle/>
              <a:p>
                <a:pPr>
                  <a:defRPr sz="800" b="0" i="0" u="none" strike="noStrike" baseline="0">
                    <a:solidFill>
                      <a:srgbClr val="000000"/>
                    </a:solidFill>
                    <a:latin typeface="Arial Narrow"/>
                    <a:ea typeface="Arial Narrow"/>
                    <a:cs typeface="Arial Narrow"/>
                  </a:defRPr>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'33（問17）'!$BC$4:$BJ$4</c:f>
              <c:strCache>
                <c:ptCount val="8"/>
                <c:pt idx="0">
                  <c:v>完全
週休2日制</c:v>
                </c:pt>
                <c:pt idx="1">
                  <c:v>月3回
週休2日制</c:v>
                </c:pt>
                <c:pt idx="2">
                  <c:v>隔週
週休2日制</c:v>
                </c:pt>
                <c:pt idx="3">
                  <c:v>月2回
週休2日制</c:v>
                </c:pt>
                <c:pt idx="4">
                  <c:v>月1回
週休2日制</c:v>
                </c:pt>
                <c:pt idx="5">
                  <c:v>その他の
週休2日制</c:v>
                </c:pt>
                <c:pt idx="6">
                  <c:v>行っていない</c:v>
                </c:pt>
                <c:pt idx="7">
                  <c:v>無回答</c:v>
                </c:pt>
              </c:strCache>
            </c:strRef>
          </c:cat>
          <c:val>
            <c:numRef>
              <c:f>'33（問17）'!$BC$5:$BJ$5</c:f>
              <c:numCache>
                <c:formatCode>0.0%</c:formatCode>
                <c:ptCount val="8"/>
                <c:pt idx="0">
                  <c:v>0.43160377358490565</c:v>
                </c:pt>
                <c:pt idx="1">
                  <c:v>7.1540880503144652E-2</c:v>
                </c:pt>
                <c:pt idx="2">
                  <c:v>0.10062893081761007</c:v>
                </c:pt>
                <c:pt idx="3">
                  <c:v>5.5031446540880505E-2</c:v>
                </c:pt>
                <c:pt idx="4">
                  <c:v>2.9088050314465409E-2</c:v>
                </c:pt>
                <c:pt idx="5">
                  <c:v>0.19654088050314467</c:v>
                </c:pt>
                <c:pt idx="6">
                  <c:v>0.1029874213836478</c:v>
                </c:pt>
                <c:pt idx="7">
                  <c:v>1.2578616352201259E-2</c:v>
                </c:pt>
              </c:numCache>
            </c:numRef>
          </c:val>
          <c:extLst>
            <c:ext xmlns:c16="http://schemas.microsoft.com/office/drawing/2014/chart" uri="{C3380CC4-5D6E-409C-BE32-E72D297353CC}">
              <c16:uniqueId val="{00000010-F375-4525-AE07-DE015F51A305}"/>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600685518423308"/>
          <c:y val="4.4927536231884058E-2"/>
          <c:w val="0.22279348757497863"/>
          <c:h val="0.95072463768115945"/>
        </c:manualLayout>
      </c:layout>
      <c:overlay val="0"/>
      <c:spPr>
        <a:solidFill>
          <a:sysClr val="window" lastClr="FFFFFF"/>
        </a:solidFill>
        <a:ln>
          <a:solidFill>
            <a:sysClr val="windowText" lastClr="000000"/>
          </a:solidFill>
        </a:ln>
      </c:spPr>
      <c:txPr>
        <a:bodyPr/>
        <a:lstStyle/>
        <a:p>
          <a:pPr>
            <a:defRPr sz="800">
              <a:latin typeface="ＭＳ Ｐゴシック" panose="020B0600070205080204" pitchFamily="50" charset="-128"/>
              <a:ea typeface="ＭＳ Ｐゴシック" panose="020B0600070205080204" pitchFamily="50" charset="-128"/>
            </a:defRPr>
          </a:pPr>
          <a:endParaRPr lang="ja-JP"/>
        </a:p>
      </c:txPr>
    </c:legend>
    <c:plotVisOnly val="1"/>
    <c:dispBlanksAs val="zero"/>
    <c:showDLblsOverMax val="0"/>
  </c:chart>
  <c:spPr>
    <a:solidFill>
      <a:srgbClr val="FFFFFF"/>
    </a:solidFill>
    <a:ln w="9525">
      <a:noFill/>
    </a:ln>
  </c:spPr>
  <c:txPr>
    <a:bodyPr/>
    <a:lstStyle/>
    <a:p>
      <a:pPr>
        <a:defRPr sz="1000" b="0" i="0" u="none" strike="noStrike" baseline="0">
          <a:solidFill>
            <a:srgbClr val="000000"/>
          </a:solidFill>
          <a:latin typeface="HGｺﾞｼｯｸM"/>
          <a:ea typeface="HGｺﾞｼｯｸM"/>
          <a:cs typeface="HGｺﾞｼｯｸM"/>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HGｺﾞｼｯｸM"/>
                <a:ea typeface="HGｺﾞｼｯｸM"/>
                <a:cs typeface="HGｺﾞｼｯｸM"/>
              </a:defRPr>
            </a:pPr>
            <a:r>
              <a:rPr lang="ja-JP" altLang="en-US"/>
              <a:t>業種別</a:t>
            </a:r>
          </a:p>
        </c:rich>
      </c:tx>
      <c:layout>
        <c:manualLayout>
          <c:xMode val="edge"/>
          <c:yMode val="edge"/>
          <c:x val="0.46744846347331581"/>
          <c:y val="8.5910652920962206E-3"/>
        </c:manualLayout>
      </c:layout>
      <c:overlay val="0"/>
      <c:spPr>
        <a:noFill/>
        <a:ln w="25400">
          <a:noFill/>
        </a:ln>
      </c:spPr>
    </c:title>
    <c:autoTitleDeleted val="0"/>
    <c:plotArea>
      <c:layout>
        <c:manualLayout>
          <c:layoutTarget val="inner"/>
          <c:xMode val="edge"/>
          <c:yMode val="edge"/>
          <c:x val="0.14453143378122174"/>
          <c:y val="3.9518966654193938E-2"/>
          <c:w val="0.69661546912570838"/>
          <c:h val="0.90893623304646065"/>
        </c:manualLayout>
      </c:layout>
      <c:barChart>
        <c:barDir val="bar"/>
        <c:grouping val="percentStacked"/>
        <c:varyColors val="0"/>
        <c:ser>
          <c:idx val="0"/>
          <c:order val="0"/>
          <c:tx>
            <c:strRef>
              <c:f>'33（問17）'!$BC$7</c:f>
              <c:strCache>
                <c:ptCount val="1"/>
                <c:pt idx="0">
                  <c:v>完全
週休2日制</c:v>
                </c:pt>
              </c:strCache>
            </c:strRef>
          </c:tx>
          <c:spPr>
            <a:solidFill>
              <a:srgbClr val="C0C0C0"/>
            </a:solidFill>
            <a:ln w="12700">
              <a:solidFill>
                <a:srgbClr val="000000"/>
              </a:solidFill>
              <a:prstDash val="solid"/>
            </a:ln>
          </c:spPr>
          <c:invertIfNegative val="0"/>
          <c:dLbls>
            <c:numFmt formatCode="0.0%;\-#;;" sourceLinked="0"/>
            <c:spPr>
              <a:solidFill>
                <a:srgbClr val="FFFFFF"/>
              </a:solidFill>
              <a:ln w="3175">
                <a:solidFill>
                  <a:schemeClr val="tx1"/>
                </a:solidFill>
              </a:ln>
            </c:spPr>
            <c:txPr>
              <a:bodyPr/>
              <a:lstStyle/>
              <a:p>
                <a:pPr>
                  <a:defRPr sz="700" b="0" i="0" u="none" strike="noStrike" baseline="0">
                    <a:solidFill>
                      <a:srgbClr val="000000"/>
                    </a:solidFill>
                    <a:latin typeface="HGｺﾞｼｯｸM"/>
                    <a:ea typeface="HGｺﾞｼｯｸM"/>
                    <a:cs typeface="HGｺﾞｼｯｸM"/>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'33（問17）'!$BB$8:$BB$20</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'33（問17）'!$BC$8:$BC$20</c:f>
              <c:numCache>
                <c:formatCode>0.0%</c:formatCode>
                <c:ptCount val="13"/>
                <c:pt idx="0">
                  <c:v>0</c:v>
                </c:pt>
                <c:pt idx="1">
                  <c:v>0.50806451612903225</c:v>
                </c:pt>
                <c:pt idx="2">
                  <c:v>0.51724137931034486</c:v>
                </c:pt>
                <c:pt idx="3">
                  <c:v>0.35714285714285715</c:v>
                </c:pt>
                <c:pt idx="4">
                  <c:v>0.54143646408839774</c:v>
                </c:pt>
                <c:pt idx="5">
                  <c:v>0.14285714285714285</c:v>
                </c:pt>
                <c:pt idx="6">
                  <c:v>0.61904761904761907</c:v>
                </c:pt>
                <c:pt idx="7">
                  <c:v>0.90476190476190477</c:v>
                </c:pt>
                <c:pt idx="8">
                  <c:v>0.45643153526970953</c:v>
                </c:pt>
                <c:pt idx="9">
                  <c:v>0.34615384615384615</c:v>
                </c:pt>
                <c:pt idx="10">
                  <c:v>0.76923076923076927</c:v>
                </c:pt>
                <c:pt idx="11">
                  <c:v>0.40740740740740738</c:v>
                </c:pt>
                <c:pt idx="12">
                  <c:v>0.23504273504273504</c:v>
                </c:pt>
              </c:numCache>
            </c:numRef>
          </c:val>
          <c:extLst>
            <c:ext xmlns:c16="http://schemas.microsoft.com/office/drawing/2014/chart" uri="{C3380CC4-5D6E-409C-BE32-E72D297353CC}">
              <c16:uniqueId val="{00000000-08C2-4DAC-A706-F12470A9EE35}"/>
            </c:ext>
          </c:extLst>
        </c:ser>
        <c:ser>
          <c:idx val="1"/>
          <c:order val="1"/>
          <c:tx>
            <c:strRef>
              <c:f>'33（問17）'!$BD$7</c:f>
              <c:strCache>
                <c:ptCount val="1"/>
                <c:pt idx="0">
                  <c:v>月3回
週休2日制</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6.8859361329834407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8C2-4DAC-A706-F12470A9EE35}"/>
                </c:ext>
              </c:extLst>
            </c:dLbl>
            <c:dLbl>
              <c:idx val="2"/>
              <c:layout>
                <c:manualLayout>
                  <c:x val="1.2297681539807524E-3"/>
                  <c:y val="1.141146016541746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8C2-4DAC-A706-F12470A9EE35}"/>
                </c:ext>
              </c:extLst>
            </c:dLbl>
            <c:dLbl>
              <c:idx val="3"/>
              <c:layout>
                <c:manualLayout>
                  <c:x val="-3.689167760279965E-3"/>
                  <c:y val="6.1242344706911639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8C2-4DAC-A706-F12470A9EE35}"/>
                </c:ext>
              </c:extLst>
            </c:dLbl>
            <c:dLbl>
              <c:idx val="4"/>
              <c:layout>
                <c:manualLayout>
                  <c:x val="-2.7186953193350894E-2"/>
                  <c:y val="6.5661895355872426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8C2-4DAC-A706-F12470A9EE35}"/>
                </c:ext>
              </c:extLst>
            </c:dLbl>
            <c:dLbl>
              <c:idx val="6"/>
              <c:layout>
                <c:manualLayout>
                  <c:x val="-1.388888888888895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3D5-4CF7-80D8-EF055834A701}"/>
                </c:ext>
              </c:extLst>
            </c:dLbl>
            <c:dLbl>
              <c:idx val="9"/>
              <c:layout>
                <c:manualLayout>
                  <c:x val="-2.4593996062992128E-3"/>
                  <c:y val="-2.6878083538526756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8C2-4DAC-A706-F12470A9EE35}"/>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HGｺﾞｼｯｸM"/>
                    <a:ea typeface="HGｺﾞｼｯｸM"/>
                    <a:cs typeface="HGｺﾞｼｯｸM"/>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'33（問17）'!$BB$8:$BB$20</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'33（問17）'!$BD$8:$BD$20</c:f>
              <c:numCache>
                <c:formatCode>0.0%</c:formatCode>
                <c:ptCount val="13"/>
                <c:pt idx="0">
                  <c:v>0</c:v>
                </c:pt>
                <c:pt idx="1">
                  <c:v>6.4516129032258063E-2</c:v>
                </c:pt>
                <c:pt idx="2">
                  <c:v>5.5172413793103448E-2</c:v>
                </c:pt>
                <c:pt idx="3">
                  <c:v>0.21428571428571427</c:v>
                </c:pt>
                <c:pt idx="4">
                  <c:v>1.1049723756906077E-2</c:v>
                </c:pt>
                <c:pt idx="5">
                  <c:v>0</c:v>
                </c:pt>
                <c:pt idx="6">
                  <c:v>9.5238095238095233E-2</c:v>
                </c:pt>
                <c:pt idx="7">
                  <c:v>0</c:v>
                </c:pt>
                <c:pt idx="8">
                  <c:v>9.9585062240663894E-2</c:v>
                </c:pt>
                <c:pt idx="9">
                  <c:v>7.6923076923076927E-2</c:v>
                </c:pt>
                <c:pt idx="10">
                  <c:v>0</c:v>
                </c:pt>
                <c:pt idx="11">
                  <c:v>7.9365079365079361E-2</c:v>
                </c:pt>
                <c:pt idx="12">
                  <c:v>8.9743589743589744E-2</c:v>
                </c:pt>
              </c:numCache>
            </c:numRef>
          </c:val>
          <c:extLst>
            <c:ext xmlns:c16="http://schemas.microsoft.com/office/drawing/2014/chart" uri="{C3380CC4-5D6E-409C-BE32-E72D297353CC}">
              <c16:uniqueId val="{00000006-08C2-4DAC-A706-F12470A9EE35}"/>
            </c:ext>
          </c:extLst>
        </c:ser>
        <c:ser>
          <c:idx val="2"/>
          <c:order val="2"/>
          <c:tx>
            <c:strRef>
              <c:f>'33（問17）'!$BE$7</c:f>
              <c:strCache>
                <c:ptCount val="1"/>
                <c:pt idx="0">
                  <c:v>隔週
週休2日制</c:v>
                </c:pt>
              </c:strCache>
            </c:strRef>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8C2-4DAC-A706-F12470A9EE35}"/>
                </c:ext>
              </c:extLst>
            </c:dLbl>
            <c:dLbl>
              <c:idx val="1"/>
              <c:layout>
                <c:manualLayout>
                  <c:x val="-1.038741251093613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8C2-4DAC-A706-F12470A9EE35}"/>
                </c:ext>
              </c:extLst>
            </c:dLbl>
            <c:dLbl>
              <c:idx val="4"/>
              <c:layout>
                <c:manualLayout>
                  <c:x val="-6.9444444444445082E-3"/>
                  <c:y val="-8.400055691889479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8C2-4DAC-A706-F12470A9EE35}"/>
                </c:ext>
              </c:extLst>
            </c:dLbl>
            <c:dLbl>
              <c:idx val="5"/>
              <c:layout>
                <c:manualLayout>
                  <c:x val="8.680555555555555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8C2-4DAC-A706-F12470A9EE35}"/>
                </c:ext>
              </c:extLst>
            </c:dLbl>
            <c:dLbl>
              <c:idx val="6"/>
              <c:layout>
                <c:manualLayout>
                  <c:x val="1.736111111111111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8C2-4DAC-A706-F12470A9EE35}"/>
                </c:ext>
              </c:extLst>
            </c:dLbl>
            <c:dLbl>
              <c:idx val="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8C2-4DAC-A706-F12470A9EE35}"/>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8C2-4DAC-A706-F12470A9EE35}"/>
                </c:ext>
              </c:extLst>
            </c:dLbl>
            <c:dLbl>
              <c:idx val="10"/>
              <c:layout>
                <c:manualLayout>
                  <c:x val="-5.4328909521412254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8C2-4DAC-A706-F12470A9EE35}"/>
                </c:ext>
              </c:extLst>
            </c:dLbl>
            <c:numFmt formatCode="0.0%;\-#;;" sourceLinked="0"/>
            <c:spPr>
              <a:solidFill>
                <a:schemeClr val="bg1"/>
              </a:solidFill>
              <a:ln>
                <a:solidFill>
                  <a:srgbClr val="000000"/>
                </a:solidFill>
              </a:ln>
            </c:spPr>
            <c:txPr>
              <a:bodyPr/>
              <a:lstStyle/>
              <a:p>
                <a:pPr>
                  <a:defRPr sz="70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'33（問17）'!$BB$8:$BB$20</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'33（問17）'!$BE$8:$BE$20</c:f>
              <c:numCache>
                <c:formatCode>0.0%</c:formatCode>
                <c:ptCount val="13"/>
                <c:pt idx="0">
                  <c:v>0</c:v>
                </c:pt>
                <c:pt idx="1">
                  <c:v>7.2580645161290328E-2</c:v>
                </c:pt>
                <c:pt idx="2">
                  <c:v>0.11724137931034483</c:v>
                </c:pt>
                <c:pt idx="3">
                  <c:v>0.19047619047619047</c:v>
                </c:pt>
                <c:pt idx="4">
                  <c:v>3.3149171270718231E-2</c:v>
                </c:pt>
                <c:pt idx="5">
                  <c:v>0.11428571428571428</c:v>
                </c:pt>
                <c:pt idx="6">
                  <c:v>4.7619047619047616E-2</c:v>
                </c:pt>
                <c:pt idx="7">
                  <c:v>0</c:v>
                </c:pt>
                <c:pt idx="8">
                  <c:v>8.2987551867219914E-2</c:v>
                </c:pt>
                <c:pt idx="9">
                  <c:v>0.11538461538461539</c:v>
                </c:pt>
                <c:pt idx="10">
                  <c:v>0</c:v>
                </c:pt>
                <c:pt idx="11">
                  <c:v>0.10582010582010581</c:v>
                </c:pt>
                <c:pt idx="12">
                  <c:v>0.17094017094017094</c:v>
                </c:pt>
              </c:numCache>
            </c:numRef>
          </c:val>
          <c:extLst>
            <c:ext xmlns:c16="http://schemas.microsoft.com/office/drawing/2014/chart" uri="{C3380CC4-5D6E-409C-BE32-E72D297353CC}">
              <c16:uniqueId val="{0000000F-08C2-4DAC-A706-F12470A9EE35}"/>
            </c:ext>
          </c:extLst>
        </c:ser>
        <c:ser>
          <c:idx val="3"/>
          <c:order val="3"/>
          <c:tx>
            <c:strRef>
              <c:f>'33（問17）'!$BF$7</c:f>
              <c:strCache>
                <c:ptCount val="1"/>
                <c:pt idx="0">
                  <c:v>月2回
週休2日制</c:v>
                </c:pt>
              </c:strCache>
            </c:strRef>
          </c:tx>
          <c:spPr>
            <a:pattFill prst="smGrid">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8C2-4DAC-A706-F12470A9EE35}"/>
                </c:ext>
              </c:extLst>
            </c:dLbl>
            <c:dLbl>
              <c:idx val="1"/>
              <c:layout>
                <c:manualLayout>
                  <c:x val="-1.0406824146981627E-2"/>
                  <c:y val="3.463484590199421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8C2-4DAC-A706-F12470A9EE35}"/>
                </c:ext>
              </c:extLst>
            </c:dLbl>
            <c:dLbl>
              <c:idx val="3"/>
              <c:layout>
                <c:manualLayout>
                  <c:x val="-1.2152777777777778E-2"/>
                  <c:y val="-8.400055691889479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8C2-4DAC-A706-F12470A9EE35}"/>
                </c:ext>
              </c:extLst>
            </c:dLbl>
            <c:dLbl>
              <c:idx val="4"/>
              <c:layout>
                <c:manualLayout>
                  <c:x val="8.6805555555555559E-3"/>
                  <c:y val="-8.400055691889479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8C2-4DAC-A706-F12470A9EE35}"/>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8C2-4DAC-A706-F12470A9EE35}"/>
                </c:ext>
              </c:extLst>
            </c:dLbl>
            <c:dLbl>
              <c:idx val="6"/>
              <c:layout>
                <c:manualLayout>
                  <c:x val="6.9444444444444441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8C2-4DAC-A706-F12470A9EE35}"/>
                </c:ext>
              </c:extLst>
            </c:dLbl>
            <c:dLbl>
              <c:idx val="7"/>
              <c:layout>
                <c:manualLayout>
                  <c:x val="-8.6805555555555559E-3"/>
                  <c:y val="-8.400055691889479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08C2-4DAC-A706-F12470A9EE35}"/>
                </c:ext>
              </c:extLst>
            </c:dLbl>
            <c:dLbl>
              <c:idx val="8"/>
              <c:layout>
                <c:manualLayout>
                  <c:x val="-8.6805555555556826E-3"/>
                  <c:y val="-4.2000278459447396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5F9-4AEE-83A3-49A57C1090B5}"/>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08C2-4DAC-A706-F12470A9EE35}"/>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08C2-4DAC-A706-F12470A9EE35}"/>
                </c:ext>
              </c:extLst>
            </c:dLbl>
            <c:numFmt formatCode="0.0%;\-#;;" sourceLinked="0"/>
            <c:spPr>
              <a:solidFill>
                <a:schemeClr val="bg1"/>
              </a:solidFill>
              <a:ln>
                <a:solidFill>
                  <a:srgbClr val="000000"/>
                </a:solidFill>
              </a:ln>
            </c:spPr>
            <c:txPr>
              <a:bodyPr/>
              <a:lstStyle/>
              <a:p>
                <a:pPr>
                  <a:defRPr sz="70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'33（問17）'!$BB$8:$BB$20</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'33（問17）'!$BF$8:$BF$20</c:f>
              <c:numCache>
                <c:formatCode>0.0%</c:formatCode>
                <c:ptCount val="13"/>
                <c:pt idx="0">
                  <c:v>0</c:v>
                </c:pt>
                <c:pt idx="1">
                  <c:v>4.8387096774193547E-2</c:v>
                </c:pt>
                <c:pt idx="2">
                  <c:v>6.8965517241379309E-2</c:v>
                </c:pt>
                <c:pt idx="3">
                  <c:v>2.3809523809523808E-2</c:v>
                </c:pt>
                <c:pt idx="4">
                  <c:v>1.6574585635359115E-2</c:v>
                </c:pt>
                <c:pt idx="5">
                  <c:v>8.5714285714285715E-2</c:v>
                </c:pt>
                <c:pt idx="6">
                  <c:v>0</c:v>
                </c:pt>
                <c:pt idx="7">
                  <c:v>0</c:v>
                </c:pt>
                <c:pt idx="8">
                  <c:v>5.8091286307053944E-2</c:v>
                </c:pt>
                <c:pt idx="9">
                  <c:v>3.8461538461538464E-2</c:v>
                </c:pt>
                <c:pt idx="10">
                  <c:v>0</c:v>
                </c:pt>
                <c:pt idx="11">
                  <c:v>5.2910052910052907E-2</c:v>
                </c:pt>
                <c:pt idx="12">
                  <c:v>9.4017094017094016E-2</c:v>
                </c:pt>
              </c:numCache>
            </c:numRef>
          </c:val>
          <c:extLst>
            <c:ext xmlns:c16="http://schemas.microsoft.com/office/drawing/2014/chart" uri="{C3380CC4-5D6E-409C-BE32-E72D297353CC}">
              <c16:uniqueId val="{00000019-08C2-4DAC-A706-F12470A9EE35}"/>
            </c:ext>
          </c:extLst>
        </c:ser>
        <c:ser>
          <c:idx val="4"/>
          <c:order val="4"/>
          <c:tx>
            <c:strRef>
              <c:f>'33（問17）'!$BG$7</c:f>
              <c:strCache>
                <c:ptCount val="1"/>
                <c:pt idx="0">
                  <c:v>月1回
週休2日制</c:v>
                </c:pt>
              </c:strCache>
            </c:strRef>
          </c:tx>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3.298611111111111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08C2-4DAC-A706-F12470A9EE35}"/>
                </c:ext>
              </c:extLst>
            </c:dLbl>
            <c:dLbl>
              <c:idx val="1"/>
              <c:layout>
                <c:manualLayout>
                  <c:x val="-1.736111111111111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08C2-4DAC-A706-F12470A9EE35}"/>
                </c:ext>
              </c:extLst>
            </c:dLbl>
            <c:dLbl>
              <c:idx val="2"/>
              <c:layout>
                <c:manualLayout>
                  <c:x val="1.041666666666666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08C2-4DAC-A706-F12470A9EE35}"/>
                </c:ext>
              </c:extLst>
            </c:dLbl>
            <c:dLbl>
              <c:idx val="4"/>
              <c:layout>
                <c:manualLayout>
                  <c:x val="2.7777777777777714E-2"/>
                  <c:y val="-8.400055691889479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08C2-4DAC-A706-F12470A9EE35}"/>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08C2-4DAC-A706-F12470A9EE35}"/>
                </c:ext>
              </c:extLst>
            </c:dLbl>
            <c:dLbl>
              <c:idx val="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08C2-4DAC-A706-F12470A9EE35}"/>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08C2-4DAC-A706-F12470A9EE35}"/>
                </c:ext>
              </c:extLst>
            </c:dLbl>
            <c:numFmt formatCode="0.0%;\-#;;" sourceLinked="0"/>
            <c:spPr>
              <a:solidFill>
                <a:schemeClr val="bg1"/>
              </a:solidFill>
              <a:ln>
                <a:solidFill>
                  <a:srgbClr val="000000"/>
                </a:solidFill>
              </a:ln>
            </c:spPr>
            <c:txPr>
              <a:bodyPr/>
              <a:lstStyle/>
              <a:p>
                <a:pPr>
                  <a:defRPr sz="70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'33（問17）'!$BB$8:$BB$20</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'33（問17）'!$BG$8:$BG$20</c:f>
              <c:numCache>
                <c:formatCode>0.0%</c:formatCode>
                <c:ptCount val="13"/>
                <c:pt idx="0">
                  <c:v>0</c:v>
                </c:pt>
                <c:pt idx="1">
                  <c:v>1.6129032258064516E-2</c:v>
                </c:pt>
                <c:pt idx="2">
                  <c:v>3.4482758620689655E-2</c:v>
                </c:pt>
                <c:pt idx="3">
                  <c:v>0</c:v>
                </c:pt>
                <c:pt idx="4">
                  <c:v>5.5248618784530384E-3</c:v>
                </c:pt>
                <c:pt idx="5">
                  <c:v>0.14285714285714285</c:v>
                </c:pt>
                <c:pt idx="6">
                  <c:v>0</c:v>
                </c:pt>
                <c:pt idx="7">
                  <c:v>0</c:v>
                </c:pt>
                <c:pt idx="8">
                  <c:v>8.2987551867219917E-3</c:v>
                </c:pt>
                <c:pt idx="9">
                  <c:v>0</c:v>
                </c:pt>
                <c:pt idx="10">
                  <c:v>0</c:v>
                </c:pt>
                <c:pt idx="11">
                  <c:v>3.1746031746031744E-2</c:v>
                </c:pt>
                <c:pt idx="12">
                  <c:v>6.8376068376068383E-2</c:v>
                </c:pt>
              </c:numCache>
            </c:numRef>
          </c:val>
          <c:extLst>
            <c:ext xmlns:c16="http://schemas.microsoft.com/office/drawing/2014/chart" uri="{C3380CC4-5D6E-409C-BE32-E72D297353CC}">
              <c16:uniqueId val="{00000021-08C2-4DAC-A706-F12470A9EE35}"/>
            </c:ext>
          </c:extLst>
        </c:ser>
        <c:ser>
          <c:idx val="5"/>
          <c:order val="5"/>
          <c:tx>
            <c:strRef>
              <c:f>'33（問17）'!$BH$7</c:f>
              <c:strCache>
                <c:ptCount val="1"/>
                <c:pt idx="0">
                  <c:v>その他の
週休2日制</c:v>
                </c:pt>
              </c:strCache>
            </c:strRef>
          </c:tx>
          <c:spPr>
            <a:pattFill prst="smCheck">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4"/>
              <c:layout>
                <c:manualLayout>
                  <c:x val="3.298611111111111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08C2-4DAC-A706-F12470A9EE35}"/>
                </c:ext>
              </c:extLst>
            </c:dLbl>
            <c:dLbl>
              <c:idx val="6"/>
              <c:layout>
                <c:manualLayout>
                  <c:x val="8.680555555555555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08C2-4DAC-A706-F12470A9EE35}"/>
                </c:ext>
              </c:extLst>
            </c:dLbl>
            <c:dLbl>
              <c:idx val="7"/>
              <c:layout>
                <c:manualLayout>
                  <c:x val="-2.5974682852143481E-3"/>
                  <c:y val="4.8705252049679356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08C2-4DAC-A706-F12470A9EE35}"/>
                </c:ext>
              </c:extLst>
            </c:dLbl>
            <c:dLbl>
              <c:idx val="10"/>
              <c:layout>
                <c:manualLayout>
                  <c:x val="7.4243831253166855E-3"/>
                  <c:y val="3.482361315005115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08C2-4DAC-A706-F12470A9EE35}"/>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HGｺﾞｼｯｸM"/>
                    <a:ea typeface="HGｺﾞｼｯｸM"/>
                    <a:cs typeface="HGｺﾞｼｯｸM"/>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'33（問17）'!$BB$8:$BB$20</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'33（問17）'!$BH$8:$BH$20</c:f>
              <c:numCache>
                <c:formatCode>0.0%</c:formatCode>
                <c:ptCount val="13"/>
                <c:pt idx="0">
                  <c:v>0</c:v>
                </c:pt>
                <c:pt idx="1">
                  <c:v>0.18548387096774194</c:v>
                </c:pt>
                <c:pt idx="2">
                  <c:v>0.11724137931034483</c:v>
                </c:pt>
                <c:pt idx="3">
                  <c:v>9.5238095238095233E-2</c:v>
                </c:pt>
                <c:pt idx="4">
                  <c:v>0.29281767955801102</c:v>
                </c:pt>
                <c:pt idx="5">
                  <c:v>0.2</c:v>
                </c:pt>
                <c:pt idx="6">
                  <c:v>4.7619047619047616E-2</c:v>
                </c:pt>
                <c:pt idx="7">
                  <c:v>4.7619047619047616E-2</c:v>
                </c:pt>
                <c:pt idx="8">
                  <c:v>0.2074688796680498</c:v>
                </c:pt>
                <c:pt idx="9">
                  <c:v>0.26923076923076922</c:v>
                </c:pt>
                <c:pt idx="10">
                  <c:v>7.6923076923076927E-2</c:v>
                </c:pt>
                <c:pt idx="11">
                  <c:v>0.24338624338624337</c:v>
                </c:pt>
                <c:pt idx="12">
                  <c:v>0.17094017094017094</c:v>
                </c:pt>
              </c:numCache>
            </c:numRef>
          </c:val>
          <c:extLst>
            <c:ext xmlns:c16="http://schemas.microsoft.com/office/drawing/2014/chart" uri="{C3380CC4-5D6E-409C-BE32-E72D297353CC}">
              <c16:uniqueId val="{00000026-08C2-4DAC-A706-F12470A9EE35}"/>
            </c:ext>
          </c:extLst>
        </c:ser>
        <c:ser>
          <c:idx val="6"/>
          <c:order val="6"/>
          <c:tx>
            <c:strRef>
              <c:f>'33（問17）'!$BI$7</c:f>
              <c:strCache>
                <c:ptCount val="1"/>
                <c:pt idx="0">
                  <c:v>行っていない</c:v>
                </c:pt>
              </c:strCache>
            </c:strRef>
          </c:tx>
          <c:spPr>
            <a:solidFill>
              <a:srgbClr val="FFFFFF"/>
            </a:solidFill>
            <a:ln w="12700">
              <a:solidFill>
                <a:srgbClr val="000000"/>
              </a:solidFill>
              <a:prstDash val="solid"/>
            </a:ln>
          </c:spPr>
          <c:invertIfNegative val="0"/>
          <c:dLbls>
            <c:dLbl>
              <c:idx val="3"/>
              <c:layout>
                <c:manualLayout>
                  <c:x val="0"/>
                  <c:y val="-1.803898224062198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08C2-4DAC-A706-F12470A9EE35}"/>
                </c:ext>
              </c:extLst>
            </c:dLbl>
            <c:dLbl>
              <c:idx val="7"/>
              <c:layout>
                <c:manualLayout>
                  <c:x val="5.2083333333332064E-3"/>
                  <c:y val="-8.400055691889479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EED-4ADB-A2FC-D4311005864C}"/>
                </c:ext>
              </c:extLst>
            </c:dLbl>
            <c:dLbl>
              <c:idx val="8"/>
              <c:layout>
                <c:manualLayout>
                  <c:x val="-9.8740662357154826E-3"/>
                  <c:y val="-3.127691572321496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08C2-4DAC-A706-F12470A9EE35}"/>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HGｺﾞｼｯｸM"/>
                    <a:ea typeface="HGｺﾞｼｯｸM"/>
                    <a:cs typeface="HGｺﾞｼｯｸM"/>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'33（問17）'!$BB$8:$BB$20</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'33（問17）'!$BI$8:$BI$20</c:f>
              <c:numCache>
                <c:formatCode>0.0%</c:formatCode>
                <c:ptCount val="13"/>
                <c:pt idx="0">
                  <c:v>0</c:v>
                </c:pt>
                <c:pt idx="1">
                  <c:v>9.6774193548387094E-2</c:v>
                </c:pt>
                <c:pt idx="2">
                  <c:v>6.8965517241379309E-2</c:v>
                </c:pt>
                <c:pt idx="3">
                  <c:v>0.11904761904761904</c:v>
                </c:pt>
                <c:pt idx="4">
                  <c:v>9.3922651933701654E-2</c:v>
                </c:pt>
                <c:pt idx="5">
                  <c:v>0.2857142857142857</c:v>
                </c:pt>
                <c:pt idx="6">
                  <c:v>0.14285714285714285</c:v>
                </c:pt>
                <c:pt idx="7">
                  <c:v>4.7619047619047616E-2</c:v>
                </c:pt>
                <c:pt idx="8">
                  <c:v>7.4688796680497924E-2</c:v>
                </c:pt>
                <c:pt idx="9">
                  <c:v>0.15384615384615385</c:v>
                </c:pt>
                <c:pt idx="10">
                  <c:v>0.15384615384615385</c:v>
                </c:pt>
                <c:pt idx="11">
                  <c:v>6.3492063492063489E-2</c:v>
                </c:pt>
                <c:pt idx="12">
                  <c:v>0.15811965811965811</c:v>
                </c:pt>
              </c:numCache>
            </c:numRef>
          </c:val>
          <c:extLst>
            <c:ext xmlns:c16="http://schemas.microsoft.com/office/drawing/2014/chart" uri="{C3380CC4-5D6E-409C-BE32-E72D297353CC}">
              <c16:uniqueId val="{00000029-08C2-4DAC-A706-F12470A9EE35}"/>
            </c:ext>
          </c:extLst>
        </c:ser>
        <c:ser>
          <c:idx val="7"/>
          <c:order val="7"/>
          <c:tx>
            <c:strRef>
              <c:f>'33（問17）'!$BJ$7</c:f>
              <c:strCache>
                <c:ptCount val="1"/>
                <c:pt idx="0">
                  <c:v>無回答</c:v>
                </c:pt>
              </c:strCache>
            </c:strRef>
          </c:tx>
          <c:spPr>
            <a:pattFill prst="dkVert">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1"/>
              <c:layout>
                <c:manualLayout>
                  <c:x val="1.9097222222222224E-2"/>
                  <c:y val="-2.100013922972369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462-4BC9-BEAE-C97C58FDD31B}"/>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HGｺﾞｼｯｸM"/>
                    <a:ea typeface="HGｺﾞｼｯｸM"/>
                    <a:cs typeface="HGｺﾞｼｯｸM"/>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'33（問17）'!$BB$8:$BB$20</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'33（問17）'!$BJ$8:$BJ$20</c:f>
              <c:numCache>
                <c:formatCode>0.0%</c:formatCode>
                <c:ptCount val="13"/>
                <c:pt idx="0">
                  <c:v>0</c:v>
                </c:pt>
                <c:pt idx="1">
                  <c:v>8.0645161290322578E-3</c:v>
                </c:pt>
                <c:pt idx="2">
                  <c:v>2.0689655172413793E-2</c:v>
                </c:pt>
                <c:pt idx="3">
                  <c:v>0</c:v>
                </c:pt>
                <c:pt idx="4">
                  <c:v>5.5248618784530384E-3</c:v>
                </c:pt>
                <c:pt idx="5">
                  <c:v>2.8571428571428571E-2</c:v>
                </c:pt>
                <c:pt idx="6">
                  <c:v>4.7619047619047616E-2</c:v>
                </c:pt>
                <c:pt idx="7">
                  <c:v>0</c:v>
                </c:pt>
                <c:pt idx="8">
                  <c:v>1.2448132780082987E-2</c:v>
                </c:pt>
                <c:pt idx="9">
                  <c:v>0</c:v>
                </c:pt>
                <c:pt idx="10">
                  <c:v>0</c:v>
                </c:pt>
                <c:pt idx="11">
                  <c:v>1.5873015873015872E-2</c:v>
                </c:pt>
                <c:pt idx="12">
                  <c:v>1.282051282051282E-2</c:v>
                </c:pt>
              </c:numCache>
            </c:numRef>
          </c:val>
          <c:extLst>
            <c:ext xmlns:c16="http://schemas.microsoft.com/office/drawing/2014/chart" uri="{C3380CC4-5D6E-409C-BE32-E72D297353CC}">
              <c16:uniqueId val="{0000002A-08C2-4DAC-A706-F12470A9EE35}"/>
            </c:ext>
          </c:extLst>
        </c:ser>
        <c:dLbls>
          <c:showLegendKey val="0"/>
          <c:showVal val="0"/>
          <c:showCatName val="0"/>
          <c:showSerName val="0"/>
          <c:showPercent val="0"/>
          <c:showBubbleSize val="0"/>
        </c:dLbls>
        <c:gapWidth val="50"/>
        <c:overlap val="100"/>
        <c:axId val="96326016"/>
        <c:axId val="96327552"/>
      </c:barChart>
      <c:catAx>
        <c:axId val="9632601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HGｺﾞｼｯｸM"/>
                <a:ea typeface="HGｺﾞｼｯｸM"/>
                <a:cs typeface="HGｺﾞｼｯｸM"/>
              </a:defRPr>
            </a:pPr>
            <a:endParaRPr lang="ja-JP"/>
          </a:p>
        </c:txPr>
        <c:crossAx val="96327552"/>
        <c:crosses val="autoZero"/>
        <c:auto val="1"/>
        <c:lblAlgn val="ctr"/>
        <c:lblOffset val="100"/>
        <c:tickLblSkip val="1"/>
        <c:tickMarkSkip val="1"/>
        <c:noMultiLvlLbl val="0"/>
      </c:catAx>
      <c:valAx>
        <c:axId val="96327552"/>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HGｺﾞｼｯｸM"/>
                <a:ea typeface="HGｺﾞｼｯｸM"/>
                <a:cs typeface="HGｺﾞｼｯｸM"/>
              </a:defRPr>
            </a:pPr>
            <a:endParaRPr lang="ja-JP"/>
          </a:p>
        </c:txPr>
        <c:crossAx val="96326016"/>
        <c:crosses val="autoZero"/>
        <c:crossBetween val="between"/>
      </c:valAx>
      <c:spPr>
        <a:noFill/>
        <a:ln w="25400">
          <a:noFill/>
        </a:ln>
      </c:spPr>
    </c:plotArea>
    <c:legend>
      <c:legendPos val="r"/>
      <c:layout>
        <c:manualLayout>
          <c:xMode val="edge"/>
          <c:yMode val="edge"/>
          <c:x val="0.86328234361329825"/>
          <c:y val="0.25085946730885444"/>
          <c:w val="0.12630222003499558"/>
          <c:h val="0.45017254286513153"/>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HGｺﾞｼｯｸM"/>
              <a:ea typeface="HGｺﾞｼｯｸM"/>
              <a:cs typeface="HGｺﾞｼｯｸM"/>
            </a:defRPr>
          </a:pPr>
          <a:endParaRPr lang="ja-JP"/>
        </a:p>
      </c:txPr>
    </c:legend>
    <c:plotVisOnly val="1"/>
    <c:dispBlanksAs val="gap"/>
    <c:showDLblsOverMax val="0"/>
  </c:chart>
  <c:spPr>
    <a:solidFill>
      <a:srgbClr val="FFFFFF"/>
    </a:solidFill>
    <a:ln w="9525">
      <a:noFill/>
    </a:ln>
  </c:spPr>
  <c:txPr>
    <a:bodyPr/>
    <a:lstStyle/>
    <a:p>
      <a:pPr>
        <a:defRPr sz="500" b="0" i="0" u="none" strike="noStrike" baseline="0">
          <a:solidFill>
            <a:srgbClr val="000000"/>
          </a:solidFill>
          <a:latin typeface="HGｺﾞｼｯｸM"/>
          <a:ea typeface="HGｺﾞｼｯｸM"/>
          <a:cs typeface="HGｺﾞｼｯｸM"/>
        </a:defRPr>
      </a:pPr>
      <a:endParaRPr lang="ja-JP"/>
    </a:p>
  </c:txPr>
  <c:printSettings>
    <c:headerFooter alignWithMargins="0"/>
    <c:pageMargins b="1" l="0.75" r="0.75" t="1" header="0.51200000000000001" footer="0.51200000000000001"/>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4760057327464417"/>
          <c:y val="1.6129032258064516E-2"/>
        </c:manualLayout>
      </c:layout>
      <c:overlay val="0"/>
      <c:spPr>
        <a:noFill/>
        <a:ln w="25400">
          <a:noFill/>
        </a:ln>
      </c:spPr>
    </c:title>
    <c:autoTitleDeleted val="0"/>
    <c:plotArea>
      <c:layout>
        <c:manualLayout>
          <c:layoutTarget val="inner"/>
          <c:xMode val="edge"/>
          <c:yMode val="edge"/>
          <c:x val="8.5603221267050278E-2"/>
          <c:y val="8.0645288314781238E-2"/>
          <c:w val="0.75486476935489799"/>
          <c:h val="0.82903356387595117"/>
        </c:manualLayout>
      </c:layout>
      <c:barChart>
        <c:barDir val="bar"/>
        <c:grouping val="percentStacked"/>
        <c:varyColors val="0"/>
        <c:ser>
          <c:idx val="0"/>
          <c:order val="0"/>
          <c:tx>
            <c:strRef>
              <c:f>'33（問17）'!$BC$22</c:f>
              <c:strCache>
                <c:ptCount val="1"/>
                <c:pt idx="0">
                  <c:v>完全
週休2日制</c:v>
                </c:pt>
              </c:strCache>
            </c:strRef>
          </c:tx>
          <c:spPr>
            <a:solidFill>
              <a:srgbClr val="C0C0C0"/>
            </a:solidFill>
            <a:ln w="12700">
              <a:solidFill>
                <a:srgbClr val="000000"/>
              </a:solidFill>
              <a:prstDash val="solid"/>
            </a:ln>
          </c:spPr>
          <c:invertIfNegative val="0"/>
          <c:dLbls>
            <c:numFmt formatCode="0.0%;\-#;;" sourceLinked="0"/>
            <c:spPr>
              <a:solidFill>
                <a:srgbClr val="FFFFFF"/>
              </a:solidFill>
              <a:ln w="3175">
                <a:solidFill>
                  <a:schemeClr val="tx1"/>
                </a:solidFill>
              </a:ln>
            </c:spPr>
            <c:txPr>
              <a:bodyPr/>
              <a:lstStyle/>
              <a:p>
                <a:pPr>
                  <a:defRPr sz="700" b="0" i="0" u="none" strike="noStrike" baseline="0">
                    <a:solidFill>
                      <a:srgbClr val="000000"/>
                    </a:solidFill>
                    <a:latin typeface="HGｺﾞｼｯｸM"/>
                    <a:ea typeface="HGｺﾞｼｯｸM"/>
                    <a:cs typeface="HGｺﾞｼｯｸM"/>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'33（問17）'!$BB$23:$BB$28</c:f>
              <c:strCache>
                <c:ptCount val="6"/>
                <c:pt idx="0">
                  <c:v>100人以上</c:v>
                </c:pt>
                <c:pt idx="1">
                  <c:v>50～99人</c:v>
                </c:pt>
                <c:pt idx="2">
                  <c:v>30～49人</c:v>
                </c:pt>
                <c:pt idx="3">
                  <c:v>10～29人</c:v>
                </c:pt>
                <c:pt idx="4">
                  <c:v>5～9人</c:v>
                </c:pt>
                <c:pt idx="5">
                  <c:v>1～4人</c:v>
                </c:pt>
              </c:strCache>
            </c:strRef>
          </c:cat>
          <c:val>
            <c:numRef>
              <c:f>'33（問17）'!$BC$23:$BC$28</c:f>
              <c:numCache>
                <c:formatCode>0.0%</c:formatCode>
                <c:ptCount val="6"/>
                <c:pt idx="0">
                  <c:v>0.47222222222222221</c:v>
                </c:pt>
                <c:pt idx="1">
                  <c:v>0.47619047619047616</c:v>
                </c:pt>
                <c:pt idx="2">
                  <c:v>0.4732142857142857</c:v>
                </c:pt>
                <c:pt idx="3">
                  <c:v>0.38702460850111858</c:v>
                </c:pt>
                <c:pt idx="4">
                  <c:v>0.42964824120603012</c:v>
                </c:pt>
                <c:pt idx="5">
                  <c:v>0.49056603773584906</c:v>
                </c:pt>
              </c:numCache>
            </c:numRef>
          </c:val>
          <c:extLst>
            <c:ext xmlns:c16="http://schemas.microsoft.com/office/drawing/2014/chart" uri="{C3380CC4-5D6E-409C-BE32-E72D297353CC}">
              <c16:uniqueId val="{00000000-555F-40B7-A672-CFA92D153F58}"/>
            </c:ext>
          </c:extLst>
        </c:ser>
        <c:ser>
          <c:idx val="1"/>
          <c:order val="1"/>
          <c:tx>
            <c:strRef>
              <c:f>'33（問17）'!$BD$22</c:f>
              <c:strCache>
                <c:ptCount val="1"/>
                <c:pt idx="0">
                  <c:v>月3回
週休2日制</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1.885144949954779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55F-40B7-A672-CFA92D153F58}"/>
                </c:ext>
              </c:extLst>
            </c:dLbl>
            <c:dLbl>
              <c:idx val="1"/>
              <c:layout>
                <c:manualLayout>
                  <c:x val="-7.005114195925523E-3"/>
                  <c:y val="-5.860263960113723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55F-40B7-A672-CFA92D153F58}"/>
                </c:ext>
              </c:extLst>
            </c:dLbl>
            <c:dLbl>
              <c:idx val="5"/>
              <c:layout>
                <c:manualLayout>
                  <c:x val="-7.483949285931127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D6A-4C42-BCFF-BFAD72A4AEB8}"/>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HGｺﾞｼｯｸM"/>
                    <a:ea typeface="HGｺﾞｼｯｸM"/>
                    <a:cs typeface="HGｺﾞｼｯｸM"/>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'33（問17）'!$BB$23:$BB$28</c:f>
              <c:strCache>
                <c:ptCount val="6"/>
                <c:pt idx="0">
                  <c:v>100人以上</c:v>
                </c:pt>
                <c:pt idx="1">
                  <c:v>50～99人</c:v>
                </c:pt>
                <c:pt idx="2">
                  <c:v>30～49人</c:v>
                </c:pt>
                <c:pt idx="3">
                  <c:v>10～29人</c:v>
                </c:pt>
                <c:pt idx="4">
                  <c:v>5～9人</c:v>
                </c:pt>
                <c:pt idx="5">
                  <c:v>1～4人</c:v>
                </c:pt>
              </c:strCache>
            </c:strRef>
          </c:cat>
          <c:val>
            <c:numRef>
              <c:f>'33（問17）'!$BD$23:$BD$28</c:f>
              <c:numCache>
                <c:formatCode>0.0%</c:formatCode>
                <c:ptCount val="6"/>
                <c:pt idx="0">
                  <c:v>5.5555555555555552E-2</c:v>
                </c:pt>
                <c:pt idx="1">
                  <c:v>8.3333333333333329E-2</c:v>
                </c:pt>
                <c:pt idx="2">
                  <c:v>6.25E-2</c:v>
                </c:pt>
                <c:pt idx="3">
                  <c:v>9.3959731543624164E-2</c:v>
                </c:pt>
                <c:pt idx="4">
                  <c:v>5.2763819095477386E-2</c:v>
                </c:pt>
                <c:pt idx="5">
                  <c:v>6.2893081761006289E-2</c:v>
                </c:pt>
              </c:numCache>
            </c:numRef>
          </c:val>
          <c:extLst>
            <c:ext xmlns:c16="http://schemas.microsoft.com/office/drawing/2014/chart" uri="{C3380CC4-5D6E-409C-BE32-E72D297353CC}">
              <c16:uniqueId val="{00000003-555F-40B7-A672-CFA92D153F58}"/>
            </c:ext>
          </c:extLst>
        </c:ser>
        <c:ser>
          <c:idx val="2"/>
          <c:order val="2"/>
          <c:tx>
            <c:strRef>
              <c:f>'33（問17）'!$BE$22</c:f>
              <c:strCache>
                <c:ptCount val="1"/>
                <c:pt idx="0">
                  <c:v>隔週
週休2日制</c:v>
                </c:pt>
              </c:strCache>
            </c:strRef>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4.308427103682161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55F-40B7-A672-CFA92D153F58}"/>
                </c:ext>
              </c:extLst>
            </c:dLbl>
            <c:dLbl>
              <c:idx val="1"/>
              <c:layout>
                <c:manualLayout>
                  <c:x val="-5.0946049725345824E-3"/>
                  <c:y val="-2.634452427522451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55F-40B7-A672-CFA92D153F58}"/>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HGｺﾞｼｯｸM"/>
                    <a:ea typeface="HGｺﾞｼｯｸM"/>
                    <a:cs typeface="HGｺﾞｼｯｸM"/>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'33（問17）'!$BB$23:$BB$28</c:f>
              <c:strCache>
                <c:ptCount val="6"/>
                <c:pt idx="0">
                  <c:v>100人以上</c:v>
                </c:pt>
                <c:pt idx="1">
                  <c:v>50～99人</c:v>
                </c:pt>
                <c:pt idx="2">
                  <c:v>30～49人</c:v>
                </c:pt>
                <c:pt idx="3">
                  <c:v>10～29人</c:v>
                </c:pt>
                <c:pt idx="4">
                  <c:v>5～9人</c:v>
                </c:pt>
                <c:pt idx="5">
                  <c:v>1～4人</c:v>
                </c:pt>
              </c:strCache>
            </c:strRef>
          </c:cat>
          <c:val>
            <c:numRef>
              <c:f>'33（問17）'!$BE$23:$BE$28</c:f>
              <c:numCache>
                <c:formatCode>0.0%</c:formatCode>
                <c:ptCount val="6"/>
                <c:pt idx="0">
                  <c:v>4.1666666666666664E-2</c:v>
                </c:pt>
                <c:pt idx="1">
                  <c:v>9.5238095238095233E-2</c:v>
                </c:pt>
                <c:pt idx="2">
                  <c:v>9.8214285714285712E-2</c:v>
                </c:pt>
                <c:pt idx="3">
                  <c:v>8.9485458612975396E-2</c:v>
                </c:pt>
                <c:pt idx="4">
                  <c:v>0.12060301507537688</c:v>
                </c:pt>
                <c:pt idx="5">
                  <c:v>0.11320754716981132</c:v>
                </c:pt>
              </c:numCache>
            </c:numRef>
          </c:val>
          <c:extLst>
            <c:ext xmlns:c16="http://schemas.microsoft.com/office/drawing/2014/chart" uri="{C3380CC4-5D6E-409C-BE32-E72D297353CC}">
              <c16:uniqueId val="{00000006-555F-40B7-A672-CFA92D153F58}"/>
            </c:ext>
          </c:extLst>
        </c:ser>
        <c:ser>
          <c:idx val="3"/>
          <c:order val="3"/>
          <c:tx>
            <c:strRef>
              <c:f>'33（問17）'!$BF$22</c:f>
              <c:strCache>
                <c:ptCount val="1"/>
                <c:pt idx="0">
                  <c:v>月2回
週休2日制</c:v>
                </c:pt>
              </c:strCache>
            </c:strRef>
          </c:tx>
          <c:spPr>
            <a:pattFill prst="smGrid">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3.741974642965529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402-451B-BCDE-A53F872493E0}"/>
                </c:ext>
              </c:extLst>
            </c:dLbl>
            <c:dLbl>
              <c:idx val="1"/>
              <c:layout>
                <c:manualLayout>
                  <c:x val="1.564867277757644E-2"/>
                  <c:y val="5.9131318262636531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55F-40B7-A672-CFA92D153F58}"/>
                </c:ext>
              </c:extLst>
            </c:dLbl>
            <c:dLbl>
              <c:idx val="2"/>
              <c:layout>
                <c:manualLayout>
                  <c:x val="-7.483949285931059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402-451B-BCDE-A53F872493E0}"/>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HGｺﾞｼｯｸM"/>
                    <a:ea typeface="HGｺﾞｼｯｸM"/>
                    <a:cs typeface="HGｺﾞｼｯｸM"/>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'33（問17）'!$BB$23:$BB$28</c:f>
              <c:strCache>
                <c:ptCount val="6"/>
                <c:pt idx="0">
                  <c:v>100人以上</c:v>
                </c:pt>
                <c:pt idx="1">
                  <c:v>50～99人</c:v>
                </c:pt>
                <c:pt idx="2">
                  <c:v>30～49人</c:v>
                </c:pt>
                <c:pt idx="3">
                  <c:v>10～29人</c:v>
                </c:pt>
                <c:pt idx="4">
                  <c:v>5～9人</c:v>
                </c:pt>
                <c:pt idx="5">
                  <c:v>1～4人</c:v>
                </c:pt>
              </c:strCache>
            </c:strRef>
          </c:cat>
          <c:val>
            <c:numRef>
              <c:f>'33（問17）'!$BF$23:$BF$28</c:f>
              <c:numCache>
                <c:formatCode>0.0%</c:formatCode>
                <c:ptCount val="6"/>
                <c:pt idx="0">
                  <c:v>2.7777777777777776E-2</c:v>
                </c:pt>
                <c:pt idx="1">
                  <c:v>1.1904761904761904E-2</c:v>
                </c:pt>
                <c:pt idx="2">
                  <c:v>3.5714285714285712E-2</c:v>
                </c:pt>
                <c:pt idx="3">
                  <c:v>6.2639821029082776E-2</c:v>
                </c:pt>
                <c:pt idx="4">
                  <c:v>6.78391959798995E-2</c:v>
                </c:pt>
                <c:pt idx="5">
                  <c:v>5.0314465408805034E-2</c:v>
                </c:pt>
              </c:numCache>
            </c:numRef>
          </c:val>
          <c:extLst>
            <c:ext xmlns:c16="http://schemas.microsoft.com/office/drawing/2014/chart" uri="{C3380CC4-5D6E-409C-BE32-E72D297353CC}">
              <c16:uniqueId val="{00000008-555F-40B7-A672-CFA92D153F58}"/>
            </c:ext>
          </c:extLst>
        </c:ser>
        <c:ser>
          <c:idx val="4"/>
          <c:order val="4"/>
          <c:tx>
            <c:strRef>
              <c:f>'33（問17）'!$BG$22</c:f>
              <c:strCache>
                <c:ptCount val="1"/>
                <c:pt idx="0">
                  <c:v>月1回
週休2日制</c:v>
                </c:pt>
              </c:strCache>
            </c:strRef>
          </c:tx>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1.8668181135144214E-2"/>
                  <c:y val="-4.3010752688172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55F-40B7-A672-CFA92D153F58}"/>
                </c:ext>
              </c:extLst>
            </c:dLbl>
            <c:dLbl>
              <c:idx val="1"/>
              <c:layout>
                <c:manualLayout>
                  <c:x val="1.3578514042424279E-2"/>
                  <c:y val="5.912043219825277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55F-40B7-A672-CFA92D153F58}"/>
                </c:ext>
              </c:extLst>
            </c:dLbl>
            <c:dLbl>
              <c:idx val="2"/>
              <c:layout>
                <c:manualLayout>
                  <c:x val="1.122592392889652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402-451B-BCDE-A53F872493E0}"/>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HGｺﾞｼｯｸM"/>
                    <a:ea typeface="HGｺﾞｼｯｸM"/>
                    <a:cs typeface="HGｺﾞｼｯｸM"/>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'33（問17）'!$BB$23:$BB$28</c:f>
              <c:strCache>
                <c:ptCount val="6"/>
                <c:pt idx="0">
                  <c:v>100人以上</c:v>
                </c:pt>
                <c:pt idx="1">
                  <c:v>50～99人</c:v>
                </c:pt>
                <c:pt idx="2">
                  <c:v>30～49人</c:v>
                </c:pt>
                <c:pt idx="3">
                  <c:v>10～29人</c:v>
                </c:pt>
                <c:pt idx="4">
                  <c:v>5～9人</c:v>
                </c:pt>
                <c:pt idx="5">
                  <c:v>1～4人</c:v>
                </c:pt>
              </c:strCache>
            </c:strRef>
          </c:cat>
          <c:val>
            <c:numRef>
              <c:f>'33（問17）'!$BG$23:$BG$28</c:f>
              <c:numCache>
                <c:formatCode>0.0%</c:formatCode>
                <c:ptCount val="6"/>
                <c:pt idx="0">
                  <c:v>0</c:v>
                </c:pt>
                <c:pt idx="1">
                  <c:v>0</c:v>
                </c:pt>
                <c:pt idx="2">
                  <c:v>8.9285714285714281E-3</c:v>
                </c:pt>
                <c:pt idx="3">
                  <c:v>2.4608501118568233E-2</c:v>
                </c:pt>
                <c:pt idx="4">
                  <c:v>4.5226130653266333E-2</c:v>
                </c:pt>
                <c:pt idx="5">
                  <c:v>4.40251572327044E-2</c:v>
                </c:pt>
              </c:numCache>
            </c:numRef>
          </c:val>
          <c:extLst>
            <c:ext xmlns:c16="http://schemas.microsoft.com/office/drawing/2014/chart" uri="{C3380CC4-5D6E-409C-BE32-E72D297353CC}">
              <c16:uniqueId val="{0000000B-555F-40B7-A672-CFA92D153F58}"/>
            </c:ext>
          </c:extLst>
        </c:ser>
        <c:ser>
          <c:idx val="5"/>
          <c:order val="5"/>
          <c:tx>
            <c:strRef>
              <c:f>'33（問17）'!$BH$22</c:f>
              <c:strCache>
                <c:ptCount val="1"/>
                <c:pt idx="0">
                  <c:v>その他の
週休2日制</c:v>
                </c:pt>
              </c:strCache>
            </c:strRef>
          </c:tx>
          <c:spPr>
            <a:pattFill prst="smCheck">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HGｺﾞｼｯｸM"/>
                    <a:ea typeface="HGｺﾞｼｯｸM"/>
                    <a:cs typeface="HGｺﾞｼｯｸM"/>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'33（問17）'!$BB$23:$BB$28</c:f>
              <c:strCache>
                <c:ptCount val="6"/>
                <c:pt idx="0">
                  <c:v>100人以上</c:v>
                </c:pt>
                <c:pt idx="1">
                  <c:v>50～99人</c:v>
                </c:pt>
                <c:pt idx="2">
                  <c:v>30～49人</c:v>
                </c:pt>
                <c:pt idx="3">
                  <c:v>10～29人</c:v>
                </c:pt>
                <c:pt idx="4">
                  <c:v>5～9人</c:v>
                </c:pt>
                <c:pt idx="5">
                  <c:v>1～4人</c:v>
                </c:pt>
              </c:strCache>
            </c:strRef>
          </c:cat>
          <c:val>
            <c:numRef>
              <c:f>'33（問17）'!$BH$23:$BH$28</c:f>
              <c:numCache>
                <c:formatCode>0.0%</c:formatCode>
                <c:ptCount val="6"/>
                <c:pt idx="0">
                  <c:v>0.33333333333333331</c:v>
                </c:pt>
                <c:pt idx="1">
                  <c:v>0.23809523809523808</c:v>
                </c:pt>
                <c:pt idx="2">
                  <c:v>0.25892857142857145</c:v>
                </c:pt>
                <c:pt idx="3">
                  <c:v>0.23266219239373601</c:v>
                </c:pt>
                <c:pt idx="4">
                  <c:v>0.13819095477386933</c:v>
                </c:pt>
                <c:pt idx="5">
                  <c:v>0.11320754716981132</c:v>
                </c:pt>
              </c:numCache>
            </c:numRef>
          </c:val>
          <c:extLst>
            <c:ext xmlns:c16="http://schemas.microsoft.com/office/drawing/2014/chart" uri="{C3380CC4-5D6E-409C-BE32-E72D297353CC}">
              <c16:uniqueId val="{0000000C-555F-40B7-A672-CFA92D153F58}"/>
            </c:ext>
          </c:extLst>
        </c:ser>
        <c:ser>
          <c:idx val="6"/>
          <c:order val="6"/>
          <c:tx>
            <c:strRef>
              <c:f>'33（問17）'!$BI$22</c:f>
              <c:strCache>
                <c:ptCount val="1"/>
                <c:pt idx="0">
                  <c:v>行っていない</c:v>
                </c:pt>
              </c:strCache>
            </c:strRef>
          </c:tx>
          <c:spPr>
            <a:solidFill>
              <a:srgbClr val="FFFFFF"/>
            </a:solidFill>
            <a:ln w="12700">
              <a:solidFill>
                <a:srgbClr val="000000"/>
              </a:solidFill>
              <a:prstDash val="solid"/>
            </a:ln>
          </c:spPr>
          <c:invertIfNegative val="0"/>
          <c:dLbls>
            <c:dLbl>
              <c:idx val="0"/>
              <c:layout>
                <c:manualLayout>
                  <c:x val="-6.917423259835710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55F-40B7-A672-CFA92D153F58}"/>
                </c:ext>
              </c:extLst>
            </c:dLbl>
            <c:dLbl>
              <c:idx val="1"/>
              <c:layout>
                <c:manualLayout>
                  <c:x val="-6.9174232598357109E-3"/>
                  <c:y val="7.885213568838189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55F-40B7-A672-CFA92D153F58}"/>
                </c:ext>
              </c:extLst>
            </c:dLbl>
            <c:dLbl>
              <c:idx val="2"/>
              <c:layout>
                <c:manualLayout>
                  <c:x val="-1.4967898571862119E-2"/>
                  <c:y val="-4.3010752688172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D6A-4C42-BCFF-BFAD72A4AEB8}"/>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HGｺﾞｼｯｸM"/>
                    <a:ea typeface="HGｺﾞｼｯｸM"/>
                    <a:cs typeface="HGｺﾞｼｯｸM"/>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'33（問17）'!$BB$23:$BB$28</c:f>
              <c:strCache>
                <c:ptCount val="6"/>
                <c:pt idx="0">
                  <c:v>100人以上</c:v>
                </c:pt>
                <c:pt idx="1">
                  <c:v>50～99人</c:v>
                </c:pt>
                <c:pt idx="2">
                  <c:v>30～49人</c:v>
                </c:pt>
                <c:pt idx="3">
                  <c:v>10～29人</c:v>
                </c:pt>
                <c:pt idx="4">
                  <c:v>5～9人</c:v>
                </c:pt>
                <c:pt idx="5">
                  <c:v>1～4人</c:v>
                </c:pt>
              </c:strCache>
            </c:strRef>
          </c:cat>
          <c:val>
            <c:numRef>
              <c:f>'33（問17）'!$BI$23:$BI$28</c:f>
              <c:numCache>
                <c:formatCode>0.0%</c:formatCode>
                <c:ptCount val="6"/>
                <c:pt idx="0">
                  <c:v>6.9444444444444448E-2</c:v>
                </c:pt>
                <c:pt idx="1">
                  <c:v>9.5238095238095233E-2</c:v>
                </c:pt>
                <c:pt idx="2">
                  <c:v>5.3571428571428568E-2</c:v>
                </c:pt>
                <c:pt idx="3">
                  <c:v>9.6196868008948541E-2</c:v>
                </c:pt>
                <c:pt idx="4">
                  <c:v>0.1306532663316583</c:v>
                </c:pt>
                <c:pt idx="5">
                  <c:v>0.1069182389937107</c:v>
                </c:pt>
              </c:numCache>
            </c:numRef>
          </c:val>
          <c:extLst>
            <c:ext xmlns:c16="http://schemas.microsoft.com/office/drawing/2014/chart" uri="{C3380CC4-5D6E-409C-BE32-E72D297353CC}">
              <c16:uniqueId val="{0000000F-555F-40B7-A672-CFA92D153F58}"/>
            </c:ext>
          </c:extLst>
        </c:ser>
        <c:ser>
          <c:idx val="7"/>
          <c:order val="7"/>
          <c:tx>
            <c:strRef>
              <c:f>'33（問17）'!$BJ$22</c:f>
              <c:strCache>
                <c:ptCount val="1"/>
                <c:pt idx="0">
                  <c:v>無回答</c:v>
                </c:pt>
              </c:strCache>
            </c:strRef>
          </c:tx>
          <c:spPr>
            <a:pattFill prst="dkVert">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6.917423259835710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55F-40B7-A672-CFA92D153F58}"/>
                </c:ext>
              </c:extLst>
            </c:dLbl>
            <c:dLbl>
              <c:idx val="1"/>
              <c:layout>
                <c:manualLayout>
                  <c:x val="1.119023577033759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55F-40B7-A672-CFA92D153F58}"/>
                </c:ext>
              </c:extLst>
            </c:dLbl>
            <c:dLbl>
              <c:idx val="2"/>
              <c:layout>
                <c:manualLayout>
                  <c:x val="1.4967898571861982E-2"/>
                  <c:y val="-4.3010752688172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D6A-4C42-BCFF-BFAD72A4AEB8}"/>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HGｺﾞｼｯｸM"/>
                    <a:ea typeface="HGｺﾞｼｯｸM"/>
                    <a:cs typeface="HGｺﾞｼｯｸM"/>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'33（問17）'!$BB$23:$BB$28</c:f>
              <c:strCache>
                <c:ptCount val="6"/>
                <c:pt idx="0">
                  <c:v>100人以上</c:v>
                </c:pt>
                <c:pt idx="1">
                  <c:v>50～99人</c:v>
                </c:pt>
                <c:pt idx="2">
                  <c:v>30～49人</c:v>
                </c:pt>
                <c:pt idx="3">
                  <c:v>10～29人</c:v>
                </c:pt>
                <c:pt idx="4">
                  <c:v>5～9人</c:v>
                </c:pt>
                <c:pt idx="5">
                  <c:v>1～4人</c:v>
                </c:pt>
              </c:strCache>
            </c:strRef>
          </c:cat>
          <c:val>
            <c:numRef>
              <c:f>'33（問17）'!$BJ$23:$BJ$28</c:f>
              <c:numCache>
                <c:formatCode>0.0%</c:formatCode>
                <c:ptCount val="6"/>
                <c:pt idx="0">
                  <c:v>0</c:v>
                </c:pt>
                <c:pt idx="1">
                  <c:v>0</c:v>
                </c:pt>
                <c:pt idx="2">
                  <c:v>8.9285714285714281E-3</c:v>
                </c:pt>
                <c:pt idx="3">
                  <c:v>1.3422818791946308E-2</c:v>
                </c:pt>
                <c:pt idx="4">
                  <c:v>1.507537688442211E-2</c:v>
                </c:pt>
                <c:pt idx="5">
                  <c:v>1.8867924528301886E-2</c:v>
                </c:pt>
              </c:numCache>
            </c:numRef>
          </c:val>
          <c:extLst>
            <c:ext xmlns:c16="http://schemas.microsoft.com/office/drawing/2014/chart" uri="{C3380CC4-5D6E-409C-BE32-E72D297353CC}">
              <c16:uniqueId val="{00000012-555F-40B7-A672-CFA92D153F58}"/>
            </c:ext>
          </c:extLst>
        </c:ser>
        <c:dLbls>
          <c:showLegendKey val="0"/>
          <c:showVal val="0"/>
          <c:showCatName val="0"/>
          <c:showSerName val="0"/>
          <c:showPercent val="0"/>
          <c:showBubbleSize val="0"/>
        </c:dLbls>
        <c:gapWidth val="50"/>
        <c:overlap val="100"/>
        <c:axId val="96414336"/>
        <c:axId val="96428416"/>
      </c:barChart>
      <c:catAx>
        <c:axId val="9641433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6428416"/>
        <c:crosses val="autoZero"/>
        <c:auto val="1"/>
        <c:lblAlgn val="ctr"/>
        <c:lblOffset val="100"/>
        <c:tickLblSkip val="1"/>
        <c:tickMarkSkip val="1"/>
        <c:noMultiLvlLbl val="0"/>
      </c:catAx>
      <c:valAx>
        <c:axId val="96428416"/>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6414336"/>
        <c:crosses val="autoZero"/>
        <c:crossBetween val="between"/>
      </c:valAx>
      <c:spPr>
        <a:noFill/>
        <a:ln w="25400">
          <a:noFill/>
        </a:ln>
      </c:spPr>
    </c:plotArea>
    <c:legend>
      <c:legendPos val="r"/>
      <c:layout>
        <c:manualLayout>
          <c:xMode val="edge"/>
          <c:yMode val="edge"/>
          <c:x val="0.87159642009729321"/>
          <c:y val="9.3548387096774197E-2"/>
          <c:w val="0.12321673798557276"/>
          <c:h val="0.89677554821776306"/>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49624060150375937"/>
          <c:y val="2.3640661938534278E-2"/>
        </c:manualLayout>
      </c:layout>
      <c:overlay val="0"/>
      <c:spPr>
        <a:noFill/>
        <a:ln w="25400">
          <a:noFill/>
        </a:ln>
      </c:spPr>
    </c:title>
    <c:autoTitleDeleted val="0"/>
    <c:plotArea>
      <c:layout>
        <c:manualLayout>
          <c:layoutTarget val="inner"/>
          <c:xMode val="edge"/>
          <c:yMode val="edge"/>
          <c:x val="0.13233082706766916"/>
          <c:y val="9.2198794415804183E-2"/>
          <c:w val="0.81654135338345868"/>
          <c:h val="0.64302748925894204"/>
        </c:manualLayout>
      </c:layout>
      <c:barChart>
        <c:barDir val="col"/>
        <c:grouping val="clustered"/>
        <c:varyColors val="0"/>
        <c:ser>
          <c:idx val="1"/>
          <c:order val="0"/>
          <c:tx>
            <c:strRef>
              <c:f>'34（問19）'!$AD$12</c:f>
              <c:strCache>
                <c:ptCount val="1"/>
                <c:pt idx="0">
                  <c:v>付与日数</c:v>
                </c:pt>
              </c:strCache>
            </c:strRef>
          </c:tx>
          <c:spPr>
            <a:pattFill prst="dk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1.0645827166341049E-2"/>
                  <c:y val="9.6895689457257561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472-402C-B735-EC42F7377C69}"/>
                </c:ext>
              </c:extLst>
            </c:dLbl>
            <c:dLbl>
              <c:idx val="2"/>
              <c:layout>
                <c:manualLayout>
                  <c:x val="-1.262368519724507E-2"/>
                  <c:y val="3.96773675156339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472-402C-B735-EC42F7377C69}"/>
                </c:ext>
              </c:extLst>
            </c:dLbl>
            <c:dLbl>
              <c:idx val="4"/>
              <c:layout>
                <c:manualLayout>
                  <c:x val="8.0200501253132831E-3"/>
                  <c:y val="6.304176516942460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472-402C-B735-EC42F7377C69}"/>
                </c:ext>
              </c:extLst>
            </c:dLbl>
            <c:dLbl>
              <c:idx val="5"/>
              <c:layout>
                <c:manualLayout>
                  <c:x val="-4.0100250626566416E-3"/>
                  <c:y val="1.265551025979908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472-402C-B735-EC42F7377C69}"/>
                </c:ext>
              </c:extLst>
            </c:dLbl>
            <c:dLbl>
              <c:idx val="6"/>
              <c:layout>
                <c:manualLayout>
                  <c:x val="1.2030075187969926E-2"/>
                  <c:y val="3.152088258471237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472-402C-B735-EC42F7377C69}"/>
                </c:ext>
              </c:extLst>
            </c:dLbl>
            <c:dLbl>
              <c:idx val="7"/>
              <c:layout>
                <c:manualLayout>
                  <c:x val="6.1451265960175295E-3"/>
                  <c:y val="1.452749913110176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472-402C-B735-EC42F7377C69}"/>
                </c:ext>
              </c:extLst>
            </c:dLbl>
            <c:dLbl>
              <c:idx val="8"/>
              <c:layout>
                <c:manualLayout>
                  <c:x val="1.0025062656641603E-2"/>
                  <c:y val="9.564112705089946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472-402C-B735-EC42F7377C69}"/>
                </c:ext>
              </c:extLst>
            </c:dLbl>
            <c:dLbl>
              <c:idx val="9"/>
              <c:layout>
                <c:manualLayout>
                  <c:x val="1.4035087719298098E-2"/>
                  <c:y val="9.13242009132420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472-402C-B735-EC42F7377C69}"/>
                </c:ext>
              </c:extLst>
            </c:dLbl>
            <c:dLbl>
              <c:idx val="10"/>
              <c:layout>
                <c:manualLayout>
                  <c:x val="1.2093067313954178E-2"/>
                  <c:y val="1.010628990525120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472-402C-B735-EC42F7377C69}"/>
                </c:ext>
              </c:extLst>
            </c:dLbl>
            <c:dLbl>
              <c:idx val="11"/>
              <c:layout>
                <c:manualLayout>
                  <c:x val="-1.2961537702524026E-3"/>
                  <c:y val="-8.19567766795110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472-402C-B735-EC42F7377C69}"/>
                </c:ext>
              </c:extLst>
            </c:dLbl>
            <c:dLbl>
              <c:idx val="12"/>
              <c:delete val="1"/>
              <c:extLst>
                <c:ext xmlns:c15="http://schemas.microsoft.com/office/drawing/2012/chart" uri="{CE6537A1-D6FC-4f65-9D91-7224C49458BB}"/>
                <c:ext xmlns:c16="http://schemas.microsoft.com/office/drawing/2014/chart" uri="{C3380CC4-5D6E-409C-BE32-E72D297353CC}">
                  <c16:uniqueId val="{0000000A-A472-402C-B735-EC42F7377C69}"/>
                </c:ext>
              </c:extLst>
            </c:dLbl>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'34（問19）'!$AC$13:$AC$25</c:f>
              <c:strCache>
                <c:ptCount val="13"/>
                <c:pt idx="0">
                  <c:v>建設業</c:v>
                </c:pt>
                <c:pt idx="1">
                  <c:v>製造業</c:v>
                </c:pt>
                <c:pt idx="2">
                  <c:v>情報通信業</c:v>
                </c:pt>
                <c:pt idx="3">
                  <c:v>運輸業</c:v>
                </c:pt>
                <c:pt idx="4">
                  <c:v>卸売･小売業</c:v>
                </c:pt>
                <c:pt idx="5">
                  <c:v>金融･保険業</c:v>
                </c:pt>
                <c:pt idx="6">
                  <c:v>不動産業</c:v>
                </c:pt>
                <c:pt idx="7">
                  <c:v>飲食店・宿泊業</c:v>
                </c:pt>
                <c:pt idx="8">
                  <c:v>医療・福祉</c:v>
                </c:pt>
                <c:pt idx="9">
                  <c:v>教育・学習支援業</c:v>
                </c:pt>
                <c:pt idx="10">
                  <c:v>サービス業</c:v>
                </c:pt>
                <c:pt idx="11">
                  <c:v>その他</c:v>
                </c:pt>
                <c:pt idx="12">
                  <c:v>無回答</c:v>
                </c:pt>
              </c:strCache>
            </c:strRef>
          </c:cat>
          <c:val>
            <c:numRef>
              <c:f>'34（問19）'!$AD$13:$AD$25</c:f>
              <c:numCache>
                <c:formatCode>#,###.0"日"</c:formatCode>
                <c:ptCount val="13"/>
                <c:pt idx="0">
                  <c:v>23.244661855767355</c:v>
                </c:pt>
                <c:pt idx="1">
                  <c:v>27.647792207792207</c:v>
                </c:pt>
                <c:pt idx="2">
                  <c:v>23.829525483304046</c:v>
                </c:pt>
                <c:pt idx="3">
                  <c:v>22.817550929035143</c:v>
                </c:pt>
                <c:pt idx="4">
                  <c:v>24.379013656500568</c:v>
                </c:pt>
                <c:pt idx="5">
                  <c:v>34.33077889447236</c:v>
                </c:pt>
                <c:pt idx="6">
                  <c:v>19.217777777777776</c:v>
                </c:pt>
                <c:pt idx="7">
                  <c:v>19.580903790087461</c:v>
                </c:pt>
                <c:pt idx="8">
                  <c:v>21.400158135303165</c:v>
                </c:pt>
                <c:pt idx="9">
                  <c:v>26.031972972972969</c:v>
                </c:pt>
                <c:pt idx="10">
                  <c:v>23.801234293655948</c:v>
                </c:pt>
                <c:pt idx="11">
                  <c:v>35.769936067585697</c:v>
                </c:pt>
                <c:pt idx="12">
                  <c:v>0</c:v>
                </c:pt>
              </c:numCache>
            </c:numRef>
          </c:val>
          <c:extLst>
            <c:ext xmlns:c16="http://schemas.microsoft.com/office/drawing/2014/chart" uri="{C3380CC4-5D6E-409C-BE32-E72D297353CC}">
              <c16:uniqueId val="{0000000B-A472-402C-B735-EC42F7377C69}"/>
            </c:ext>
          </c:extLst>
        </c:ser>
        <c:ser>
          <c:idx val="0"/>
          <c:order val="1"/>
          <c:tx>
            <c:strRef>
              <c:f>'34（問19）'!$AE$12</c:f>
              <c:strCache>
                <c:ptCount val="1"/>
                <c:pt idx="0">
                  <c:v>取得日数</c:v>
                </c:pt>
              </c:strCache>
            </c:strRef>
          </c:tx>
          <c:spPr>
            <a:noFill/>
            <a:ln w="12700">
              <a:solidFill>
                <a:srgbClr val="000000"/>
              </a:solidFill>
              <a:prstDash val="solid"/>
            </a:ln>
          </c:spPr>
          <c:invertIfNegative val="0"/>
          <c:dLbls>
            <c:dLbl>
              <c:idx val="2"/>
              <c:layout>
                <c:manualLayout>
                  <c:x val="-2.9432636709884972E-3"/>
                  <c:y val="-2.3776236445415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472-402C-B735-EC42F7377C69}"/>
                </c:ext>
              </c:extLst>
            </c:dLbl>
            <c:dLbl>
              <c:idx val="3"/>
              <c:layout>
                <c:manualLayout>
                  <c:x val="1.2113748939277327E-3"/>
                  <c:y val="6.123340965358053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472-402C-B735-EC42F7377C69}"/>
                </c:ext>
              </c:extLst>
            </c:dLbl>
            <c:dLbl>
              <c:idx val="4"/>
              <c:layout>
                <c:manualLayout>
                  <c:x val="3.5364000552562511E-4"/>
                  <c:y val="7.44828527639718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472-402C-B735-EC42F7377C69}"/>
                </c:ext>
              </c:extLst>
            </c:dLbl>
            <c:dLbl>
              <c:idx val="5"/>
              <c:layout>
                <c:manualLayout>
                  <c:x val="9.9966451561970073E-4"/>
                  <c:y val="6.027078113599000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472-402C-B735-EC42F7377C69}"/>
                </c:ext>
              </c:extLst>
            </c:dLbl>
            <c:dLbl>
              <c:idx val="6"/>
              <c:layout>
                <c:manualLayout>
                  <c:x val="3.1494484242102052E-3"/>
                  <c:y val="6.060671494077424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472-402C-B735-EC42F7377C69}"/>
                </c:ext>
              </c:extLst>
            </c:dLbl>
            <c:dLbl>
              <c:idx val="7"/>
              <c:layout>
                <c:manualLayout>
                  <c:x val="2.8654312947716288E-4"/>
                  <c:y val="7.391699325255575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472-402C-B735-EC42F7377C69}"/>
                </c:ext>
              </c:extLst>
            </c:dLbl>
            <c:dLbl>
              <c:idx val="8"/>
              <c:layout>
                <c:manualLayout>
                  <c:x val="-1.0724448917569514E-3"/>
                  <c:y val="6.725588379466751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472-402C-B735-EC42F7377C69}"/>
                </c:ext>
              </c:extLst>
            </c:dLbl>
            <c:dLbl>
              <c:idx val="9"/>
              <c:layout>
                <c:manualLayout>
                  <c:x val="1.5785921496655024E-3"/>
                  <c:y val="6.9344700706737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A472-402C-B735-EC42F7377C69}"/>
                </c:ext>
              </c:extLst>
            </c:dLbl>
            <c:dLbl>
              <c:idx val="10"/>
              <c:layout>
                <c:manualLayout>
                  <c:x val="7.2069938626092786E-4"/>
                  <c:y val="6.270248133876882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A472-402C-B735-EC42F7377C69}"/>
                </c:ext>
              </c:extLst>
            </c:dLbl>
            <c:dLbl>
              <c:idx val="11"/>
              <c:layout>
                <c:manualLayout>
                  <c:x val="2.8704832948513014E-3"/>
                  <c:y val="8.479092595695041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A472-402C-B735-EC42F7377C69}"/>
                </c:ext>
              </c:extLst>
            </c:dLbl>
            <c:dLbl>
              <c:idx val="12"/>
              <c:delete val="1"/>
              <c:extLst>
                <c:ext xmlns:c15="http://schemas.microsoft.com/office/drawing/2012/chart" uri="{CE6537A1-D6FC-4f65-9D91-7224C49458BB}"/>
                <c:ext xmlns:c16="http://schemas.microsoft.com/office/drawing/2014/chart" uri="{C3380CC4-5D6E-409C-BE32-E72D297353CC}">
                  <c16:uniqueId val="{00000016-A472-402C-B735-EC42F7377C69}"/>
                </c:ext>
              </c:extLst>
            </c:dLbl>
            <c:spPr>
              <a:solidFill>
                <a:schemeClr val="bg1"/>
              </a:solidFill>
              <a:ln w="25400">
                <a:no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'34（問19）'!$AC$13:$AC$25</c:f>
              <c:strCache>
                <c:ptCount val="13"/>
                <c:pt idx="0">
                  <c:v>建設業</c:v>
                </c:pt>
                <c:pt idx="1">
                  <c:v>製造業</c:v>
                </c:pt>
                <c:pt idx="2">
                  <c:v>情報通信業</c:v>
                </c:pt>
                <c:pt idx="3">
                  <c:v>運輸業</c:v>
                </c:pt>
                <c:pt idx="4">
                  <c:v>卸売･小売業</c:v>
                </c:pt>
                <c:pt idx="5">
                  <c:v>金融･保険業</c:v>
                </c:pt>
                <c:pt idx="6">
                  <c:v>不動産業</c:v>
                </c:pt>
                <c:pt idx="7">
                  <c:v>飲食店・宿泊業</c:v>
                </c:pt>
                <c:pt idx="8">
                  <c:v>医療・福祉</c:v>
                </c:pt>
                <c:pt idx="9">
                  <c:v>教育・学習支援業</c:v>
                </c:pt>
                <c:pt idx="10">
                  <c:v>サービス業</c:v>
                </c:pt>
                <c:pt idx="11">
                  <c:v>その他</c:v>
                </c:pt>
                <c:pt idx="12">
                  <c:v>無回答</c:v>
                </c:pt>
              </c:strCache>
            </c:strRef>
          </c:cat>
          <c:val>
            <c:numRef>
              <c:f>'34（問19）'!$AE$13:$AE$25</c:f>
              <c:numCache>
                <c:formatCode>#,###.0"日"</c:formatCode>
                <c:ptCount val="13"/>
                <c:pt idx="0">
                  <c:v>10.091930401424852</c:v>
                </c:pt>
                <c:pt idx="1">
                  <c:v>12.293790476190477</c:v>
                </c:pt>
                <c:pt idx="2">
                  <c:v>8.7188049209138843</c:v>
                </c:pt>
                <c:pt idx="3">
                  <c:v>12.284371102369759</c:v>
                </c:pt>
                <c:pt idx="4">
                  <c:v>10.506293706293707</c:v>
                </c:pt>
                <c:pt idx="5">
                  <c:v>12.217462311557789</c:v>
                </c:pt>
                <c:pt idx="6">
                  <c:v>7.9238095238095241</c:v>
                </c:pt>
                <c:pt idx="7">
                  <c:v>5.2937317784256557</c:v>
                </c:pt>
                <c:pt idx="8">
                  <c:v>10.778486016939974</c:v>
                </c:pt>
                <c:pt idx="9">
                  <c:v>10.176891891891891</c:v>
                </c:pt>
                <c:pt idx="10">
                  <c:v>10.930642078436923</c:v>
                </c:pt>
                <c:pt idx="11">
                  <c:v>12.122149442018438</c:v>
                </c:pt>
                <c:pt idx="12">
                  <c:v>0</c:v>
                </c:pt>
              </c:numCache>
            </c:numRef>
          </c:val>
          <c:extLst>
            <c:ext xmlns:c16="http://schemas.microsoft.com/office/drawing/2014/chart" uri="{C3380CC4-5D6E-409C-BE32-E72D297353CC}">
              <c16:uniqueId val="{00000017-A472-402C-B735-EC42F7377C69}"/>
            </c:ext>
          </c:extLst>
        </c:ser>
        <c:dLbls>
          <c:showLegendKey val="0"/>
          <c:showVal val="0"/>
          <c:showCatName val="0"/>
          <c:showSerName val="0"/>
          <c:showPercent val="0"/>
          <c:showBubbleSize val="0"/>
        </c:dLbls>
        <c:gapWidth val="80"/>
        <c:overlap val="-60"/>
        <c:axId val="34617216"/>
        <c:axId val="34618752"/>
      </c:barChart>
      <c:lineChart>
        <c:grouping val="standard"/>
        <c:varyColors val="0"/>
        <c:ser>
          <c:idx val="2"/>
          <c:order val="2"/>
          <c:tx>
            <c:strRef>
              <c:f>'34（問19）'!$AF$12</c:f>
              <c:strCache>
                <c:ptCount val="1"/>
                <c:pt idx="0">
                  <c:v>取得率</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dLbls>
            <c:dLbl>
              <c:idx val="0"/>
              <c:layout>
                <c:manualLayout>
                  <c:x val="-3.2759852386872693E-2"/>
                  <c:y val="-3.6504751974496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A472-402C-B735-EC42F7377C69}"/>
                </c:ext>
              </c:extLst>
            </c:dLbl>
            <c:dLbl>
              <c:idx val="1"/>
              <c:layout>
                <c:manualLayout>
                  <c:x val="-3.3617429400272333E-2"/>
                  <c:y val="-4.06227235779924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A472-402C-B735-EC42F7377C69}"/>
                </c:ext>
              </c:extLst>
            </c:dLbl>
            <c:dLbl>
              <c:idx val="2"/>
              <c:layout>
                <c:manualLayout>
                  <c:x val="-2.3949006374203226E-2"/>
                  <c:y val="-4.08135862449817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A472-402C-B735-EC42F7377C69}"/>
                </c:ext>
              </c:extLst>
            </c:dLbl>
            <c:dLbl>
              <c:idx val="3"/>
              <c:layout>
                <c:manualLayout>
                  <c:x val="-2.8315513192429892E-2"/>
                  <c:y val="-4.28577278903966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A472-402C-B735-EC42F7377C69}"/>
                </c:ext>
              </c:extLst>
            </c:dLbl>
            <c:dLbl>
              <c:idx val="4"/>
              <c:layout>
                <c:manualLayout>
                  <c:x val="-3.1679513744992401E-2"/>
                  <c:y val="-3.45059349850772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A472-402C-B735-EC42F7377C69}"/>
                </c:ext>
              </c:extLst>
            </c:dLbl>
            <c:dLbl>
              <c:idx val="5"/>
              <c:layout>
                <c:manualLayout>
                  <c:x val="-3.0532393977068657E-2"/>
                  <c:y val="-4.21121473291015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A472-402C-B735-EC42F7377C69}"/>
                </c:ext>
              </c:extLst>
            </c:dLbl>
            <c:dLbl>
              <c:idx val="6"/>
              <c:layout>
                <c:manualLayout>
                  <c:x val="-3.1891381998302847E-2"/>
                  <c:y val="-3.13533503347542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A472-402C-B735-EC42F7377C69}"/>
                </c:ext>
              </c:extLst>
            </c:dLbl>
            <c:dLbl>
              <c:idx val="7"/>
              <c:layout>
                <c:manualLayout>
                  <c:x val="-2.873909182404831E-2"/>
                  <c:y val="-4.36147254642815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A472-402C-B735-EC42F7377C69}"/>
                </c:ext>
              </c:extLst>
            </c:dLbl>
            <c:dLbl>
              <c:idx val="8"/>
              <c:layout>
                <c:manualLayout>
                  <c:x val="-3.0599490853117046E-2"/>
                  <c:y val="3.8885574766270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A472-402C-B735-EC42F7377C69}"/>
                </c:ext>
              </c:extLst>
            </c:dLbl>
            <c:dLbl>
              <c:idx val="9"/>
              <c:layout>
                <c:manualLayout>
                  <c:x val="-3.4464744538511637E-2"/>
                  <c:y val="-2.85087309291818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A472-402C-B735-EC42F7377C69}"/>
                </c:ext>
              </c:extLst>
            </c:dLbl>
            <c:dLbl>
              <c:idx val="10"/>
              <c:layout>
                <c:manualLayout>
                  <c:x val="-2.5297416770272137E-2"/>
                  <c:y val="-4.46407674218027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A472-402C-B735-EC42F7377C69}"/>
                </c:ext>
              </c:extLst>
            </c:dLbl>
            <c:dLbl>
              <c:idx val="11"/>
              <c:layout>
                <c:manualLayout>
                  <c:x val="-9.6139561502180653E-3"/>
                  <c:y val="-3.87709337751220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A472-402C-B735-EC42F7377C69}"/>
                </c:ext>
              </c:extLst>
            </c:dLbl>
            <c:dLbl>
              <c:idx val="12"/>
              <c:layout>
                <c:manualLayout>
                  <c:x val="-2.7514297554910899E-2"/>
                  <c:y val="-3.79829117105042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A472-402C-B735-EC42F7377C69}"/>
                </c:ext>
              </c:extLst>
            </c:dLbl>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'34（問19）'!$AC$12:$AC$24</c:f>
              <c:strCache>
                <c:ptCount val="13"/>
                <c:pt idx="1">
                  <c:v>建設業</c:v>
                </c:pt>
                <c:pt idx="2">
                  <c:v>製造業</c:v>
                </c:pt>
                <c:pt idx="3">
                  <c:v>情報通信業</c:v>
                </c:pt>
                <c:pt idx="4">
                  <c:v>運輸業</c:v>
                </c:pt>
                <c:pt idx="5">
                  <c:v>卸売･小売業</c:v>
                </c:pt>
                <c:pt idx="6">
                  <c:v>金融･保険業</c:v>
                </c:pt>
                <c:pt idx="7">
                  <c:v>不動産業</c:v>
                </c:pt>
                <c:pt idx="8">
                  <c:v>飲食店・宿泊業</c:v>
                </c:pt>
                <c:pt idx="9">
                  <c:v>医療・福祉</c:v>
                </c:pt>
                <c:pt idx="10">
                  <c:v>教育・学習支援業</c:v>
                </c:pt>
                <c:pt idx="11">
                  <c:v>サービス業</c:v>
                </c:pt>
                <c:pt idx="12">
                  <c:v>その他</c:v>
                </c:pt>
              </c:strCache>
            </c:strRef>
          </c:cat>
          <c:val>
            <c:numRef>
              <c:f>'34（問19）'!$AF$13:$AF$24</c:f>
              <c:numCache>
                <c:formatCode>0.0%</c:formatCode>
                <c:ptCount val="12"/>
                <c:pt idx="0">
                  <c:v>0.43416120501322286</c:v>
                </c:pt>
                <c:pt idx="1">
                  <c:v>0.44465722195082236</c:v>
                </c:pt>
                <c:pt idx="2">
                  <c:v>0.36588243970794304</c:v>
                </c:pt>
                <c:pt idx="3">
                  <c:v>0.53837377817520282</c:v>
                </c:pt>
                <c:pt idx="4">
                  <c:v>0.43095647159179656</c:v>
                </c:pt>
                <c:pt idx="5">
                  <c:v>0.35587489433643282</c:v>
                </c:pt>
                <c:pt idx="6">
                  <c:v>0.41231663803356683</c:v>
                </c:pt>
                <c:pt idx="7">
                  <c:v>0.27035175879396989</c:v>
                </c:pt>
                <c:pt idx="8">
                  <c:v>0.5036638490609584</c:v>
                </c:pt>
                <c:pt idx="9">
                  <c:v>0.39093817062801151</c:v>
                </c:pt>
                <c:pt idx="10">
                  <c:v>0.45924685852743397</c:v>
                </c:pt>
                <c:pt idx="11">
                  <c:v>0.33889211932372981</c:v>
                </c:pt>
              </c:numCache>
            </c:numRef>
          </c:val>
          <c:smooth val="0"/>
          <c:extLst>
            <c:ext xmlns:c16="http://schemas.microsoft.com/office/drawing/2014/chart" uri="{C3380CC4-5D6E-409C-BE32-E72D297353CC}">
              <c16:uniqueId val="{00000025-A472-402C-B735-EC42F7377C69}"/>
            </c:ext>
          </c:extLst>
        </c:ser>
        <c:dLbls>
          <c:showLegendKey val="0"/>
          <c:showVal val="0"/>
          <c:showCatName val="0"/>
          <c:showSerName val="0"/>
          <c:showPercent val="0"/>
          <c:showBubbleSize val="0"/>
        </c:dLbls>
        <c:marker val="1"/>
        <c:smooth val="0"/>
        <c:axId val="34645120"/>
        <c:axId val="34646656"/>
      </c:lineChart>
      <c:catAx>
        <c:axId val="34617216"/>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34618752"/>
        <c:crosses val="autoZero"/>
        <c:auto val="0"/>
        <c:lblAlgn val="ctr"/>
        <c:lblOffset val="100"/>
        <c:tickMarkSkip val="1"/>
        <c:noMultiLvlLbl val="0"/>
      </c:catAx>
      <c:valAx>
        <c:axId val="34618752"/>
        <c:scaling>
          <c:orientation val="minMax"/>
        </c:scaling>
        <c:delete val="0"/>
        <c:axPos val="l"/>
        <c:numFmt formatCode="#,###.0&quot;日&quot;"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4617216"/>
        <c:crosses val="autoZero"/>
        <c:crossBetween val="between"/>
      </c:valAx>
      <c:catAx>
        <c:axId val="34645120"/>
        <c:scaling>
          <c:orientation val="minMax"/>
        </c:scaling>
        <c:delete val="1"/>
        <c:axPos val="b"/>
        <c:numFmt formatCode="General" sourceLinked="1"/>
        <c:majorTickMark val="out"/>
        <c:minorTickMark val="none"/>
        <c:tickLblPos val="nextTo"/>
        <c:crossAx val="34646656"/>
        <c:crosses val="autoZero"/>
        <c:auto val="0"/>
        <c:lblAlgn val="ctr"/>
        <c:lblOffset val="100"/>
        <c:noMultiLvlLbl val="0"/>
      </c:catAx>
      <c:valAx>
        <c:axId val="34646656"/>
        <c:scaling>
          <c:orientation val="minMax"/>
          <c:max val="0.85000000000000009"/>
          <c:min val="0"/>
        </c:scaling>
        <c:delete val="0"/>
        <c:axPos val="r"/>
        <c:numFmt formatCode="0.0%"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34645120"/>
        <c:crosses val="max"/>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ＭＳ Ｐゴシック"/>
                <a:ea typeface="ＭＳ Ｐゴシック"/>
                <a:cs typeface="ＭＳ Ｐゴシック"/>
              </a:defRPr>
            </a:pPr>
            <a:endParaRPr lang="ja-JP"/>
          </a:p>
        </c:txPr>
      </c:dTable>
      <c:spPr>
        <a:noFill/>
        <a:ln w="25400">
          <a:noFill/>
        </a:ln>
      </c:spPr>
    </c:plotArea>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1" l="0.75" r="0.75" t="1" header="0.5" footer="0.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48108957635968724"/>
          <c:y val="1.8726591760299626E-2"/>
        </c:manualLayout>
      </c:layout>
      <c:overlay val="0"/>
      <c:spPr>
        <a:noFill/>
        <a:ln w="25400">
          <a:noFill/>
        </a:ln>
      </c:spPr>
    </c:title>
    <c:autoTitleDeleted val="0"/>
    <c:plotArea>
      <c:layout>
        <c:manualLayout>
          <c:layoutTarget val="inner"/>
          <c:xMode val="edge"/>
          <c:yMode val="edge"/>
          <c:x val="0.13313171710396557"/>
          <c:y val="9.7378633319556554E-2"/>
          <c:w val="0.80635460473197329"/>
          <c:h val="0.62547045247561328"/>
        </c:manualLayout>
      </c:layout>
      <c:barChart>
        <c:barDir val="col"/>
        <c:grouping val="clustered"/>
        <c:varyColors val="0"/>
        <c:ser>
          <c:idx val="1"/>
          <c:order val="0"/>
          <c:tx>
            <c:strRef>
              <c:f>'34（問19）'!$AD$30</c:f>
              <c:strCache>
                <c:ptCount val="1"/>
                <c:pt idx="0">
                  <c:v>付与日数</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'34（問19）'!$AC$31:$AC$36</c:f>
              <c:strCache>
                <c:ptCount val="6"/>
                <c:pt idx="0">
                  <c:v>1～4人</c:v>
                </c:pt>
                <c:pt idx="1">
                  <c:v>5～9人</c:v>
                </c:pt>
                <c:pt idx="2">
                  <c:v>10～29人</c:v>
                </c:pt>
                <c:pt idx="3">
                  <c:v>30～49人</c:v>
                </c:pt>
                <c:pt idx="4">
                  <c:v>50～99人</c:v>
                </c:pt>
                <c:pt idx="5">
                  <c:v>100人以上</c:v>
                </c:pt>
              </c:strCache>
            </c:strRef>
          </c:cat>
          <c:val>
            <c:numRef>
              <c:f>'34（問19）'!$AD$31:$AD$36</c:f>
              <c:numCache>
                <c:formatCode>#,###.0"日"</c:formatCode>
                <c:ptCount val="6"/>
                <c:pt idx="0">
                  <c:v>30.608811748998665</c:v>
                </c:pt>
                <c:pt idx="1">
                  <c:v>20.434301521438449</c:v>
                </c:pt>
                <c:pt idx="2">
                  <c:v>21.983502763994576</c:v>
                </c:pt>
                <c:pt idx="3">
                  <c:v>23.22868606986238</c:v>
                </c:pt>
                <c:pt idx="4">
                  <c:v>23.575204407623996</c:v>
                </c:pt>
                <c:pt idx="5">
                  <c:v>28.062625372445339</c:v>
                </c:pt>
              </c:numCache>
            </c:numRef>
          </c:val>
          <c:extLst>
            <c:ext xmlns:c16="http://schemas.microsoft.com/office/drawing/2014/chart" uri="{C3380CC4-5D6E-409C-BE32-E72D297353CC}">
              <c16:uniqueId val="{00000000-A09C-4943-A380-484F351DB7A6}"/>
            </c:ext>
          </c:extLst>
        </c:ser>
        <c:ser>
          <c:idx val="0"/>
          <c:order val="1"/>
          <c:tx>
            <c:strRef>
              <c:f>'34（問19）'!$AE$30</c:f>
              <c:strCache>
                <c:ptCount val="1"/>
                <c:pt idx="0">
                  <c:v>取得日数</c:v>
                </c:pt>
              </c:strCache>
            </c:strRef>
          </c:tx>
          <c:spPr>
            <a:noFill/>
            <a:ln w="12700">
              <a:solidFill>
                <a:srgbClr val="000000"/>
              </a:solidFill>
              <a:prstDash val="solid"/>
            </a:ln>
          </c:spPr>
          <c:invertIfNegative val="0"/>
          <c:dLbls>
            <c:dLbl>
              <c:idx val="1"/>
              <c:layout>
                <c:manualLayout>
                  <c:x val="0"/>
                  <c:y val="4.993757802746566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09C-4943-A380-484F351DB7A6}"/>
                </c:ext>
              </c:extLst>
            </c:dLbl>
            <c:dLbl>
              <c:idx val="2"/>
              <c:layout>
                <c:manualLayout>
                  <c:x val="2.017145738779627E-3"/>
                  <c:y val="9.987515605493133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09C-4943-A380-484F351DB7A6}"/>
                </c:ext>
              </c:extLst>
            </c:dLbl>
            <c:dLbl>
              <c:idx val="3"/>
              <c:layout>
                <c:manualLayout>
                  <c:x val="0"/>
                  <c:y val="1.49812734082397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09C-4943-A380-484F351DB7A6}"/>
                </c:ext>
              </c:extLst>
            </c:dLbl>
            <c:dLbl>
              <c:idx val="4"/>
              <c:layout>
                <c:manualLayout>
                  <c:x val="1.75221013935964E-2"/>
                  <c:y val="2.622397438218218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09C-4943-A380-484F351DB7A6}"/>
                </c:ext>
              </c:extLst>
            </c:dLbl>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'34（問19）'!$AC$31:$AC$36</c:f>
              <c:strCache>
                <c:ptCount val="6"/>
                <c:pt idx="0">
                  <c:v>1～4人</c:v>
                </c:pt>
                <c:pt idx="1">
                  <c:v>5～9人</c:v>
                </c:pt>
                <c:pt idx="2">
                  <c:v>10～29人</c:v>
                </c:pt>
                <c:pt idx="3">
                  <c:v>30～49人</c:v>
                </c:pt>
                <c:pt idx="4">
                  <c:v>50～99人</c:v>
                </c:pt>
                <c:pt idx="5">
                  <c:v>100人以上</c:v>
                </c:pt>
              </c:strCache>
            </c:strRef>
          </c:cat>
          <c:val>
            <c:numRef>
              <c:f>'34（問19）'!$AE$31:$AE$36</c:f>
              <c:numCache>
                <c:formatCode>#,###.0"日"</c:formatCode>
                <c:ptCount val="6"/>
                <c:pt idx="0">
                  <c:v>10.069387755102039</c:v>
                </c:pt>
                <c:pt idx="1">
                  <c:v>9.4826731621656073</c:v>
                </c:pt>
                <c:pt idx="2">
                  <c:v>9.5315567520929783</c:v>
                </c:pt>
                <c:pt idx="3">
                  <c:v>9.1404511184739512</c:v>
                </c:pt>
                <c:pt idx="4">
                  <c:v>9.8264193469785575</c:v>
                </c:pt>
                <c:pt idx="5">
                  <c:v>12.200935834487389</c:v>
                </c:pt>
              </c:numCache>
            </c:numRef>
          </c:val>
          <c:extLst>
            <c:ext xmlns:c16="http://schemas.microsoft.com/office/drawing/2014/chart" uri="{C3380CC4-5D6E-409C-BE32-E72D297353CC}">
              <c16:uniqueId val="{00000005-A09C-4943-A380-484F351DB7A6}"/>
            </c:ext>
          </c:extLst>
        </c:ser>
        <c:dLbls>
          <c:showLegendKey val="0"/>
          <c:showVal val="0"/>
          <c:showCatName val="0"/>
          <c:showSerName val="0"/>
          <c:showPercent val="0"/>
          <c:showBubbleSize val="0"/>
        </c:dLbls>
        <c:gapWidth val="80"/>
        <c:overlap val="-50"/>
        <c:axId val="96178176"/>
        <c:axId val="96179712"/>
      </c:barChart>
      <c:lineChart>
        <c:grouping val="standard"/>
        <c:varyColors val="0"/>
        <c:ser>
          <c:idx val="2"/>
          <c:order val="2"/>
          <c:tx>
            <c:strRef>
              <c:f>'34（問19）'!$AF$30</c:f>
              <c:strCache>
                <c:ptCount val="1"/>
                <c:pt idx="0">
                  <c:v>取得率</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dLbls>
            <c:dLbl>
              <c:idx val="0"/>
              <c:layout>
                <c:manualLayout>
                  <c:x val="-1.0085728693898134E-2"/>
                  <c:y val="-6.99126092384519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09C-4943-A380-484F351DB7A6}"/>
                </c:ext>
              </c:extLst>
            </c:dLbl>
            <c:dLbl>
              <c:idx val="1"/>
              <c:layout>
                <c:manualLayout>
                  <c:x val="2.3537072994468731E-3"/>
                  <c:y val="-4.09114591013201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09C-4943-A380-484F351DB7A6}"/>
                </c:ext>
              </c:extLst>
            </c:dLbl>
            <c:dLbl>
              <c:idx val="2"/>
              <c:layout>
                <c:manualLayout>
                  <c:x val="-1.3391306419526607E-2"/>
                  <c:y val="-7.84963677293147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09C-4943-A380-484F351DB7A6}"/>
                </c:ext>
              </c:extLst>
            </c:dLbl>
            <c:dLbl>
              <c:idx val="3"/>
              <c:layout>
                <c:manualLayout>
                  <c:x val="-1.9050273783855688E-2"/>
                  <c:y val="-7.40951763052090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09C-4943-A380-484F351DB7A6}"/>
                </c:ext>
              </c:extLst>
            </c:dLbl>
            <c:dLbl>
              <c:idx val="4"/>
              <c:layout>
                <c:manualLayout>
                  <c:x val="-1.7145262288507431E-2"/>
                  <c:y val="-7.36492769864441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09C-4943-A380-484F351DB7A6}"/>
                </c:ext>
              </c:extLst>
            </c:dLbl>
            <c:dLbl>
              <c:idx val="5"/>
              <c:layout>
                <c:manualLayout>
                  <c:x val="-1.6752792436497632E-2"/>
                  <c:y val="-6.89272267932800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09C-4943-A380-484F351DB7A6}"/>
                </c:ext>
              </c:extLst>
            </c:dLbl>
            <c:spPr>
              <a:solidFill>
                <a:schemeClr val="bg1"/>
              </a:solidFill>
              <a:ln w="3175">
                <a:solidFill>
                  <a:schemeClr val="tx1"/>
                </a:solid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'34（問19）'!$AC$31:$AC$36</c:f>
              <c:strCache>
                <c:ptCount val="6"/>
                <c:pt idx="0">
                  <c:v>1～4人</c:v>
                </c:pt>
                <c:pt idx="1">
                  <c:v>5～9人</c:v>
                </c:pt>
                <c:pt idx="2">
                  <c:v>10～29人</c:v>
                </c:pt>
                <c:pt idx="3">
                  <c:v>30～49人</c:v>
                </c:pt>
                <c:pt idx="4">
                  <c:v>50～99人</c:v>
                </c:pt>
                <c:pt idx="5">
                  <c:v>100人以上</c:v>
                </c:pt>
              </c:strCache>
            </c:strRef>
          </c:cat>
          <c:val>
            <c:numRef>
              <c:f>'34（問19）'!$AF$31:$AF$36</c:f>
              <c:numCache>
                <c:formatCode>0.0%</c:formatCode>
                <c:ptCount val="6"/>
                <c:pt idx="0">
                  <c:v>0.32897022719058827</c:v>
                </c:pt>
                <c:pt idx="1">
                  <c:v>0.46405663302055872</c:v>
                </c:pt>
                <c:pt idx="2">
                  <c:v>0.43357770844890686</c:v>
                </c:pt>
                <c:pt idx="3">
                  <c:v>0.39349841359873799</c:v>
                </c:pt>
                <c:pt idx="4">
                  <c:v>0.4168116287382343</c:v>
                </c:pt>
                <c:pt idx="5">
                  <c:v>0.434775281092106</c:v>
                </c:pt>
              </c:numCache>
            </c:numRef>
          </c:val>
          <c:smooth val="0"/>
          <c:extLst>
            <c:ext xmlns:c16="http://schemas.microsoft.com/office/drawing/2014/chart" uri="{C3380CC4-5D6E-409C-BE32-E72D297353CC}">
              <c16:uniqueId val="{0000000C-A09C-4943-A380-484F351DB7A6}"/>
            </c:ext>
          </c:extLst>
        </c:ser>
        <c:dLbls>
          <c:showLegendKey val="0"/>
          <c:showVal val="0"/>
          <c:showCatName val="0"/>
          <c:showSerName val="0"/>
          <c:showPercent val="0"/>
          <c:showBubbleSize val="0"/>
        </c:dLbls>
        <c:marker val="1"/>
        <c:smooth val="0"/>
        <c:axId val="96181248"/>
        <c:axId val="96203520"/>
      </c:lineChart>
      <c:catAx>
        <c:axId val="96178176"/>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96179712"/>
        <c:crosses val="autoZero"/>
        <c:auto val="0"/>
        <c:lblAlgn val="ctr"/>
        <c:lblOffset val="100"/>
        <c:tickMarkSkip val="1"/>
        <c:noMultiLvlLbl val="0"/>
      </c:catAx>
      <c:valAx>
        <c:axId val="96179712"/>
        <c:scaling>
          <c:orientation val="minMax"/>
        </c:scaling>
        <c:delete val="0"/>
        <c:axPos val="l"/>
        <c:numFmt formatCode="#,###.0&quot;日&quot;"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6178176"/>
        <c:crosses val="autoZero"/>
        <c:crossBetween val="between"/>
      </c:valAx>
      <c:catAx>
        <c:axId val="96181248"/>
        <c:scaling>
          <c:orientation val="minMax"/>
        </c:scaling>
        <c:delete val="1"/>
        <c:axPos val="b"/>
        <c:numFmt formatCode="General" sourceLinked="1"/>
        <c:majorTickMark val="out"/>
        <c:minorTickMark val="none"/>
        <c:tickLblPos val="nextTo"/>
        <c:crossAx val="96203520"/>
        <c:crosses val="autoZero"/>
        <c:auto val="0"/>
        <c:lblAlgn val="ctr"/>
        <c:lblOffset val="100"/>
        <c:noMultiLvlLbl val="0"/>
      </c:catAx>
      <c:valAx>
        <c:axId val="96203520"/>
        <c:scaling>
          <c:orientation val="minMax"/>
          <c:max val="0.8"/>
          <c:min val="0"/>
        </c:scaling>
        <c:delete val="0"/>
        <c:axPos val="r"/>
        <c:numFmt formatCode="0.0%"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6181248"/>
        <c:crosses val="max"/>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ＭＳ Ｐゴシック"/>
                <a:ea typeface="ＭＳ Ｐゴシック"/>
                <a:cs typeface="ＭＳ Ｐゴシック"/>
              </a:defRPr>
            </a:pPr>
            <a:endParaRPr lang="ja-JP"/>
          </a:p>
        </c:txPr>
      </c:dTable>
      <c:spPr>
        <a:noFill/>
        <a:ln w="25400">
          <a:noFill/>
        </a:ln>
      </c:spPr>
    </c:plotArea>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75"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15233801657145798"/>
          <c:y val="1.9762845849802372E-2"/>
        </c:manualLayout>
      </c:layout>
      <c:overlay val="0"/>
      <c:spPr>
        <a:noFill/>
        <a:ln w="25400">
          <a:noFill/>
        </a:ln>
      </c:spPr>
    </c:title>
    <c:autoTitleDeleted val="0"/>
    <c:plotArea>
      <c:layout>
        <c:manualLayout>
          <c:layoutTarget val="inner"/>
          <c:xMode val="edge"/>
          <c:yMode val="edge"/>
          <c:x val="0.13122191273966691"/>
          <c:y val="0.11462472715061287"/>
          <c:w val="0.72699956253470632"/>
          <c:h val="0.77470505246621102"/>
        </c:manualLayout>
      </c:layout>
      <c:barChart>
        <c:barDir val="bar"/>
        <c:grouping val="percentStacked"/>
        <c:varyColors val="0"/>
        <c:ser>
          <c:idx val="0"/>
          <c:order val="0"/>
          <c:tx>
            <c:strRef>
              <c:f>'25（問21）'!$BD$28</c:f>
              <c:strCache>
                <c:ptCount val="1"/>
                <c:pt idx="0">
                  <c:v>あり</c:v>
                </c:pt>
              </c:strCache>
            </c:strRef>
          </c:tx>
          <c:spPr>
            <a:pattFill prst="pct60">
              <a:fgClr>
                <a:schemeClr val="tx1"/>
              </a:fgClr>
              <a:bgClr>
                <a:schemeClr val="bg1"/>
              </a:bgClr>
            </a:pattFill>
            <a:ln w="12700">
              <a:solidFill>
                <a:srgbClr val="000000"/>
              </a:solidFill>
              <a:prstDash val="solid"/>
            </a:ln>
          </c:spPr>
          <c:invertIfNegative val="0"/>
          <c:dLbls>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'25（問21）'!$BC$29:$BC$34</c:f>
              <c:strCache>
                <c:ptCount val="6"/>
                <c:pt idx="0">
                  <c:v>100人以上</c:v>
                </c:pt>
                <c:pt idx="1">
                  <c:v>50～99人</c:v>
                </c:pt>
                <c:pt idx="2">
                  <c:v>30～49人</c:v>
                </c:pt>
                <c:pt idx="3">
                  <c:v>10～29人</c:v>
                </c:pt>
                <c:pt idx="4">
                  <c:v>5～9人</c:v>
                </c:pt>
                <c:pt idx="5">
                  <c:v>1～4人</c:v>
                </c:pt>
              </c:strCache>
            </c:strRef>
          </c:cat>
          <c:val>
            <c:numRef>
              <c:f>'25（問21）'!$BD$29:$BD$34</c:f>
              <c:numCache>
                <c:formatCode>0.0%</c:formatCode>
                <c:ptCount val="6"/>
                <c:pt idx="0">
                  <c:v>1</c:v>
                </c:pt>
                <c:pt idx="1">
                  <c:v>0.96385542168674698</c:v>
                </c:pt>
                <c:pt idx="2">
                  <c:v>0.8928571428571429</c:v>
                </c:pt>
                <c:pt idx="3">
                  <c:v>0.74439461883408076</c:v>
                </c:pt>
                <c:pt idx="4">
                  <c:v>0.53383458646616544</c:v>
                </c:pt>
                <c:pt idx="5">
                  <c:v>0.48447204968944102</c:v>
                </c:pt>
              </c:numCache>
            </c:numRef>
          </c:val>
          <c:extLst>
            <c:ext xmlns:c16="http://schemas.microsoft.com/office/drawing/2014/chart" uri="{C3380CC4-5D6E-409C-BE32-E72D297353CC}">
              <c16:uniqueId val="{00000000-3A29-4D2D-A73C-9D50389AECAC}"/>
            </c:ext>
          </c:extLst>
        </c:ser>
        <c:ser>
          <c:idx val="1"/>
          <c:order val="1"/>
          <c:tx>
            <c:strRef>
              <c:f>'25（問21）'!$BE$28</c:f>
              <c:strCache>
                <c:ptCount val="1"/>
                <c:pt idx="0">
                  <c:v>なし</c:v>
                </c:pt>
              </c:strCache>
            </c:strRef>
          </c:tx>
          <c:spPr>
            <a:solidFill>
              <a:schemeClr val="bg1"/>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4C01-4938-BD06-D29F5F0FD462}"/>
                </c:ext>
              </c:extLst>
            </c:dLbl>
            <c:dLbl>
              <c:idx val="1"/>
              <c:layout>
                <c:manualLayout>
                  <c:x val="-1.1106756451823613E-3"/>
                  <c:y val="-2.6391957922265426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A29-4D2D-A73C-9D50389AECAC}"/>
                </c:ext>
              </c:extLst>
            </c:dLbl>
            <c:dLbl>
              <c:idx val="2"/>
              <c:layout>
                <c:manualLayout>
                  <c:x val="1.0014132848778518E-3"/>
                  <c:y val="2.371126534084425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A29-4D2D-A73C-9D50389AECAC}"/>
                </c:ext>
              </c:extLst>
            </c:dLbl>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'25（問21）'!$BC$29:$BC$34</c:f>
              <c:strCache>
                <c:ptCount val="6"/>
                <c:pt idx="0">
                  <c:v>100人以上</c:v>
                </c:pt>
                <c:pt idx="1">
                  <c:v>50～99人</c:v>
                </c:pt>
                <c:pt idx="2">
                  <c:v>30～49人</c:v>
                </c:pt>
                <c:pt idx="3">
                  <c:v>10～29人</c:v>
                </c:pt>
                <c:pt idx="4">
                  <c:v>5～9人</c:v>
                </c:pt>
                <c:pt idx="5">
                  <c:v>1～4人</c:v>
                </c:pt>
              </c:strCache>
            </c:strRef>
          </c:cat>
          <c:val>
            <c:numRef>
              <c:f>'25（問21）'!$BE$29:$BE$34</c:f>
              <c:numCache>
                <c:formatCode>0.0%</c:formatCode>
                <c:ptCount val="6"/>
                <c:pt idx="0">
                  <c:v>0</c:v>
                </c:pt>
                <c:pt idx="1">
                  <c:v>2.4096385542168676E-2</c:v>
                </c:pt>
                <c:pt idx="2">
                  <c:v>0.10714285714285714</c:v>
                </c:pt>
                <c:pt idx="3">
                  <c:v>0.23542600896860988</c:v>
                </c:pt>
                <c:pt idx="4">
                  <c:v>0.43107769423558895</c:v>
                </c:pt>
                <c:pt idx="5">
                  <c:v>0.49068322981366458</c:v>
                </c:pt>
              </c:numCache>
            </c:numRef>
          </c:val>
          <c:extLst>
            <c:ext xmlns:c16="http://schemas.microsoft.com/office/drawing/2014/chart" uri="{C3380CC4-5D6E-409C-BE32-E72D297353CC}">
              <c16:uniqueId val="{00000003-3A29-4D2D-A73C-9D50389AECAC}"/>
            </c:ext>
          </c:extLst>
        </c:ser>
        <c:ser>
          <c:idx val="2"/>
          <c:order val="2"/>
          <c:tx>
            <c:strRef>
              <c:f>'25（問21）'!$BF$28</c:f>
              <c:strCache>
                <c:ptCount val="1"/>
                <c:pt idx="0">
                  <c:v>無回答</c:v>
                </c:pt>
              </c:strCache>
            </c:strRef>
          </c:tx>
          <c:spPr>
            <a:pattFill prst="pct10">
              <a:fgClr>
                <a:schemeClr val="tx1"/>
              </a:fgClr>
              <a:bgClr>
                <a:schemeClr val="bg1"/>
              </a:bgClr>
            </a:patt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4-3A29-4D2D-A73C-9D50389AECAC}"/>
                </c:ext>
              </c:extLst>
            </c:dLbl>
            <c:dLbl>
              <c:idx val="1"/>
              <c:delete val="1"/>
              <c:extLst>
                <c:ext xmlns:c15="http://schemas.microsoft.com/office/drawing/2012/chart" uri="{CE6537A1-D6FC-4f65-9D91-7224C49458BB}"/>
                <c:ext xmlns:c16="http://schemas.microsoft.com/office/drawing/2014/chart" uri="{C3380CC4-5D6E-409C-BE32-E72D297353CC}">
                  <c16:uniqueId val="{00000005-3A29-4D2D-A73C-9D50389AECAC}"/>
                </c:ext>
              </c:extLst>
            </c:dLbl>
            <c:dLbl>
              <c:idx val="2"/>
              <c:delete val="1"/>
              <c:extLst>
                <c:ext xmlns:c15="http://schemas.microsoft.com/office/drawing/2012/chart" uri="{CE6537A1-D6FC-4f65-9D91-7224C49458BB}"/>
                <c:ext xmlns:c16="http://schemas.microsoft.com/office/drawing/2014/chart" uri="{C3380CC4-5D6E-409C-BE32-E72D297353CC}">
                  <c16:uniqueId val="{00000006-3A29-4D2D-A73C-9D50389AECAC}"/>
                </c:ext>
              </c:extLst>
            </c:dLbl>
            <c:dLbl>
              <c:idx val="3"/>
              <c:layout>
                <c:manualLayout>
                  <c:x val="0"/>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A29-4D2D-A73C-9D50389AECAC}"/>
                </c:ext>
              </c:extLst>
            </c:dLbl>
            <c:dLbl>
              <c:idx val="4"/>
              <c:layout>
                <c:manualLayout>
                  <c:x val="2.0110608345902461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A29-4D2D-A73C-9D50389AECAC}"/>
                </c:ext>
              </c:extLst>
            </c:dLbl>
            <c:dLbl>
              <c:idx val="5"/>
              <c:layout>
                <c:manualLayout>
                  <c:x val="2.0110608345902461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A29-4D2D-A73C-9D50389AECAC}"/>
                </c:ext>
              </c:extLst>
            </c:dLbl>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'25（問21）'!$BC$29:$BC$34</c:f>
              <c:strCache>
                <c:ptCount val="6"/>
                <c:pt idx="0">
                  <c:v>100人以上</c:v>
                </c:pt>
                <c:pt idx="1">
                  <c:v>50～99人</c:v>
                </c:pt>
                <c:pt idx="2">
                  <c:v>30～49人</c:v>
                </c:pt>
                <c:pt idx="3">
                  <c:v>10～29人</c:v>
                </c:pt>
                <c:pt idx="4">
                  <c:v>5～9人</c:v>
                </c:pt>
                <c:pt idx="5">
                  <c:v>1～4人</c:v>
                </c:pt>
              </c:strCache>
            </c:strRef>
          </c:cat>
          <c:val>
            <c:numRef>
              <c:f>'25（問21）'!$BF$29:$BF$34</c:f>
              <c:numCache>
                <c:formatCode>0.0%</c:formatCode>
                <c:ptCount val="6"/>
                <c:pt idx="0">
                  <c:v>0</c:v>
                </c:pt>
                <c:pt idx="1">
                  <c:v>1.2048192771084338E-2</c:v>
                </c:pt>
                <c:pt idx="2">
                  <c:v>0</c:v>
                </c:pt>
                <c:pt idx="3">
                  <c:v>2.0179372197309416E-2</c:v>
                </c:pt>
                <c:pt idx="4">
                  <c:v>3.5087719298245612E-2</c:v>
                </c:pt>
                <c:pt idx="5">
                  <c:v>2.4844720496894408E-2</c:v>
                </c:pt>
              </c:numCache>
            </c:numRef>
          </c:val>
          <c:extLst>
            <c:ext xmlns:c16="http://schemas.microsoft.com/office/drawing/2014/chart" uri="{C3380CC4-5D6E-409C-BE32-E72D297353CC}">
              <c16:uniqueId val="{0000000A-3A29-4D2D-A73C-9D50389AECAC}"/>
            </c:ext>
          </c:extLst>
        </c:ser>
        <c:dLbls>
          <c:showLegendKey val="0"/>
          <c:showVal val="0"/>
          <c:showCatName val="0"/>
          <c:showSerName val="0"/>
          <c:showPercent val="0"/>
          <c:showBubbleSize val="0"/>
        </c:dLbls>
        <c:gapWidth val="40"/>
        <c:overlap val="100"/>
        <c:axId val="34017664"/>
        <c:axId val="34019200"/>
      </c:barChart>
      <c:catAx>
        <c:axId val="3401766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4019200"/>
        <c:crosses val="autoZero"/>
        <c:auto val="1"/>
        <c:lblAlgn val="ctr"/>
        <c:lblOffset val="100"/>
        <c:tickLblSkip val="1"/>
        <c:tickMarkSkip val="1"/>
        <c:noMultiLvlLbl val="0"/>
      </c:catAx>
      <c:valAx>
        <c:axId val="3401920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4017664"/>
        <c:crosses val="autoZero"/>
        <c:crossBetween val="between"/>
      </c:valAx>
      <c:spPr>
        <a:noFill/>
        <a:ln w="25400">
          <a:noFill/>
        </a:ln>
      </c:spPr>
    </c:plotArea>
    <c:legend>
      <c:legendPos val="r"/>
      <c:layout>
        <c:manualLayout>
          <c:xMode val="edge"/>
          <c:yMode val="edge"/>
          <c:x val="0.877829321108617"/>
          <c:y val="0.37549490108202876"/>
          <c:w val="0.11312233029694818"/>
          <c:h val="0.284585395205046"/>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448813253747414"/>
          <c:y val="8.7912087912087919E-2"/>
          <c:w val="0.57692488270258258"/>
          <c:h val="0.48901098901098899"/>
        </c:manualLayout>
      </c:layout>
      <c:barChart>
        <c:barDir val="col"/>
        <c:grouping val="clustered"/>
        <c:varyColors val="0"/>
        <c:ser>
          <c:idx val="1"/>
          <c:order val="0"/>
          <c:tx>
            <c:strRef>
              <c:f>'34（問19）'!$AD$6</c:f>
              <c:strCache>
                <c:ptCount val="1"/>
                <c:pt idx="0">
                  <c:v>付与日数</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0.12393196042802342"/>
                  <c:y val="0.10256410256410256"/>
                </c:manualLayout>
              </c:layout>
              <c:dLblPos val="outEnd"/>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B45C-4D66-98C1-36A7F887193C}"/>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'34（問19）'!$AC$7</c:f>
              <c:strCache>
                <c:ptCount val="1"/>
                <c:pt idx="0">
                  <c:v>全　体</c:v>
                </c:pt>
              </c:strCache>
            </c:strRef>
          </c:cat>
          <c:val>
            <c:numRef>
              <c:f>'34（問19）'!$AD$7</c:f>
              <c:numCache>
                <c:formatCode>#,###.0"日"</c:formatCode>
                <c:ptCount val="1"/>
                <c:pt idx="0">
                  <c:v>26.136699925442763</c:v>
                </c:pt>
              </c:numCache>
            </c:numRef>
          </c:val>
          <c:extLst>
            <c:ext xmlns:c16="http://schemas.microsoft.com/office/drawing/2014/chart" uri="{C3380CC4-5D6E-409C-BE32-E72D297353CC}">
              <c16:uniqueId val="{00000001-B45C-4D66-98C1-36A7F887193C}"/>
            </c:ext>
          </c:extLst>
        </c:ser>
        <c:ser>
          <c:idx val="0"/>
          <c:order val="1"/>
          <c:tx>
            <c:strRef>
              <c:f>'34（問19）'!$AE$6</c:f>
              <c:strCache>
                <c:ptCount val="1"/>
                <c:pt idx="0">
                  <c:v>取得日数</c:v>
                </c:pt>
              </c:strCache>
            </c:strRef>
          </c:tx>
          <c:spPr>
            <a:noFill/>
            <a:ln w="12700">
              <a:solidFill>
                <a:srgbClr val="000000"/>
              </a:solidFill>
              <a:prstDash val="solid"/>
            </a:ln>
          </c:spPr>
          <c:invertIfNegative val="0"/>
          <c:dLbls>
            <c:dLbl>
              <c:idx val="0"/>
              <c:layout>
                <c:manualLayout>
                  <c:x val="1.282051282051282E-2"/>
                  <c:y val="2.1977445127051427E-2"/>
                </c:manualLayout>
              </c:layout>
              <c:dLblPos val="outEnd"/>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B45C-4D66-98C1-36A7F887193C}"/>
                </c:ext>
              </c:extLst>
            </c:dLbl>
            <c:spPr>
              <a:noFill/>
              <a:ln>
                <a:noFill/>
              </a:ln>
              <a:effectLst/>
            </c:spPr>
            <c:txPr>
              <a:bodyPr/>
              <a:lstStyle/>
              <a:p>
                <a:pPr>
                  <a:defRPr sz="800"/>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'34（問19）'!$AC$7</c:f>
              <c:strCache>
                <c:ptCount val="1"/>
                <c:pt idx="0">
                  <c:v>全　体</c:v>
                </c:pt>
              </c:strCache>
            </c:strRef>
          </c:cat>
          <c:val>
            <c:numRef>
              <c:f>'34（問19）'!$AE$7</c:f>
              <c:numCache>
                <c:formatCode>#,###.0"日"</c:formatCode>
                <c:ptCount val="1"/>
                <c:pt idx="0">
                  <c:v>11.287915672757418</c:v>
                </c:pt>
              </c:numCache>
            </c:numRef>
          </c:val>
          <c:extLst>
            <c:ext xmlns:c16="http://schemas.microsoft.com/office/drawing/2014/chart" uri="{C3380CC4-5D6E-409C-BE32-E72D297353CC}">
              <c16:uniqueId val="{00000003-B45C-4D66-98C1-36A7F887193C}"/>
            </c:ext>
          </c:extLst>
        </c:ser>
        <c:dLbls>
          <c:showLegendKey val="0"/>
          <c:showVal val="0"/>
          <c:showCatName val="0"/>
          <c:showSerName val="0"/>
          <c:showPercent val="0"/>
          <c:showBubbleSize val="0"/>
        </c:dLbls>
        <c:gapWidth val="480"/>
        <c:overlap val="-100"/>
        <c:axId val="96221056"/>
        <c:axId val="96222592"/>
      </c:barChart>
      <c:lineChart>
        <c:grouping val="standard"/>
        <c:varyColors val="0"/>
        <c:ser>
          <c:idx val="2"/>
          <c:order val="2"/>
          <c:tx>
            <c:strRef>
              <c:f>'34（問19）'!$AF$6</c:f>
              <c:strCache>
                <c:ptCount val="1"/>
                <c:pt idx="0">
                  <c:v>取得率</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dLbls>
            <c:dLbl>
              <c:idx val="0"/>
              <c:layout>
                <c:manualLayout>
                  <c:x val="0"/>
                  <c:y val="-2.9304029304029304E-2"/>
                </c:manualLayout>
              </c:layout>
              <c:dLblPos val="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B45C-4D66-98C1-36A7F887193C}"/>
                </c:ext>
              </c:extLst>
            </c:dLbl>
            <c:spPr>
              <a:noFill/>
              <a:ln>
                <a:noFill/>
              </a:ln>
              <a:effectLst/>
            </c:spPr>
            <c:txPr>
              <a:bodyPr/>
              <a:lstStyle/>
              <a:p>
                <a:pPr>
                  <a:defRPr sz="800"/>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val>
            <c:numRef>
              <c:f>'34（問19）'!$AF$7</c:f>
              <c:numCache>
                <c:formatCode>0.0%</c:formatCode>
                <c:ptCount val="1"/>
                <c:pt idx="0">
                  <c:v>0.43187991234383799</c:v>
                </c:pt>
              </c:numCache>
            </c:numRef>
          </c:val>
          <c:smooth val="0"/>
          <c:extLst>
            <c:ext xmlns:c16="http://schemas.microsoft.com/office/drawing/2014/chart" uri="{C3380CC4-5D6E-409C-BE32-E72D297353CC}">
              <c16:uniqueId val="{00000005-B45C-4D66-98C1-36A7F887193C}"/>
            </c:ext>
          </c:extLst>
        </c:ser>
        <c:dLbls>
          <c:showLegendKey val="0"/>
          <c:showVal val="0"/>
          <c:showCatName val="0"/>
          <c:showSerName val="0"/>
          <c:showPercent val="0"/>
          <c:showBubbleSize val="0"/>
        </c:dLbls>
        <c:marker val="1"/>
        <c:smooth val="0"/>
        <c:axId val="96244864"/>
        <c:axId val="96246400"/>
      </c:lineChart>
      <c:catAx>
        <c:axId val="96221056"/>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96222592"/>
        <c:crosses val="autoZero"/>
        <c:auto val="0"/>
        <c:lblAlgn val="ctr"/>
        <c:lblOffset val="100"/>
        <c:tickMarkSkip val="1"/>
        <c:noMultiLvlLbl val="0"/>
      </c:catAx>
      <c:valAx>
        <c:axId val="96222592"/>
        <c:scaling>
          <c:orientation val="minMax"/>
        </c:scaling>
        <c:delete val="0"/>
        <c:axPos val="l"/>
        <c:numFmt formatCode="#,###.0&quot;日&quot;"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96221056"/>
        <c:crosses val="autoZero"/>
        <c:crossBetween val="between"/>
      </c:valAx>
      <c:catAx>
        <c:axId val="96244864"/>
        <c:scaling>
          <c:orientation val="minMax"/>
        </c:scaling>
        <c:delete val="1"/>
        <c:axPos val="b"/>
        <c:majorTickMark val="out"/>
        <c:minorTickMark val="none"/>
        <c:tickLblPos val="nextTo"/>
        <c:crossAx val="96246400"/>
        <c:crosses val="autoZero"/>
        <c:auto val="0"/>
        <c:lblAlgn val="ctr"/>
        <c:lblOffset val="100"/>
        <c:noMultiLvlLbl val="0"/>
      </c:catAx>
      <c:valAx>
        <c:axId val="96246400"/>
        <c:scaling>
          <c:orientation val="minMax"/>
        </c:scaling>
        <c:delete val="0"/>
        <c:axPos val="r"/>
        <c:numFmt formatCode="0.0%"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96244864"/>
        <c:crosses val="max"/>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ＭＳ Ｐゴシック"/>
                <a:ea typeface="ＭＳ Ｐゴシック"/>
                <a:cs typeface="ＭＳ Ｐゴシック"/>
              </a:defRPr>
            </a:pPr>
            <a:endParaRPr lang="ja-JP"/>
          </a:p>
        </c:txPr>
      </c:dTable>
      <c:spPr>
        <a:noFill/>
        <a:ln w="25400">
          <a:noFill/>
        </a:ln>
      </c:spPr>
    </c:plotArea>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1" l="0.75" r="0.75"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9.8328416912487712E-2"/>
          <c:y val="6.1224489795918366E-2"/>
        </c:manualLayout>
      </c:layout>
      <c:overlay val="0"/>
      <c:spPr>
        <a:no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title>
    <c:autoTitleDeleted val="0"/>
    <c:view3D>
      <c:rotX val="50"/>
      <c:rotY val="0"/>
      <c:rAngAx val="0"/>
    </c:view3D>
    <c:floor>
      <c:thickness val="0"/>
    </c:floor>
    <c:sideWall>
      <c:thickness val="0"/>
    </c:sideWall>
    <c:backWall>
      <c:thickness val="0"/>
    </c:backWall>
    <c:plotArea>
      <c:layout>
        <c:manualLayout>
          <c:layoutTarget val="inner"/>
          <c:xMode val="edge"/>
          <c:yMode val="edge"/>
          <c:x val="0.2192726794106489"/>
          <c:y val="0.13945631796025496"/>
          <c:w val="0.49360958198809218"/>
          <c:h val="0.85374310354062888"/>
        </c:manualLayout>
      </c:layout>
      <c:pie3DChart>
        <c:varyColors val="1"/>
        <c:ser>
          <c:idx val="0"/>
          <c:order val="0"/>
          <c:tx>
            <c:strRef>
              <c:f>'35（問26）'!$BB$6</c:f>
              <c:strCache>
                <c:ptCount val="1"/>
                <c:pt idx="0">
                  <c:v>全　体</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idx val="0"/>
            <c:bubble3D val="0"/>
            <c:spPr>
              <a:pattFill prst="pct60">
                <a:fgClr>
                  <a:schemeClr val="tx1"/>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1-8DE2-4959-91A9-7C4C4354BCE4}"/>
              </c:ext>
            </c:extLst>
          </c:dPt>
          <c:dPt>
            <c:idx val="1"/>
            <c:bubble3D val="0"/>
            <c:spPr>
              <a:solidFill>
                <a:schemeClr val="bg1"/>
              </a:solidFill>
              <a:ln w="12700">
                <a:solidFill>
                  <a:srgbClr val="000000"/>
                </a:solidFill>
                <a:prstDash val="solid"/>
              </a:ln>
            </c:spPr>
            <c:extLst>
              <c:ext xmlns:c16="http://schemas.microsoft.com/office/drawing/2014/chart" uri="{C3380CC4-5D6E-409C-BE32-E72D297353CC}">
                <c16:uniqueId val="{00000003-8DE2-4959-91A9-7C4C4354BCE4}"/>
              </c:ext>
            </c:extLst>
          </c:dPt>
          <c:dPt>
            <c:idx val="2"/>
            <c:bubble3D val="0"/>
            <c:spPr>
              <a:pattFill prst="pct10">
                <a:fgClr>
                  <a:schemeClr val="tx1"/>
                </a:fgClr>
                <a:bgClr>
                  <a:schemeClr val="bg1"/>
                </a:bgClr>
              </a:pattFill>
              <a:ln w="12700">
                <a:solidFill>
                  <a:srgbClr val="000000"/>
                </a:solidFill>
                <a:prstDash val="solid"/>
              </a:ln>
            </c:spPr>
            <c:extLst>
              <c:ext xmlns:c16="http://schemas.microsoft.com/office/drawing/2014/chart" uri="{C3380CC4-5D6E-409C-BE32-E72D297353CC}">
                <c16:uniqueId val="{00000005-8DE2-4959-91A9-7C4C4354BCE4}"/>
              </c:ext>
            </c:extLst>
          </c:dPt>
          <c:dLbls>
            <c:dLbl>
              <c:idx val="0"/>
              <c:layout>
                <c:manualLayout>
                  <c:x val="7.9530810861031753E-2"/>
                  <c:y val="0.44063331089655527"/>
                </c:manualLayout>
              </c:layout>
              <c:spPr/>
              <c:txPr>
                <a:bodyPr/>
                <a:lstStyle/>
                <a:p>
                  <a:pPr>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2137675268467547"/>
                      <c:h val="0.27450980392156865"/>
                    </c:manualLayout>
                  </c15:layout>
                </c:ext>
                <c:ext xmlns:c16="http://schemas.microsoft.com/office/drawing/2014/chart" uri="{C3380CC4-5D6E-409C-BE32-E72D297353CC}">
                  <c16:uniqueId val="{00000001-8DE2-4959-91A9-7C4C4354BCE4}"/>
                </c:ext>
              </c:extLst>
            </c:dLbl>
            <c:dLbl>
              <c:idx val="1"/>
              <c:layout>
                <c:manualLayout>
                  <c:x val="6.1378610859483271E-3"/>
                  <c:y val="-2.4960115279707745E-2"/>
                </c:manualLayout>
              </c:layout>
              <c:dLblPos val="bestFit"/>
              <c:showLegendKey val="0"/>
              <c:showVal val="1"/>
              <c:showCatName val="1"/>
              <c:showSerName val="0"/>
              <c:showPercent val="0"/>
              <c:showBubbleSize val="0"/>
              <c:extLst>
                <c:ext xmlns:c15="http://schemas.microsoft.com/office/drawing/2012/chart" uri="{CE6537A1-D6FC-4f65-9D91-7224C49458BB}">
                  <c15:layout>
                    <c:manualLayout>
                      <c:w val="0.25398214603705516"/>
                      <c:h val="0.24901960784313726"/>
                    </c:manualLayout>
                  </c15:layout>
                </c:ext>
                <c:ext xmlns:c16="http://schemas.microsoft.com/office/drawing/2014/chart" uri="{C3380CC4-5D6E-409C-BE32-E72D297353CC}">
                  <c16:uniqueId val="{00000003-8DE2-4959-91A9-7C4C4354BCE4}"/>
                </c:ext>
              </c:extLst>
            </c:dLbl>
            <c:dLbl>
              <c:idx val="2"/>
              <c:layout>
                <c:manualLayout>
                  <c:x val="0.17212366153345876"/>
                  <c:y val="2.2842680379238308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8DE2-4959-91A9-7C4C4354BCE4}"/>
                </c:ext>
              </c:extLst>
            </c:dLbl>
            <c:spPr>
              <a:noFill/>
              <a:ln>
                <a:noFill/>
              </a:ln>
              <a:effectLst/>
            </c:spPr>
            <c:txPr>
              <a:bodyPr/>
              <a:lstStyle/>
              <a:p>
                <a:pPr>
                  <a:defRPr sz="900"/>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'35（問26）'!$BC$5:$BE$5</c:f>
              <c:strCache>
                <c:ptCount val="3"/>
                <c:pt idx="0">
                  <c:v>定めている</c:v>
                </c:pt>
                <c:pt idx="1">
                  <c:v>定めていない</c:v>
                </c:pt>
                <c:pt idx="2">
                  <c:v>無回答</c:v>
                </c:pt>
              </c:strCache>
            </c:strRef>
          </c:cat>
          <c:val>
            <c:numRef>
              <c:f>'35（問26）'!$BC$6:$BE$6</c:f>
              <c:numCache>
                <c:formatCode>0.0%</c:formatCode>
                <c:ptCount val="3"/>
                <c:pt idx="0">
                  <c:v>0.57480314960629919</c:v>
                </c:pt>
                <c:pt idx="1">
                  <c:v>0.40314960629921259</c:v>
                </c:pt>
                <c:pt idx="2">
                  <c:v>2.2047244094488189E-2</c:v>
                </c:pt>
              </c:numCache>
            </c:numRef>
          </c:val>
          <c:extLst>
            <c:ext xmlns:c16="http://schemas.microsoft.com/office/drawing/2014/chart" uri="{C3380CC4-5D6E-409C-BE32-E72D297353CC}">
              <c16:uniqueId val="{00000006-8DE2-4959-91A9-7C4C4354BCE4}"/>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3353215803776739"/>
          <c:y val="0.32653168353955758"/>
          <c:w val="0.24184857423795481"/>
          <c:h val="0.30832556644705128"/>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47218045112781953"/>
          <c:y val="1.3966480446927373E-2"/>
        </c:manualLayout>
      </c:layout>
      <c:overlay val="0"/>
      <c:spPr>
        <a:noFill/>
        <a:ln w="25400">
          <a:noFill/>
        </a:ln>
      </c:spPr>
    </c:title>
    <c:autoTitleDeleted val="0"/>
    <c:plotArea>
      <c:layout>
        <c:manualLayout>
          <c:layoutTarget val="inner"/>
          <c:xMode val="edge"/>
          <c:yMode val="edge"/>
          <c:x val="0.14736842105263157"/>
          <c:y val="6.7039197580958637E-2"/>
          <c:w val="0.72481203007518802"/>
          <c:h val="0.85474976915722267"/>
        </c:manualLayout>
      </c:layout>
      <c:barChart>
        <c:barDir val="bar"/>
        <c:grouping val="percentStacked"/>
        <c:varyColors val="0"/>
        <c:ser>
          <c:idx val="0"/>
          <c:order val="0"/>
          <c:tx>
            <c:strRef>
              <c:f>'35（問26）'!$BC$10</c:f>
              <c:strCache>
                <c:ptCount val="1"/>
                <c:pt idx="0">
                  <c:v>定めている</c:v>
                </c:pt>
              </c:strCache>
            </c:strRef>
          </c:tx>
          <c:spPr>
            <a:pattFill prst="pct60">
              <a:fgClr>
                <a:schemeClr val="tx1"/>
              </a:fgClr>
              <a:bgClr>
                <a:schemeClr val="bg1"/>
              </a:bgClr>
            </a:pattFill>
            <a:ln w="12700">
              <a:solidFill>
                <a:srgbClr val="000000"/>
              </a:solidFill>
              <a:prstDash val="solid"/>
            </a:ln>
          </c:spPr>
          <c:invertIfNegative val="0"/>
          <c:dLbls>
            <c:dLbl>
              <c:idx val="6"/>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AB7-471C-91E5-0B71838538CF}"/>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'35（問26）'!$BB$11:$BB$23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'35（問26）'!$BC$11:$BC$23</c:f>
              <c:numCache>
                <c:formatCode>0.0%</c:formatCode>
                <c:ptCount val="13"/>
                <c:pt idx="0">
                  <c:v>0</c:v>
                </c:pt>
                <c:pt idx="1">
                  <c:v>0.61599999999999999</c:v>
                </c:pt>
                <c:pt idx="2">
                  <c:v>0.57931034482758625</c:v>
                </c:pt>
                <c:pt idx="3">
                  <c:v>0.73809523809523814</c:v>
                </c:pt>
                <c:pt idx="4">
                  <c:v>0.61878453038674031</c:v>
                </c:pt>
                <c:pt idx="5">
                  <c:v>0.37142857142857144</c:v>
                </c:pt>
                <c:pt idx="6">
                  <c:v>0.47619047619047616</c:v>
                </c:pt>
                <c:pt idx="7">
                  <c:v>0.7142857142857143</c:v>
                </c:pt>
                <c:pt idx="8">
                  <c:v>0.54201680672268904</c:v>
                </c:pt>
                <c:pt idx="9">
                  <c:v>0.73076923076923073</c:v>
                </c:pt>
                <c:pt idx="10">
                  <c:v>0.84615384615384615</c:v>
                </c:pt>
                <c:pt idx="11">
                  <c:v>0.5478723404255319</c:v>
                </c:pt>
                <c:pt idx="12">
                  <c:v>0.53617021276595744</c:v>
                </c:pt>
              </c:numCache>
            </c:numRef>
          </c:val>
          <c:extLst>
            <c:ext xmlns:c16="http://schemas.microsoft.com/office/drawing/2014/chart" uri="{C3380CC4-5D6E-409C-BE32-E72D297353CC}">
              <c16:uniqueId val="{00000001-8AB7-471C-91E5-0B71838538CF}"/>
            </c:ext>
          </c:extLst>
        </c:ser>
        <c:ser>
          <c:idx val="1"/>
          <c:order val="1"/>
          <c:tx>
            <c:strRef>
              <c:f>'35（問26）'!$BD$10</c:f>
              <c:strCache>
                <c:ptCount val="1"/>
                <c:pt idx="0">
                  <c:v>定めていない</c:v>
                </c:pt>
              </c:strCache>
            </c:strRef>
          </c:tx>
          <c:spPr>
            <a:solidFill>
              <a:schemeClr val="bg1"/>
            </a:solidFill>
            <a:ln w="12700">
              <a:solidFill>
                <a:srgbClr val="000000"/>
              </a:solidFill>
              <a:prstDash val="solid"/>
            </a:ln>
          </c:spPr>
          <c:invertIfNegative val="0"/>
          <c:dLbls>
            <c:dLbl>
              <c:idx val="6"/>
              <c:layout>
                <c:manualLayout>
                  <c:x val="-4.6390937974858465E-2"/>
                  <c:y val="-1.861662082055931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AB7-471C-91E5-0B71838538CF}"/>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'35（問26）'!$BB$11:$BB$23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'35（問26）'!$BD$11:$BD$23</c:f>
              <c:numCache>
                <c:formatCode>0.0%</c:formatCode>
                <c:ptCount val="13"/>
                <c:pt idx="0">
                  <c:v>0</c:v>
                </c:pt>
                <c:pt idx="1">
                  <c:v>0.34399999999999997</c:v>
                </c:pt>
                <c:pt idx="2">
                  <c:v>0.40689655172413791</c:v>
                </c:pt>
                <c:pt idx="3">
                  <c:v>0.26190476190476192</c:v>
                </c:pt>
                <c:pt idx="4">
                  <c:v>0.36464088397790057</c:v>
                </c:pt>
                <c:pt idx="5">
                  <c:v>0.6</c:v>
                </c:pt>
                <c:pt idx="6">
                  <c:v>0.52380952380952384</c:v>
                </c:pt>
                <c:pt idx="7">
                  <c:v>0.2857142857142857</c:v>
                </c:pt>
                <c:pt idx="8">
                  <c:v>0.41596638655462187</c:v>
                </c:pt>
                <c:pt idx="9">
                  <c:v>0.23076923076923078</c:v>
                </c:pt>
                <c:pt idx="10">
                  <c:v>0.15384615384615385</c:v>
                </c:pt>
                <c:pt idx="11">
                  <c:v>0.44148936170212766</c:v>
                </c:pt>
                <c:pt idx="12">
                  <c:v>0.44680851063829785</c:v>
                </c:pt>
              </c:numCache>
            </c:numRef>
          </c:val>
          <c:extLst>
            <c:ext xmlns:c16="http://schemas.microsoft.com/office/drawing/2014/chart" uri="{C3380CC4-5D6E-409C-BE32-E72D297353CC}">
              <c16:uniqueId val="{00000003-8AB7-471C-91E5-0B71838538CF}"/>
            </c:ext>
          </c:extLst>
        </c:ser>
        <c:ser>
          <c:idx val="2"/>
          <c:order val="2"/>
          <c:tx>
            <c:strRef>
              <c:f>'35（問26）'!$BE$10</c:f>
              <c:strCache>
                <c:ptCount val="1"/>
                <c:pt idx="0">
                  <c:v>無回答</c:v>
                </c:pt>
              </c:strCache>
            </c:strRef>
          </c:tx>
          <c:spPr>
            <a:pattFill prst="pct10">
              <a:fgClr>
                <a:schemeClr val="tx1"/>
              </a:fgClr>
              <a:bgClr>
                <a:schemeClr val="bg1"/>
              </a:bgClr>
            </a:pattFill>
            <a:ln w="12700">
              <a:solidFill>
                <a:srgbClr val="000000"/>
              </a:solidFill>
              <a:prstDash val="solid"/>
            </a:ln>
          </c:spPr>
          <c:invertIfNegative val="0"/>
          <c:dLbls>
            <c:dLbl>
              <c:idx val="0"/>
              <c:layout>
                <c:manualLayout>
                  <c:x val="2.8696781323387224E-2"/>
                  <c:y val="-6.417399572142940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AB7-471C-91E5-0B71838538CF}"/>
                </c:ext>
              </c:extLst>
            </c:dLbl>
            <c:dLbl>
              <c:idx val="1"/>
              <c:layout>
                <c:manualLayout>
                  <c:x val="1.5511681546108571E-2"/>
                  <c:y val="8.083516837450944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AB7-471C-91E5-0B71838538CF}"/>
                </c:ext>
              </c:extLst>
            </c:dLbl>
            <c:dLbl>
              <c:idx val="2"/>
              <c:layout>
                <c:manualLayout>
                  <c:x val="1.1899389258380714E-2"/>
                  <c:y val="7.41018217378569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AB7-471C-91E5-0B71838538CF}"/>
                </c:ext>
              </c:extLst>
            </c:dLbl>
            <c:dLbl>
              <c:idx val="4"/>
              <c:layout>
                <c:manualLayout>
                  <c:x val="-2.005012531328335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AC5-4754-81E2-A3A8C473DFD4}"/>
                </c:ext>
              </c:extLst>
            </c:dLbl>
            <c:dLbl>
              <c:idx val="5"/>
              <c:layout>
                <c:manualLayout>
                  <c:x val="1.0025062656641458E-2"/>
                  <c:y val="-6.6244341635225974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7E4-45CF-AA45-C644A1030F74}"/>
                </c:ext>
              </c:extLst>
            </c:dLbl>
            <c:dLbl>
              <c:idx val="8"/>
              <c:layout>
                <c:manualLayout>
                  <c:x val="0"/>
                  <c:y val="1.1115273260678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AB7-471C-91E5-0B71838538CF}"/>
                </c:ext>
              </c:extLst>
            </c:dLbl>
            <c:dLbl>
              <c:idx val="9"/>
              <c:layout>
                <c:manualLayout>
                  <c:x val="1.002506265664160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AC5-4754-81E2-A3A8C473DFD4}"/>
                </c:ext>
              </c:extLst>
            </c:dLbl>
            <c:dLbl>
              <c:idx val="11"/>
              <c:layout>
                <c:manualLayout>
                  <c:x val="-3.2080200501253132E-2"/>
                  <c:y val="-3.312217081761298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AC5-4754-81E2-A3A8C473DFD4}"/>
                </c:ext>
              </c:extLst>
            </c:dLbl>
            <c:dLbl>
              <c:idx val="12"/>
              <c:layout>
                <c:manualLayout>
                  <c:x val="1.1942928186608253E-2"/>
                  <c:y val="7.41025258021609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AB7-471C-91E5-0B71838538CF}"/>
                </c:ext>
              </c:extLst>
            </c:dLbl>
            <c:numFmt formatCode="0.0%;\-#;;" sourceLinked="0"/>
            <c:spPr>
              <a:solidFill>
                <a:schemeClr val="bg1"/>
              </a:solidFill>
              <a:ln w="3175">
                <a:solidFill>
                  <a:schemeClr val="tx1"/>
                </a:solid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'35（問26）'!$BB$11:$BB$23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'35（問26）'!$BE$11:$BE$23</c:f>
              <c:numCache>
                <c:formatCode>0.0%</c:formatCode>
                <c:ptCount val="13"/>
                <c:pt idx="0">
                  <c:v>0</c:v>
                </c:pt>
                <c:pt idx="1">
                  <c:v>0.04</c:v>
                </c:pt>
                <c:pt idx="2">
                  <c:v>1.3793103448275862E-2</c:v>
                </c:pt>
                <c:pt idx="3">
                  <c:v>0</c:v>
                </c:pt>
                <c:pt idx="4">
                  <c:v>1.6574585635359115E-2</c:v>
                </c:pt>
                <c:pt idx="5">
                  <c:v>2.8571428571428571E-2</c:v>
                </c:pt>
                <c:pt idx="6">
                  <c:v>0</c:v>
                </c:pt>
                <c:pt idx="7">
                  <c:v>0</c:v>
                </c:pt>
                <c:pt idx="8">
                  <c:v>4.2016806722689079E-2</c:v>
                </c:pt>
                <c:pt idx="9">
                  <c:v>3.8461538461538464E-2</c:v>
                </c:pt>
                <c:pt idx="10">
                  <c:v>0</c:v>
                </c:pt>
                <c:pt idx="11">
                  <c:v>1.0638297872340425E-2</c:v>
                </c:pt>
                <c:pt idx="12">
                  <c:v>1.7021276595744681E-2</c:v>
                </c:pt>
              </c:numCache>
            </c:numRef>
          </c:val>
          <c:extLst>
            <c:ext xmlns:c16="http://schemas.microsoft.com/office/drawing/2014/chart" uri="{C3380CC4-5D6E-409C-BE32-E72D297353CC}">
              <c16:uniqueId val="{00000009-8AB7-471C-91E5-0B71838538CF}"/>
            </c:ext>
          </c:extLst>
        </c:ser>
        <c:dLbls>
          <c:showLegendKey val="0"/>
          <c:showVal val="0"/>
          <c:showCatName val="0"/>
          <c:showSerName val="0"/>
          <c:showPercent val="0"/>
          <c:showBubbleSize val="0"/>
        </c:dLbls>
        <c:gapWidth val="40"/>
        <c:overlap val="100"/>
        <c:axId val="97168768"/>
        <c:axId val="97186944"/>
      </c:barChart>
      <c:catAx>
        <c:axId val="9716876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7186944"/>
        <c:crosses val="autoZero"/>
        <c:auto val="1"/>
        <c:lblAlgn val="ctr"/>
        <c:lblOffset val="100"/>
        <c:tickLblSkip val="1"/>
        <c:tickMarkSkip val="1"/>
        <c:noMultiLvlLbl val="0"/>
      </c:catAx>
      <c:valAx>
        <c:axId val="97186944"/>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7168768"/>
        <c:crosses val="autoZero"/>
        <c:crossBetween val="between"/>
      </c:valAx>
      <c:spPr>
        <a:noFill/>
        <a:ln w="25400">
          <a:noFill/>
        </a:ln>
      </c:spPr>
    </c:plotArea>
    <c:legend>
      <c:legendPos val="r"/>
      <c:layout>
        <c:manualLayout>
          <c:xMode val="edge"/>
          <c:yMode val="edge"/>
          <c:x val="0.89473684210526316"/>
          <c:y val="0.13407850554993472"/>
          <c:w val="9.5739348370927346E-2"/>
          <c:h val="0.62383700640771855"/>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47897960953079061"/>
          <c:y val="2.0746887966804978E-2"/>
        </c:manualLayout>
      </c:layout>
      <c:overlay val="0"/>
      <c:spPr>
        <a:noFill/>
        <a:ln w="25400">
          <a:noFill/>
        </a:ln>
      </c:spPr>
    </c:title>
    <c:autoTitleDeleted val="0"/>
    <c:plotArea>
      <c:layout>
        <c:manualLayout>
          <c:layoutTarget val="inner"/>
          <c:xMode val="edge"/>
          <c:yMode val="edge"/>
          <c:x val="0.13513533328543381"/>
          <c:y val="9.1286492006151146E-2"/>
          <c:w val="0.73723831825719999"/>
          <c:h val="0.79253272605340308"/>
        </c:manualLayout>
      </c:layout>
      <c:barChart>
        <c:barDir val="bar"/>
        <c:grouping val="percentStacked"/>
        <c:varyColors val="0"/>
        <c:ser>
          <c:idx val="0"/>
          <c:order val="0"/>
          <c:tx>
            <c:strRef>
              <c:f>'35（問26）'!$BC$28</c:f>
              <c:strCache>
                <c:ptCount val="1"/>
                <c:pt idx="0">
                  <c:v>定めている</c:v>
                </c:pt>
              </c:strCache>
            </c:strRef>
          </c:tx>
          <c:spPr>
            <a:pattFill prst="pct60">
              <a:fgClr>
                <a:schemeClr val="tx1"/>
              </a:fgClr>
              <a:bgClr>
                <a:schemeClr val="bg1"/>
              </a:bgClr>
            </a:pattFill>
            <a:ln w="12700">
              <a:solidFill>
                <a:srgbClr val="000000"/>
              </a:solidFill>
              <a:prstDash val="solid"/>
            </a:ln>
          </c:spPr>
          <c:invertIfNegative val="0"/>
          <c:dLbls>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'35（問26）'!$BB$29:$BB$34</c:f>
              <c:strCache>
                <c:ptCount val="6"/>
                <c:pt idx="0">
                  <c:v>100人以上</c:v>
                </c:pt>
                <c:pt idx="1">
                  <c:v>50～99人</c:v>
                </c:pt>
                <c:pt idx="2">
                  <c:v>30～49人</c:v>
                </c:pt>
                <c:pt idx="3">
                  <c:v>10～29人</c:v>
                </c:pt>
                <c:pt idx="4">
                  <c:v>5～9人</c:v>
                </c:pt>
                <c:pt idx="5">
                  <c:v>1～4人</c:v>
                </c:pt>
              </c:strCache>
            </c:strRef>
          </c:cat>
          <c:val>
            <c:numRef>
              <c:f>'35（問26）'!$BC$29:$BC$34</c:f>
              <c:numCache>
                <c:formatCode>0.0%</c:formatCode>
                <c:ptCount val="6"/>
                <c:pt idx="0">
                  <c:v>1</c:v>
                </c:pt>
                <c:pt idx="1">
                  <c:v>0.91666666666666663</c:v>
                </c:pt>
                <c:pt idx="2">
                  <c:v>0.8035714285714286</c:v>
                </c:pt>
                <c:pt idx="3">
                  <c:v>0.64269662921348314</c:v>
                </c:pt>
                <c:pt idx="4">
                  <c:v>0.36432160804020103</c:v>
                </c:pt>
                <c:pt idx="5">
                  <c:v>0.37735849056603776</c:v>
                </c:pt>
              </c:numCache>
            </c:numRef>
          </c:val>
          <c:extLst>
            <c:ext xmlns:c16="http://schemas.microsoft.com/office/drawing/2014/chart" uri="{C3380CC4-5D6E-409C-BE32-E72D297353CC}">
              <c16:uniqueId val="{00000000-EA9D-4C6B-BAE5-65C5FAB0C17C}"/>
            </c:ext>
          </c:extLst>
        </c:ser>
        <c:ser>
          <c:idx val="1"/>
          <c:order val="1"/>
          <c:tx>
            <c:strRef>
              <c:f>'35（問26）'!$BD$28</c:f>
              <c:strCache>
                <c:ptCount val="1"/>
                <c:pt idx="0">
                  <c:v>定めていない</c:v>
                </c:pt>
              </c:strCache>
            </c:strRef>
          </c:tx>
          <c:spPr>
            <a:solidFill>
              <a:schemeClr val="bg1"/>
            </a:solidFill>
            <a:ln w="12700">
              <a:solidFill>
                <a:srgbClr val="000000"/>
              </a:solidFill>
              <a:prstDash val="solid"/>
            </a:ln>
          </c:spPr>
          <c:invertIfNegative val="0"/>
          <c:dLbls>
            <c:dLbl>
              <c:idx val="0"/>
              <c:layout>
                <c:manualLayout>
                  <c:x val="-1.0980586886098697E-2"/>
                  <c:y val="-6.220799163590028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A9D-4C6B-BAE5-65C5FAB0C17C}"/>
                </c:ext>
              </c:extLst>
            </c:dLbl>
            <c:dLbl>
              <c:idx val="1"/>
              <c:layout>
                <c:manualLayout>
                  <c:x val="-1.5893846481156264E-3"/>
                  <c:y val="2.835529925318236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A9D-4C6B-BAE5-65C5FAB0C17C}"/>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'35（問26）'!$BB$29:$BB$34</c:f>
              <c:strCache>
                <c:ptCount val="6"/>
                <c:pt idx="0">
                  <c:v>100人以上</c:v>
                </c:pt>
                <c:pt idx="1">
                  <c:v>50～99人</c:v>
                </c:pt>
                <c:pt idx="2">
                  <c:v>30～49人</c:v>
                </c:pt>
                <c:pt idx="3">
                  <c:v>10～29人</c:v>
                </c:pt>
                <c:pt idx="4">
                  <c:v>5～9人</c:v>
                </c:pt>
                <c:pt idx="5">
                  <c:v>1～4人</c:v>
                </c:pt>
              </c:strCache>
            </c:strRef>
          </c:cat>
          <c:val>
            <c:numRef>
              <c:f>'35（問26）'!$BD$29:$BD$34</c:f>
              <c:numCache>
                <c:formatCode>0.0%</c:formatCode>
                <c:ptCount val="6"/>
                <c:pt idx="0">
                  <c:v>0</c:v>
                </c:pt>
                <c:pt idx="1">
                  <c:v>7.1428571428571425E-2</c:v>
                </c:pt>
                <c:pt idx="2">
                  <c:v>0.1875</c:v>
                </c:pt>
                <c:pt idx="3">
                  <c:v>0.34606741573033706</c:v>
                </c:pt>
                <c:pt idx="4">
                  <c:v>0.60552763819095479</c:v>
                </c:pt>
                <c:pt idx="5">
                  <c:v>0.56603773584905659</c:v>
                </c:pt>
              </c:numCache>
            </c:numRef>
          </c:val>
          <c:extLst>
            <c:ext xmlns:c16="http://schemas.microsoft.com/office/drawing/2014/chart" uri="{C3380CC4-5D6E-409C-BE32-E72D297353CC}">
              <c16:uniqueId val="{00000003-EA9D-4C6B-BAE5-65C5FAB0C17C}"/>
            </c:ext>
          </c:extLst>
        </c:ser>
        <c:ser>
          <c:idx val="2"/>
          <c:order val="2"/>
          <c:tx>
            <c:strRef>
              <c:f>'35（問26）'!$BE$28</c:f>
              <c:strCache>
                <c:ptCount val="1"/>
                <c:pt idx="0">
                  <c:v>無回答</c:v>
                </c:pt>
              </c:strCache>
            </c:strRef>
          </c:tx>
          <c:spPr>
            <a:pattFill prst="pct10">
              <a:fgClr>
                <a:schemeClr val="tx1"/>
              </a:fgClr>
              <a:bgClr>
                <a:schemeClr val="bg1"/>
              </a:bgClr>
            </a:pattFill>
            <a:ln w="12700">
              <a:solidFill>
                <a:srgbClr val="000000"/>
              </a:solidFill>
              <a:prstDash val="solid"/>
            </a:ln>
          </c:spPr>
          <c:invertIfNegative val="0"/>
          <c:dLbls>
            <c:dLbl>
              <c:idx val="0"/>
              <c:layout>
                <c:manualLayout>
                  <c:x val="1.2012012012012012E-2"/>
                  <c:y val="1.0142805835435015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9D-4C6B-BAE5-65C5FAB0C17C}"/>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'35（問26）'!$BB$29:$BB$34</c:f>
              <c:strCache>
                <c:ptCount val="6"/>
                <c:pt idx="0">
                  <c:v>100人以上</c:v>
                </c:pt>
                <c:pt idx="1">
                  <c:v>50～99人</c:v>
                </c:pt>
                <c:pt idx="2">
                  <c:v>30～49人</c:v>
                </c:pt>
                <c:pt idx="3">
                  <c:v>10～29人</c:v>
                </c:pt>
                <c:pt idx="4">
                  <c:v>5～9人</c:v>
                </c:pt>
                <c:pt idx="5">
                  <c:v>1～4人</c:v>
                </c:pt>
              </c:strCache>
            </c:strRef>
          </c:cat>
          <c:val>
            <c:numRef>
              <c:f>'35（問26）'!$BE$29:$BE$34</c:f>
              <c:numCache>
                <c:formatCode>0.0%</c:formatCode>
                <c:ptCount val="6"/>
                <c:pt idx="0">
                  <c:v>0</c:v>
                </c:pt>
                <c:pt idx="1">
                  <c:v>1.1904761904761904E-2</c:v>
                </c:pt>
                <c:pt idx="2">
                  <c:v>8.9285714285714281E-3</c:v>
                </c:pt>
                <c:pt idx="3">
                  <c:v>1.1235955056179775E-2</c:v>
                </c:pt>
                <c:pt idx="4">
                  <c:v>3.015075376884422E-2</c:v>
                </c:pt>
                <c:pt idx="5">
                  <c:v>5.6603773584905662E-2</c:v>
                </c:pt>
              </c:numCache>
            </c:numRef>
          </c:val>
          <c:extLst>
            <c:ext xmlns:c16="http://schemas.microsoft.com/office/drawing/2014/chart" uri="{C3380CC4-5D6E-409C-BE32-E72D297353CC}">
              <c16:uniqueId val="{00000005-EA9D-4C6B-BAE5-65C5FAB0C17C}"/>
            </c:ext>
          </c:extLst>
        </c:ser>
        <c:dLbls>
          <c:showLegendKey val="0"/>
          <c:showVal val="0"/>
          <c:showCatName val="0"/>
          <c:showSerName val="0"/>
          <c:showPercent val="0"/>
          <c:showBubbleSize val="0"/>
        </c:dLbls>
        <c:gapWidth val="30"/>
        <c:overlap val="100"/>
        <c:axId val="97234944"/>
        <c:axId val="97236480"/>
      </c:barChart>
      <c:catAx>
        <c:axId val="9723494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7236480"/>
        <c:crosses val="autoZero"/>
        <c:auto val="1"/>
        <c:lblAlgn val="ctr"/>
        <c:lblOffset val="100"/>
        <c:tickLblSkip val="1"/>
        <c:tickMarkSkip val="1"/>
        <c:noMultiLvlLbl val="0"/>
      </c:catAx>
      <c:valAx>
        <c:axId val="9723648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7234944"/>
        <c:crosses val="autoZero"/>
        <c:crossBetween val="between"/>
        <c:majorUnit val="0.2"/>
      </c:valAx>
      <c:spPr>
        <a:noFill/>
        <a:ln w="25400">
          <a:noFill/>
        </a:ln>
      </c:spPr>
    </c:plotArea>
    <c:legend>
      <c:legendPos val="r"/>
      <c:layout>
        <c:manualLayout>
          <c:xMode val="edge"/>
          <c:yMode val="edge"/>
          <c:x val="0.89789915900152117"/>
          <c:y val="0.16182616177127238"/>
          <c:w val="9.1591749229544495E-2"/>
          <c:h val="0.71369425294867184"/>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9303560935480075"/>
          <c:y val="3.7037037037037035E-2"/>
        </c:manualLayout>
      </c:layout>
      <c:overlay val="0"/>
      <c:spPr>
        <a:noFill/>
        <a:ln w="25400">
          <a:noFill/>
        </a:ln>
      </c:spPr>
      <c:txPr>
        <a:bodyPr/>
        <a:lstStyle/>
        <a:p>
          <a:pPr>
            <a:defRPr sz="1000" b="0" i="0" u="none" strike="noStrike" baseline="0">
              <a:solidFill>
                <a:srgbClr val="000000"/>
              </a:solidFill>
              <a:latin typeface="ＭＳ Ｐゴシック" panose="020B0600070205080204" pitchFamily="50" charset="-128"/>
              <a:ea typeface="ＭＳ Ｐゴシック" panose="020B0600070205080204" pitchFamily="50" charset="-128"/>
              <a:cs typeface="HGｺﾞｼｯｸM"/>
            </a:defRPr>
          </a:pPr>
          <a:endParaRPr lang="ja-JP"/>
        </a:p>
      </c:txPr>
    </c:title>
    <c:autoTitleDeleted val="0"/>
    <c:view3D>
      <c:rotX val="50"/>
      <c:rotY val="0"/>
      <c:rAngAx val="0"/>
    </c:view3D>
    <c:floor>
      <c:thickness val="0"/>
    </c:floor>
    <c:sideWall>
      <c:thickness val="0"/>
    </c:sideWall>
    <c:backWall>
      <c:thickness val="0"/>
    </c:backWall>
    <c:plotArea>
      <c:layout>
        <c:manualLayout>
          <c:layoutTarget val="inner"/>
          <c:xMode val="edge"/>
          <c:yMode val="edge"/>
          <c:x val="0.17786108825948993"/>
          <c:y val="0.26388986098959855"/>
          <c:w val="0.60820973870803463"/>
          <c:h val="0.73611013901040145"/>
        </c:manualLayout>
      </c:layout>
      <c:pie3DChart>
        <c:varyColors val="1"/>
        <c:ser>
          <c:idx val="0"/>
          <c:order val="0"/>
          <c:tx>
            <c:strRef>
              <c:f>'36（問24）'!$BD$6</c:f>
              <c:strCache>
                <c:ptCount val="1"/>
                <c:pt idx="0">
                  <c:v>全　体</c:v>
                </c:pt>
              </c:strCache>
            </c:strRef>
          </c:tx>
          <c:spPr>
            <a:pattFill prst="pct1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idx val="0"/>
            <c:bubble3D val="0"/>
            <c:spPr>
              <a:pattFill prst="pct60">
                <a:fgClr>
                  <a:schemeClr val="tx1"/>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1-C66B-4149-81ED-C133DC4D26D6}"/>
              </c:ext>
            </c:extLst>
          </c:dPt>
          <c:dPt>
            <c:idx val="1"/>
            <c:bubble3D val="0"/>
            <c:spPr>
              <a:solidFill>
                <a:schemeClr val="bg1"/>
              </a:solidFill>
              <a:ln w="12700">
                <a:solidFill>
                  <a:srgbClr val="000000"/>
                </a:solidFill>
                <a:prstDash val="solid"/>
              </a:ln>
            </c:spPr>
            <c:extLst>
              <c:ext xmlns:c16="http://schemas.microsoft.com/office/drawing/2014/chart" uri="{C3380CC4-5D6E-409C-BE32-E72D297353CC}">
                <c16:uniqueId val="{00000003-C66B-4149-81ED-C133DC4D26D6}"/>
              </c:ext>
            </c:extLst>
          </c:dPt>
          <c:dPt>
            <c:idx val="2"/>
            <c:bubble3D val="0"/>
            <c:spPr>
              <a:pattFill prst="pct10"/>
              <a:ln w="12700">
                <a:solidFill>
                  <a:schemeClr val="tx1"/>
                </a:solidFill>
                <a:prstDash val="solid"/>
              </a:ln>
            </c:spPr>
            <c:extLst>
              <c:ext xmlns:c16="http://schemas.microsoft.com/office/drawing/2014/chart" uri="{C3380CC4-5D6E-409C-BE32-E72D297353CC}">
                <c16:uniqueId val="{00000005-C66B-4149-81ED-C133DC4D26D6}"/>
              </c:ext>
            </c:extLst>
          </c:dPt>
          <c:dLbls>
            <c:dLbl>
              <c:idx val="0"/>
              <c:layout>
                <c:manualLayout>
                  <c:x val="1.4234526204990407E-2"/>
                  <c:y val="0.1333883364327143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66B-4149-81ED-C133DC4D26D6}"/>
                </c:ext>
              </c:extLst>
            </c:dLbl>
            <c:dLbl>
              <c:idx val="1"/>
              <c:layout>
                <c:manualLayout>
                  <c:x val="-1.1378932111098056E-2"/>
                  <c:y val="-0.145445222125012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66B-4149-81ED-C133DC4D26D6}"/>
                </c:ext>
              </c:extLst>
            </c:dLbl>
            <c:dLbl>
              <c:idx val="2"/>
              <c:layout>
                <c:manualLayout>
                  <c:x val="-0.11007756493124926"/>
                  <c:y val="-3.916719869475775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66B-4149-81ED-C133DC4D26D6}"/>
                </c:ext>
              </c:extLst>
            </c:dLbl>
            <c:numFmt formatCode="0.0%" sourceLinked="0"/>
            <c:spPr>
              <a:noFill/>
              <a:ln w="25400">
                <a:noFill/>
              </a:ln>
            </c:spPr>
            <c:txPr>
              <a:bodyPr/>
              <a:lstStyle/>
              <a:p>
                <a:pPr>
                  <a:defRPr sz="900" b="0" i="0" u="none" strike="noStrike" baseline="0">
                    <a:solidFill>
                      <a:srgbClr val="000000"/>
                    </a:solidFill>
                    <a:latin typeface="ＭＳ Ｐゴシック" panose="020B0600070205080204" pitchFamily="50" charset="-128"/>
                    <a:ea typeface="ＭＳ Ｐゴシック" panose="020B0600070205080204" pitchFamily="50" charset="-128"/>
                    <a:cs typeface="Arial Narrow"/>
                  </a:defRPr>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'36（問24）'!$BE$5:$BG$5</c:f>
              <c:strCache>
                <c:ptCount val="3"/>
                <c:pt idx="0">
                  <c:v>定めている</c:v>
                </c:pt>
                <c:pt idx="1">
                  <c:v>定めていない</c:v>
                </c:pt>
                <c:pt idx="2">
                  <c:v>無回答</c:v>
                </c:pt>
              </c:strCache>
            </c:strRef>
          </c:cat>
          <c:val>
            <c:numRef>
              <c:f>'36（問24）'!$BE$6:$BG$6</c:f>
              <c:numCache>
                <c:formatCode>0.0%</c:formatCode>
                <c:ptCount val="3"/>
                <c:pt idx="0">
                  <c:v>0.67452830188679247</c:v>
                </c:pt>
                <c:pt idx="1">
                  <c:v>0.30503144654088049</c:v>
                </c:pt>
                <c:pt idx="2">
                  <c:v>2.0440251572327043E-2</c:v>
                </c:pt>
              </c:numCache>
            </c:numRef>
          </c:val>
          <c:extLst>
            <c:ext xmlns:c16="http://schemas.microsoft.com/office/drawing/2014/chart" uri="{C3380CC4-5D6E-409C-BE32-E72D297353CC}">
              <c16:uniqueId val="{00000006-C66B-4149-81ED-C133DC4D26D6}"/>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69843263994985705"/>
          <c:y val="0.11802469135802469"/>
          <c:w val="0.29161711129392409"/>
          <c:h val="0.25777777777777777"/>
        </c:manualLayout>
      </c:layout>
      <c:overlay val="0"/>
      <c:spPr>
        <a:solidFill>
          <a:sysClr val="window" lastClr="FFFFFF"/>
        </a:solidFill>
        <a:ln>
          <a:solidFill>
            <a:sysClr val="windowText" lastClr="000000"/>
          </a:solidFill>
        </a:ln>
      </c:spPr>
      <c:txPr>
        <a:bodyPr/>
        <a:lstStyle/>
        <a:p>
          <a:pPr>
            <a:defRPr sz="800">
              <a:latin typeface="ＭＳ Ｐゴシック" panose="020B0600070205080204" pitchFamily="50" charset="-128"/>
              <a:ea typeface="ＭＳ Ｐゴシック" panose="020B0600070205080204" pitchFamily="50" charset="-128"/>
            </a:defRPr>
          </a:pPr>
          <a:endParaRPr lang="ja-JP"/>
        </a:p>
      </c:txPr>
    </c:legend>
    <c:plotVisOnly val="1"/>
    <c:dispBlanksAs val="zero"/>
    <c:showDLblsOverMax val="0"/>
  </c:chart>
  <c:spPr>
    <a:solidFill>
      <a:srgbClr val="FFFFFF"/>
    </a:solidFill>
    <a:ln w="9525">
      <a:noFill/>
    </a:ln>
  </c:spPr>
  <c:txPr>
    <a:bodyPr/>
    <a:lstStyle/>
    <a:p>
      <a:pPr>
        <a:defRPr sz="1000" b="0" i="0" u="none" strike="noStrike" baseline="0">
          <a:solidFill>
            <a:srgbClr val="000000"/>
          </a:solidFill>
          <a:latin typeface="HGｺﾞｼｯｸM"/>
          <a:ea typeface="HGｺﾞｼｯｸM"/>
          <a:cs typeface="HGｺﾞｼｯｸM"/>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5233801657145798"/>
          <c:y val="1.4245014245014245E-2"/>
        </c:manualLayout>
      </c:layout>
      <c:overlay val="0"/>
      <c:spPr>
        <a:noFill/>
        <a:ln w="25400">
          <a:noFill/>
        </a:ln>
      </c:spPr>
    </c:title>
    <c:autoTitleDeleted val="0"/>
    <c:plotArea>
      <c:layout>
        <c:manualLayout>
          <c:layoutTarget val="inner"/>
          <c:xMode val="edge"/>
          <c:yMode val="edge"/>
          <c:x val="0.14781318906307306"/>
          <c:y val="6.837625861450157E-2"/>
          <c:w val="0.70588339266855304"/>
          <c:h val="0.85185422190566551"/>
        </c:manualLayout>
      </c:layout>
      <c:barChart>
        <c:barDir val="bar"/>
        <c:grouping val="percentStacked"/>
        <c:varyColors val="0"/>
        <c:ser>
          <c:idx val="0"/>
          <c:order val="0"/>
          <c:tx>
            <c:strRef>
              <c:f>'36（問24）'!$BE$10</c:f>
              <c:strCache>
                <c:ptCount val="1"/>
                <c:pt idx="0">
                  <c:v>定めている</c:v>
                </c:pt>
              </c:strCache>
            </c:strRef>
          </c:tx>
          <c:spPr>
            <a:pattFill prst="pct60">
              <a:fgClr>
                <a:schemeClr val="tx1"/>
              </a:fgClr>
              <a:bgClr>
                <a:schemeClr val="bg1"/>
              </a:bgClr>
            </a:pattFill>
            <a:ln w="12700">
              <a:solidFill>
                <a:srgbClr val="000000"/>
              </a:solidFill>
              <a:prstDash val="solid"/>
            </a:ln>
          </c:spPr>
          <c:invertIfNegative val="0"/>
          <c:dLbls>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'36（問24）'!$BD$11:$BD$23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'36（問24）'!$BE$11:$BE$23</c:f>
              <c:numCache>
                <c:formatCode>0.0%</c:formatCode>
                <c:ptCount val="13"/>
                <c:pt idx="0">
                  <c:v>0</c:v>
                </c:pt>
                <c:pt idx="1">
                  <c:v>0.68799999999999994</c:v>
                </c:pt>
                <c:pt idx="2">
                  <c:v>0.67586206896551726</c:v>
                </c:pt>
                <c:pt idx="3">
                  <c:v>0.8571428571428571</c:v>
                </c:pt>
                <c:pt idx="4">
                  <c:v>0.76795580110497241</c:v>
                </c:pt>
                <c:pt idx="5">
                  <c:v>0.4</c:v>
                </c:pt>
                <c:pt idx="6">
                  <c:v>0.52380952380952384</c:v>
                </c:pt>
                <c:pt idx="7">
                  <c:v>0.76190476190476186</c:v>
                </c:pt>
                <c:pt idx="8">
                  <c:v>0.63598326359832635</c:v>
                </c:pt>
                <c:pt idx="9">
                  <c:v>0.73076923076923073</c:v>
                </c:pt>
                <c:pt idx="10">
                  <c:v>0.92307692307692313</c:v>
                </c:pt>
                <c:pt idx="11">
                  <c:v>0.66310160427807485</c:v>
                </c:pt>
                <c:pt idx="12">
                  <c:v>0.6371308016877637</c:v>
                </c:pt>
              </c:numCache>
            </c:numRef>
          </c:val>
          <c:extLst>
            <c:ext xmlns:c16="http://schemas.microsoft.com/office/drawing/2014/chart" uri="{C3380CC4-5D6E-409C-BE32-E72D297353CC}">
              <c16:uniqueId val="{00000000-C399-4D96-B6D4-0415B3244A9B}"/>
            </c:ext>
          </c:extLst>
        </c:ser>
        <c:ser>
          <c:idx val="1"/>
          <c:order val="1"/>
          <c:tx>
            <c:strRef>
              <c:f>'36（問24）'!$BF$10</c:f>
              <c:strCache>
                <c:ptCount val="1"/>
                <c:pt idx="0">
                  <c:v>定めていない</c:v>
                </c:pt>
              </c:strCache>
            </c:strRef>
          </c:tx>
          <c:spPr>
            <a:solidFill>
              <a:schemeClr val="bg1"/>
            </a:solidFill>
            <a:ln w="12700">
              <a:solidFill>
                <a:srgbClr val="000000"/>
              </a:solidFill>
              <a:prstDash val="solid"/>
            </a:ln>
          </c:spPr>
          <c:invertIfNegative val="0"/>
          <c:dLbls>
            <c:dLbl>
              <c:idx val="3"/>
              <c:layout>
                <c:manualLayout>
                  <c:x val="-1.682047992373174E-2"/>
                  <c:y val="-1.614532251065240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399-4D96-B6D4-0415B3244A9B}"/>
                </c:ext>
              </c:extLst>
            </c:dLbl>
            <c:dLbl>
              <c:idx val="7"/>
              <c:layout>
                <c:manualLayout>
                  <c:x val="-1.6364930046312284E-2"/>
                  <c:y val="1.234347493033064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399-4D96-B6D4-0415B3244A9B}"/>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'36（問24）'!$BD$11:$BD$23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'36（問24）'!$BF$11:$BF$23</c:f>
              <c:numCache>
                <c:formatCode>0.0%</c:formatCode>
                <c:ptCount val="13"/>
                <c:pt idx="0">
                  <c:v>0</c:v>
                </c:pt>
                <c:pt idx="1">
                  <c:v>0.25600000000000001</c:v>
                </c:pt>
                <c:pt idx="2">
                  <c:v>0.29655172413793102</c:v>
                </c:pt>
                <c:pt idx="3">
                  <c:v>0.14285714285714285</c:v>
                </c:pt>
                <c:pt idx="4">
                  <c:v>0.23204419889502761</c:v>
                </c:pt>
                <c:pt idx="5">
                  <c:v>0.6</c:v>
                </c:pt>
                <c:pt idx="6">
                  <c:v>0.47619047619047616</c:v>
                </c:pt>
                <c:pt idx="7">
                  <c:v>0.23809523809523808</c:v>
                </c:pt>
                <c:pt idx="8">
                  <c:v>0.33054393305439328</c:v>
                </c:pt>
                <c:pt idx="9">
                  <c:v>0.23076923076923078</c:v>
                </c:pt>
                <c:pt idx="10">
                  <c:v>7.6923076923076927E-2</c:v>
                </c:pt>
                <c:pt idx="11">
                  <c:v>0.32620320855614976</c:v>
                </c:pt>
                <c:pt idx="12">
                  <c:v>0.34599156118143459</c:v>
                </c:pt>
              </c:numCache>
            </c:numRef>
          </c:val>
          <c:extLst>
            <c:ext xmlns:c16="http://schemas.microsoft.com/office/drawing/2014/chart" uri="{C3380CC4-5D6E-409C-BE32-E72D297353CC}">
              <c16:uniqueId val="{00000003-C399-4D96-B6D4-0415B3244A9B}"/>
            </c:ext>
          </c:extLst>
        </c:ser>
        <c:ser>
          <c:idx val="2"/>
          <c:order val="2"/>
          <c:tx>
            <c:strRef>
              <c:f>'36（問24）'!$BG$10</c:f>
              <c:strCache>
                <c:ptCount val="1"/>
                <c:pt idx="0">
                  <c:v>無回答</c:v>
                </c:pt>
              </c:strCache>
            </c:strRef>
          </c:tx>
          <c:spPr>
            <a:pattFill prst="pct10">
              <a:fgClr>
                <a:schemeClr val="tx1"/>
              </a:fgClr>
              <a:bgClr>
                <a:schemeClr val="bg1"/>
              </a:bgClr>
            </a:pattFill>
            <a:ln w="12700">
              <a:solidFill>
                <a:srgbClr val="000000"/>
              </a:solidFill>
              <a:prstDash val="solid"/>
            </a:ln>
          </c:spPr>
          <c:invertIfNegative val="0"/>
          <c:dLbls>
            <c:dLbl>
              <c:idx val="0"/>
              <c:layout>
                <c:manualLayout>
                  <c:x val="3.0291485057580472E-2"/>
                  <c:y val="-2.564252118057892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399-4D96-B6D4-0415B3244A9B}"/>
                </c:ext>
              </c:extLst>
            </c:dLbl>
            <c:dLbl>
              <c:idx val="1"/>
              <c:layout>
                <c:manualLayout>
                  <c:x val="1.6053756524235692E-2"/>
                  <c:y val="1.23450036739322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399-4D96-B6D4-0415B3244A9B}"/>
                </c:ext>
              </c:extLst>
            </c:dLbl>
            <c:dLbl>
              <c:idx val="2"/>
              <c:layout>
                <c:manualLayout>
                  <c:x val="1.809954751131221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027-4655-8F42-8DE1C3093BBB}"/>
                </c:ext>
              </c:extLst>
            </c:dLbl>
            <c:dLbl>
              <c:idx val="6"/>
              <c:layout>
                <c:manualLayout>
                  <c:x val="1.6088486676721823E-2"/>
                  <c:y val="-6.606530287404969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027-4655-8F42-8DE1C3093BBB}"/>
                </c:ext>
              </c:extLst>
            </c:dLbl>
            <c:dLbl>
              <c:idx val="8"/>
              <c:layout>
                <c:manualLayout>
                  <c:x val="1.7893167925111066E-2"/>
                  <c:y val="7.510493253122842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399-4D96-B6D4-0415B3244A9B}"/>
                </c:ext>
              </c:extLst>
            </c:dLbl>
            <c:dLbl>
              <c:idx val="11"/>
              <c:layout>
                <c:manualLayout>
                  <c:x val="2.4132730015082957E-2"/>
                  <c:y val="1.6516325718512423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027-4655-8F42-8DE1C3093BBB}"/>
                </c:ext>
              </c:extLst>
            </c:dLbl>
            <c:dLbl>
              <c:idx val="12"/>
              <c:layout>
                <c:manualLayout>
                  <c:x val="1.2066365007541331E-2"/>
                  <c:y val="-1.6516325718512423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027-4655-8F42-8DE1C3093BBB}"/>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'36（問24）'!$BD$11:$BD$23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'36（問24）'!$BG$11:$BG$23</c:f>
              <c:numCache>
                <c:formatCode>0.0%</c:formatCode>
                <c:ptCount val="13"/>
                <c:pt idx="0">
                  <c:v>0</c:v>
                </c:pt>
                <c:pt idx="1">
                  <c:v>5.6000000000000001E-2</c:v>
                </c:pt>
                <c:pt idx="2">
                  <c:v>2.7586206896551724E-2</c:v>
                </c:pt>
                <c:pt idx="3">
                  <c:v>0</c:v>
                </c:pt>
                <c:pt idx="4">
                  <c:v>0</c:v>
                </c:pt>
                <c:pt idx="5">
                  <c:v>0</c:v>
                </c:pt>
                <c:pt idx="6">
                  <c:v>0</c:v>
                </c:pt>
                <c:pt idx="7">
                  <c:v>0</c:v>
                </c:pt>
                <c:pt idx="8">
                  <c:v>3.3472803347280332E-2</c:v>
                </c:pt>
                <c:pt idx="9">
                  <c:v>3.8461538461538464E-2</c:v>
                </c:pt>
                <c:pt idx="10">
                  <c:v>0</c:v>
                </c:pt>
                <c:pt idx="11">
                  <c:v>1.06951871657754E-2</c:v>
                </c:pt>
                <c:pt idx="12">
                  <c:v>1.6877637130801686E-2</c:v>
                </c:pt>
              </c:numCache>
            </c:numRef>
          </c:val>
          <c:extLst>
            <c:ext xmlns:c16="http://schemas.microsoft.com/office/drawing/2014/chart" uri="{C3380CC4-5D6E-409C-BE32-E72D297353CC}">
              <c16:uniqueId val="{00000007-C399-4D96-B6D4-0415B3244A9B}"/>
            </c:ext>
          </c:extLst>
        </c:ser>
        <c:dLbls>
          <c:showLegendKey val="0"/>
          <c:showVal val="0"/>
          <c:showCatName val="0"/>
          <c:showSerName val="0"/>
          <c:showPercent val="0"/>
          <c:showBubbleSize val="0"/>
        </c:dLbls>
        <c:gapWidth val="30"/>
        <c:overlap val="100"/>
        <c:axId val="97059968"/>
        <c:axId val="97061504"/>
      </c:barChart>
      <c:catAx>
        <c:axId val="9705996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7061504"/>
        <c:crosses val="autoZero"/>
        <c:auto val="1"/>
        <c:lblAlgn val="ctr"/>
        <c:lblOffset val="100"/>
        <c:tickLblSkip val="1"/>
        <c:tickMarkSkip val="1"/>
        <c:noMultiLvlLbl val="0"/>
      </c:catAx>
      <c:valAx>
        <c:axId val="97061504"/>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7059968"/>
        <c:crosses val="autoZero"/>
        <c:crossBetween val="between"/>
        <c:majorUnit val="0.2"/>
      </c:valAx>
      <c:spPr>
        <a:noFill/>
        <a:ln w="25400">
          <a:noFill/>
        </a:ln>
      </c:spPr>
    </c:plotArea>
    <c:legend>
      <c:legendPos val="r"/>
      <c:layout>
        <c:manualLayout>
          <c:xMode val="edge"/>
          <c:yMode val="edge"/>
          <c:x val="0.89894545987181462"/>
          <c:y val="0.21367581189103499"/>
          <c:w val="9.5022782785635918E-2"/>
          <c:h val="0.55840605394411169"/>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14909654365493469"/>
          <c:y val="2.4509803921568627E-2"/>
        </c:manualLayout>
      </c:layout>
      <c:overlay val="0"/>
      <c:spPr>
        <a:noFill/>
        <a:ln w="25400">
          <a:noFill/>
        </a:ln>
      </c:spPr>
    </c:title>
    <c:autoTitleDeleted val="0"/>
    <c:plotArea>
      <c:layout>
        <c:manualLayout>
          <c:layoutTarget val="inner"/>
          <c:xMode val="edge"/>
          <c:yMode val="edge"/>
          <c:x val="0.13403624314365112"/>
          <c:y val="0.14215754326336197"/>
          <c:w val="0.72439812305726059"/>
          <c:h val="0.72059168481773139"/>
        </c:manualLayout>
      </c:layout>
      <c:barChart>
        <c:barDir val="bar"/>
        <c:grouping val="percentStacked"/>
        <c:varyColors val="0"/>
        <c:ser>
          <c:idx val="0"/>
          <c:order val="0"/>
          <c:tx>
            <c:strRef>
              <c:f>'36（問24）'!$BE$28</c:f>
              <c:strCache>
                <c:ptCount val="1"/>
                <c:pt idx="0">
                  <c:v>定めている</c:v>
                </c:pt>
              </c:strCache>
            </c:strRef>
          </c:tx>
          <c:spPr>
            <a:pattFill prst="pct60">
              <a:fgClr>
                <a:schemeClr val="tx1"/>
              </a:fgClr>
              <a:bgClr>
                <a:schemeClr val="bg1"/>
              </a:bgClr>
            </a:pattFill>
            <a:ln w="12700">
              <a:solidFill>
                <a:srgbClr val="000000"/>
              </a:solidFill>
              <a:prstDash val="solid"/>
            </a:ln>
          </c:spPr>
          <c:invertIfNegative val="0"/>
          <c:dLbls>
            <c:dLbl>
              <c:idx val="4"/>
              <c:layout>
                <c:manualLayout>
                  <c:x val="3.4775723013333584E-3"/>
                  <c:y val="8.988724373460200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421-420A-89DE-1A4757F5C082}"/>
                </c:ext>
              </c:extLst>
            </c:dLbl>
            <c:dLbl>
              <c:idx val="5"/>
              <c:layout>
                <c:manualLayout>
                  <c:x val="2.0416035920272219E-2"/>
                  <c:y val="-1.55243728771057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421-420A-89DE-1A4757F5C082}"/>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'36（問24）'!$BD$29:$BD$34</c:f>
              <c:strCache>
                <c:ptCount val="6"/>
                <c:pt idx="0">
                  <c:v>100人以上</c:v>
                </c:pt>
                <c:pt idx="1">
                  <c:v>50～99人</c:v>
                </c:pt>
                <c:pt idx="2">
                  <c:v>30～49人</c:v>
                </c:pt>
                <c:pt idx="3">
                  <c:v>10～29人</c:v>
                </c:pt>
                <c:pt idx="4">
                  <c:v>5～9人</c:v>
                </c:pt>
                <c:pt idx="5">
                  <c:v>1～4人</c:v>
                </c:pt>
              </c:strCache>
            </c:strRef>
          </c:cat>
          <c:val>
            <c:numRef>
              <c:f>'36（問24）'!$BE$29:$BE$34</c:f>
              <c:numCache>
                <c:formatCode>0.0%</c:formatCode>
                <c:ptCount val="6"/>
                <c:pt idx="0">
                  <c:v>1</c:v>
                </c:pt>
                <c:pt idx="1">
                  <c:v>0.9642857142857143</c:v>
                </c:pt>
                <c:pt idx="2">
                  <c:v>0.8928571428571429</c:v>
                </c:pt>
                <c:pt idx="3">
                  <c:v>0.76733780760626402</c:v>
                </c:pt>
                <c:pt idx="4">
                  <c:v>0.47236180904522612</c:v>
                </c:pt>
                <c:pt idx="5">
                  <c:v>0.46540880503144655</c:v>
                </c:pt>
              </c:numCache>
            </c:numRef>
          </c:val>
          <c:extLst>
            <c:ext xmlns:c16="http://schemas.microsoft.com/office/drawing/2014/chart" uri="{C3380CC4-5D6E-409C-BE32-E72D297353CC}">
              <c16:uniqueId val="{00000002-0421-420A-89DE-1A4757F5C082}"/>
            </c:ext>
          </c:extLst>
        </c:ser>
        <c:ser>
          <c:idx val="1"/>
          <c:order val="1"/>
          <c:tx>
            <c:strRef>
              <c:f>'36（問24）'!$BF$28</c:f>
              <c:strCache>
                <c:ptCount val="1"/>
                <c:pt idx="0">
                  <c:v>定めていない</c:v>
                </c:pt>
              </c:strCache>
            </c:strRef>
          </c:tx>
          <c:spPr>
            <a:solidFill>
              <a:schemeClr val="bg1"/>
            </a:solidFill>
            <a:ln w="12700">
              <a:solidFill>
                <a:srgbClr val="000000"/>
              </a:solidFill>
              <a:prstDash val="solid"/>
            </a:ln>
          </c:spPr>
          <c:invertIfNegative val="0"/>
          <c:dLbls>
            <c:dLbl>
              <c:idx val="0"/>
              <c:layout>
                <c:manualLayout>
                  <c:x val="1.2439354629149983E-3"/>
                  <c:y val="-5.637156426751426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421-420A-89DE-1A4757F5C082}"/>
                </c:ext>
              </c:extLst>
            </c:dLbl>
            <c:dLbl>
              <c:idx val="1"/>
              <c:layout>
                <c:manualLayout>
                  <c:x val="2.3846567371849604E-3"/>
                  <c:y val="3.34980186300241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421-420A-89DE-1A4757F5C082}"/>
                </c:ext>
              </c:extLst>
            </c:dLbl>
            <c:dLbl>
              <c:idx val="2"/>
              <c:layout>
                <c:manualLayout>
                  <c:x val="-1.2048192771084338E-2"/>
                  <c:y val="5.991216192009408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421-420A-89DE-1A4757F5C082}"/>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'36（問24）'!$BD$29:$BD$34</c:f>
              <c:strCache>
                <c:ptCount val="6"/>
                <c:pt idx="0">
                  <c:v>100人以上</c:v>
                </c:pt>
                <c:pt idx="1">
                  <c:v>50～99人</c:v>
                </c:pt>
                <c:pt idx="2">
                  <c:v>30～49人</c:v>
                </c:pt>
                <c:pt idx="3">
                  <c:v>10～29人</c:v>
                </c:pt>
                <c:pt idx="4">
                  <c:v>5～9人</c:v>
                </c:pt>
                <c:pt idx="5">
                  <c:v>1～4人</c:v>
                </c:pt>
              </c:strCache>
            </c:strRef>
          </c:cat>
          <c:val>
            <c:numRef>
              <c:f>'36（問24）'!$BF$29:$BF$34</c:f>
              <c:numCache>
                <c:formatCode>0.0%</c:formatCode>
                <c:ptCount val="6"/>
                <c:pt idx="0">
                  <c:v>0</c:v>
                </c:pt>
                <c:pt idx="1">
                  <c:v>1.1904761904761904E-2</c:v>
                </c:pt>
                <c:pt idx="2">
                  <c:v>9.8214285714285712E-2</c:v>
                </c:pt>
                <c:pt idx="3">
                  <c:v>0.22147651006711411</c:v>
                </c:pt>
                <c:pt idx="4">
                  <c:v>0.50251256281407031</c:v>
                </c:pt>
                <c:pt idx="5">
                  <c:v>0.48427672955974843</c:v>
                </c:pt>
              </c:numCache>
            </c:numRef>
          </c:val>
          <c:extLst>
            <c:ext xmlns:c16="http://schemas.microsoft.com/office/drawing/2014/chart" uri="{C3380CC4-5D6E-409C-BE32-E72D297353CC}">
              <c16:uniqueId val="{00000006-0421-420A-89DE-1A4757F5C082}"/>
            </c:ext>
          </c:extLst>
        </c:ser>
        <c:ser>
          <c:idx val="2"/>
          <c:order val="2"/>
          <c:tx>
            <c:strRef>
              <c:f>'36（問24）'!$BG$28</c:f>
              <c:strCache>
                <c:ptCount val="1"/>
                <c:pt idx="0">
                  <c:v>無回答</c:v>
                </c:pt>
              </c:strCache>
            </c:strRef>
          </c:tx>
          <c:spPr>
            <a:pattFill prst="pct10">
              <a:fgClr>
                <a:schemeClr val="tx1"/>
              </a:fgClr>
              <a:bgClr>
                <a:schemeClr val="bg1"/>
              </a:bgClr>
            </a:pattFill>
            <a:ln w="12700">
              <a:solidFill>
                <a:srgbClr val="000000"/>
              </a:solidFill>
              <a:prstDash val="solid"/>
            </a:ln>
          </c:spPr>
          <c:invertIfNegative val="0"/>
          <c:dLbls>
            <c:dLbl>
              <c:idx val="1"/>
              <c:layout>
                <c:manualLayout>
                  <c:x val="2.0080321285140562E-2"/>
                  <c:y val="6.11620795107033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E79-4808-90DA-113440672578}"/>
                </c:ext>
              </c:extLst>
            </c:dLbl>
            <c:dLbl>
              <c:idx val="2"/>
              <c:layout>
                <c:manualLayout>
                  <c:x val="1.9851696882408239E-2"/>
                  <c:y val="6.483597773930730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421-420A-89DE-1A4757F5C082}"/>
                </c:ext>
              </c:extLst>
            </c:dLbl>
            <c:dLbl>
              <c:idx val="3"/>
              <c:layout>
                <c:manualLayout>
                  <c:x val="1.588135750592659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421-420A-89DE-1A4757F5C082}"/>
                </c:ext>
              </c:extLst>
            </c:dLbl>
            <c:dLbl>
              <c:idx val="4"/>
              <c:layout>
                <c:manualLayout>
                  <c:x val="1.985169688240823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421-420A-89DE-1A4757F5C082}"/>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'36（問24）'!$BD$29:$BD$34</c:f>
              <c:strCache>
                <c:ptCount val="6"/>
                <c:pt idx="0">
                  <c:v>100人以上</c:v>
                </c:pt>
                <c:pt idx="1">
                  <c:v>50～99人</c:v>
                </c:pt>
                <c:pt idx="2">
                  <c:v>30～49人</c:v>
                </c:pt>
                <c:pt idx="3">
                  <c:v>10～29人</c:v>
                </c:pt>
                <c:pt idx="4">
                  <c:v>5～9人</c:v>
                </c:pt>
                <c:pt idx="5">
                  <c:v>1～4人</c:v>
                </c:pt>
              </c:strCache>
            </c:strRef>
          </c:cat>
          <c:val>
            <c:numRef>
              <c:f>'36（問24）'!$BG$29:$BG$34</c:f>
              <c:numCache>
                <c:formatCode>0.0%</c:formatCode>
                <c:ptCount val="6"/>
                <c:pt idx="0">
                  <c:v>0</c:v>
                </c:pt>
                <c:pt idx="1">
                  <c:v>2.3809523809523808E-2</c:v>
                </c:pt>
                <c:pt idx="2">
                  <c:v>8.9285714285714281E-3</c:v>
                </c:pt>
                <c:pt idx="3">
                  <c:v>1.1185682326621925E-2</c:v>
                </c:pt>
                <c:pt idx="4">
                  <c:v>2.5125628140703519E-2</c:v>
                </c:pt>
                <c:pt idx="5">
                  <c:v>5.0314465408805034E-2</c:v>
                </c:pt>
              </c:numCache>
            </c:numRef>
          </c:val>
          <c:extLst>
            <c:ext xmlns:c16="http://schemas.microsoft.com/office/drawing/2014/chart" uri="{C3380CC4-5D6E-409C-BE32-E72D297353CC}">
              <c16:uniqueId val="{0000000A-0421-420A-89DE-1A4757F5C082}"/>
            </c:ext>
          </c:extLst>
        </c:ser>
        <c:dLbls>
          <c:showLegendKey val="0"/>
          <c:showVal val="0"/>
          <c:showCatName val="0"/>
          <c:showSerName val="0"/>
          <c:showPercent val="0"/>
          <c:showBubbleSize val="0"/>
        </c:dLbls>
        <c:gapWidth val="20"/>
        <c:overlap val="100"/>
        <c:axId val="97113600"/>
        <c:axId val="97115136"/>
      </c:barChart>
      <c:catAx>
        <c:axId val="9711360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7115136"/>
        <c:crosses val="autoZero"/>
        <c:auto val="1"/>
        <c:lblAlgn val="ctr"/>
        <c:lblOffset val="100"/>
        <c:tickLblSkip val="1"/>
        <c:tickMarkSkip val="1"/>
        <c:noMultiLvlLbl val="0"/>
      </c:catAx>
      <c:valAx>
        <c:axId val="97115136"/>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7113600"/>
        <c:crosses val="autoZero"/>
        <c:crossBetween val="between"/>
        <c:majorUnit val="0.2"/>
      </c:valAx>
      <c:spPr>
        <a:noFill/>
        <a:ln w="25400">
          <a:noFill/>
        </a:ln>
      </c:spPr>
    </c:plotArea>
    <c:legend>
      <c:legendPos val="r"/>
      <c:layout>
        <c:manualLayout>
          <c:xMode val="edge"/>
          <c:yMode val="edge"/>
          <c:x val="0.89909701799323272"/>
          <c:y val="9.3137769543512938E-2"/>
          <c:w val="9.4879518072289115E-2"/>
          <c:h val="0.81372960732849575"/>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HGｺﾞｼｯｸM"/>
                <a:ea typeface="HGｺﾞｼｯｸM"/>
                <a:cs typeface="HGｺﾞｼｯｸM"/>
              </a:defRPr>
            </a:pPr>
            <a:r>
              <a:rPr lang="ja-JP" altLang="en-US" sz="1000" b="0" i="0" u="none" strike="noStrike" baseline="0">
                <a:solidFill>
                  <a:srgbClr val="000000"/>
                </a:solidFill>
                <a:latin typeface="HGｺﾞｼｯｸM"/>
                <a:ea typeface="HGｺﾞｼｯｸM"/>
              </a:rPr>
              <a:t>育児休業制度取得率（男女別）</a:t>
            </a:r>
          </a:p>
          <a:p>
            <a:pPr>
              <a:defRPr sz="1000" b="0" i="0" u="none" strike="noStrike" baseline="0">
                <a:solidFill>
                  <a:srgbClr val="000000"/>
                </a:solidFill>
                <a:latin typeface="HGｺﾞｼｯｸM"/>
                <a:ea typeface="HGｺﾞｼｯｸM"/>
                <a:cs typeface="HGｺﾞｼｯｸM"/>
              </a:defRPr>
            </a:pPr>
            <a:endParaRPr lang="ja-JP" altLang="en-US" sz="1000" b="0" i="0" u="none" strike="noStrike" baseline="0">
              <a:solidFill>
                <a:srgbClr val="000000"/>
              </a:solidFill>
              <a:latin typeface="HGｺﾞｼｯｸM"/>
              <a:ea typeface="HGｺﾞｼｯｸM"/>
            </a:endParaRPr>
          </a:p>
        </c:rich>
      </c:tx>
      <c:layout>
        <c:manualLayout>
          <c:xMode val="edge"/>
          <c:yMode val="edge"/>
          <c:x val="1.278772378516624E-2"/>
          <c:y val="5.0847457627118647E-2"/>
        </c:manualLayout>
      </c:layout>
      <c:overlay val="0"/>
      <c:spPr>
        <a:noFill/>
        <a:ln w="25400">
          <a:noFill/>
        </a:ln>
      </c:spPr>
    </c:title>
    <c:autoTitleDeleted val="0"/>
    <c:plotArea>
      <c:layout>
        <c:manualLayout>
          <c:layoutTarget val="inner"/>
          <c:xMode val="edge"/>
          <c:yMode val="edge"/>
          <c:x val="0.14322268525051607"/>
          <c:y val="0.26271295150685042"/>
          <c:w val="0.70588323444897205"/>
          <c:h val="0.46610362364118629"/>
        </c:manualLayout>
      </c:layout>
      <c:barChart>
        <c:barDir val="bar"/>
        <c:grouping val="clustered"/>
        <c:varyColors val="0"/>
        <c:ser>
          <c:idx val="0"/>
          <c:order val="0"/>
          <c:tx>
            <c:strRef>
              <c:f>'36（問24）'!$BD$41</c:f>
              <c:strCache>
                <c:ptCount val="1"/>
                <c:pt idx="0">
                  <c:v>育児休業制度取得率</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Pt>
            <c:idx val="0"/>
            <c:invertIfNegative val="0"/>
            <c:bubble3D val="0"/>
            <c:spPr>
              <a:pattFill prst="pct50">
                <a:fgClr>
                  <a:srgbClr xmlns:mc="http://schemas.openxmlformats.org/markup-compatibility/2006" xmlns:a14="http://schemas.microsoft.com/office/drawing/2010/main" val="C0C0C0" mc:Ignorable="a14" a14:legacySpreadsheetColorIndex="22"/>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1-7976-40F7-9598-79E987D6C642}"/>
              </c:ext>
            </c:extLst>
          </c:dPt>
          <c:dPt>
            <c:idx val="1"/>
            <c:invertIfNegative val="0"/>
            <c:bubble3D val="0"/>
            <c:extLst>
              <c:ext xmlns:c16="http://schemas.microsoft.com/office/drawing/2014/chart" uri="{C3380CC4-5D6E-409C-BE32-E72D297353CC}">
                <c16:uniqueId val="{00000002-7976-40F7-9598-79E987D6C642}"/>
              </c:ext>
            </c:extLst>
          </c:dPt>
          <c:dLbls>
            <c:dLbl>
              <c:idx val="1"/>
              <c:spPr>
                <a:noFill/>
                <a:ln w="25400">
                  <a:noFill/>
                </a:ln>
              </c:spPr>
              <c:txPr>
                <a:bodyPr wrap="none"/>
                <a:lstStyle/>
                <a:p>
                  <a:pPr>
                    <a:defRPr sz="900" b="0" i="0" u="none" strike="noStrike" baseline="0">
                      <a:solidFill>
                        <a:srgbClr val="000000"/>
                      </a:solidFill>
                      <a:latin typeface="Arial Narrow"/>
                      <a:ea typeface="Arial Narrow"/>
                      <a:cs typeface="Arial Narrow"/>
                    </a:defRPr>
                  </a:pPr>
                  <a:endParaRPr lang="ja-JP"/>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7976-40F7-9598-79E987D6C642}"/>
                </c:ext>
              </c:extLst>
            </c:dLbl>
            <c:spPr>
              <a:noFill/>
              <a:ln w="25400">
                <a:noFill/>
              </a:ln>
            </c:spPr>
            <c:txPr>
              <a:bodyPr/>
              <a:lstStyle/>
              <a:p>
                <a:pPr>
                  <a:defRPr sz="900" b="0" i="0" u="none" strike="noStrike" baseline="0">
                    <a:solidFill>
                      <a:srgbClr val="000000"/>
                    </a:solidFill>
                    <a:latin typeface="Arial Narrow"/>
                    <a:ea typeface="Arial Narrow"/>
                    <a:cs typeface="Arial Narrow"/>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'36（問24）'!$BE$40:$BF$40</c:f>
              <c:strCache>
                <c:ptCount val="2"/>
                <c:pt idx="0">
                  <c:v>女性</c:v>
                </c:pt>
                <c:pt idx="1">
                  <c:v>男性</c:v>
                </c:pt>
              </c:strCache>
            </c:strRef>
          </c:cat>
          <c:val>
            <c:numRef>
              <c:f>'36（問24）'!$BE$41:$BF$41</c:f>
              <c:numCache>
                <c:formatCode>0.0%</c:formatCode>
                <c:ptCount val="2"/>
                <c:pt idx="0">
                  <c:v>0.99022801302931596</c:v>
                </c:pt>
                <c:pt idx="1">
                  <c:v>0.26384364820846906</c:v>
                </c:pt>
              </c:numCache>
            </c:numRef>
          </c:val>
          <c:extLst>
            <c:ext xmlns:c16="http://schemas.microsoft.com/office/drawing/2014/chart" uri="{C3380CC4-5D6E-409C-BE32-E72D297353CC}">
              <c16:uniqueId val="{00000003-7976-40F7-9598-79E987D6C642}"/>
            </c:ext>
          </c:extLst>
        </c:ser>
        <c:dLbls>
          <c:showLegendKey val="0"/>
          <c:showVal val="0"/>
          <c:showCatName val="0"/>
          <c:showSerName val="0"/>
          <c:showPercent val="0"/>
          <c:showBubbleSize val="0"/>
        </c:dLbls>
        <c:gapWidth val="100"/>
        <c:axId val="100843520"/>
        <c:axId val="100845056"/>
      </c:barChart>
      <c:catAx>
        <c:axId val="10084352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HGｺﾞｼｯｸM"/>
                <a:ea typeface="HGｺﾞｼｯｸM"/>
                <a:cs typeface="HGｺﾞｼｯｸM"/>
              </a:defRPr>
            </a:pPr>
            <a:endParaRPr lang="ja-JP"/>
          </a:p>
        </c:txPr>
        <c:crossAx val="100845056"/>
        <c:crosses val="autoZero"/>
        <c:auto val="1"/>
        <c:lblAlgn val="ctr"/>
        <c:lblOffset val="100"/>
        <c:tickLblSkip val="1"/>
        <c:tickMarkSkip val="1"/>
        <c:noMultiLvlLbl val="0"/>
      </c:catAx>
      <c:valAx>
        <c:axId val="100845056"/>
        <c:scaling>
          <c:orientation val="minMax"/>
          <c:max val="1"/>
        </c:scaling>
        <c:delete val="0"/>
        <c:axPos val="b"/>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HGｺﾞｼｯｸM"/>
                <a:ea typeface="HGｺﾞｼｯｸM"/>
                <a:cs typeface="HGｺﾞｼｯｸM"/>
              </a:defRPr>
            </a:pPr>
            <a:endParaRPr lang="ja-JP"/>
          </a:p>
        </c:txPr>
        <c:crossAx val="100843520"/>
        <c:crosses val="autoZero"/>
        <c:crossBetween val="between"/>
        <c:majorUnit val="0.2"/>
        <c:minorUnit val="0.2"/>
      </c:valAx>
      <c:spPr>
        <a:noFill/>
        <a:ln w="25400">
          <a:noFill/>
        </a:ln>
      </c:spPr>
    </c:plotArea>
    <c:plotVisOnly val="1"/>
    <c:dispBlanksAs val="gap"/>
    <c:showDLblsOverMax val="0"/>
  </c:chart>
  <c:spPr>
    <a:solidFill>
      <a:srgbClr val="FFFFFF"/>
    </a:solidFill>
    <a:ln w="12700">
      <a:solidFill>
        <a:srgbClr val="000000"/>
      </a:solidFill>
      <a:prstDash val="solid"/>
    </a:ln>
  </c:spPr>
  <c:txPr>
    <a:bodyPr/>
    <a:lstStyle/>
    <a:p>
      <a:pPr>
        <a:defRPr sz="1000" b="0" i="0" u="none" strike="noStrike" baseline="0">
          <a:solidFill>
            <a:srgbClr val="000000"/>
          </a:solidFill>
          <a:latin typeface="HGｺﾞｼｯｸM"/>
          <a:ea typeface="HGｺﾞｼｯｸM"/>
          <a:cs typeface="HGｺﾞｼｯｸM"/>
        </a:defRPr>
      </a:pPr>
      <a:endParaRPr lang="ja-JP"/>
    </a:p>
  </c:txPr>
  <c:printSettings>
    <c:headerFooter alignWithMargins="0"/>
    <c:pageMargins b="1" l="0.75" r="0.75" t="1" header="0.51200000000000001" footer="0.51200000000000001"/>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6726213910761157"/>
          <c:y val="4.3956043956043959E-2"/>
        </c:manualLayout>
      </c:layout>
      <c:overlay val="0"/>
      <c:spPr>
        <a:noFill/>
        <a:ln w="25400">
          <a:noFill/>
        </a:ln>
      </c:spPr>
      <c:txPr>
        <a:bodyPr/>
        <a:lstStyle/>
        <a:p>
          <a:pPr>
            <a:defRPr sz="1000" b="0" i="0" u="none" strike="noStrike" baseline="0">
              <a:solidFill>
                <a:srgbClr val="000000"/>
              </a:solidFill>
              <a:latin typeface="ＭＳ Ｐゴシック" panose="020B0600070205080204" pitchFamily="50" charset="-128"/>
              <a:ea typeface="ＭＳ Ｐゴシック" panose="020B0600070205080204" pitchFamily="50" charset="-128"/>
              <a:cs typeface="HG丸ｺﾞｼｯｸM-PRO"/>
            </a:defRPr>
          </a:pPr>
          <a:endParaRPr lang="ja-JP"/>
        </a:p>
      </c:txPr>
    </c:title>
    <c:autoTitleDeleted val="0"/>
    <c:view3D>
      <c:rotX val="50"/>
      <c:rotY val="0"/>
      <c:rAngAx val="0"/>
    </c:view3D>
    <c:floor>
      <c:thickness val="0"/>
    </c:floor>
    <c:sideWall>
      <c:thickness val="0"/>
    </c:sideWall>
    <c:backWall>
      <c:thickness val="0"/>
    </c:backWall>
    <c:plotArea>
      <c:layout>
        <c:manualLayout>
          <c:layoutTarget val="inner"/>
          <c:xMode val="edge"/>
          <c:yMode val="edge"/>
          <c:x val="0.16744249030237399"/>
          <c:y val="0.20664126597601978"/>
          <c:w val="0.55125092157437638"/>
          <c:h val="0.76325809923996191"/>
        </c:manualLayout>
      </c:layout>
      <c:pie3DChart>
        <c:varyColors val="1"/>
        <c:ser>
          <c:idx val="0"/>
          <c:order val="0"/>
          <c:tx>
            <c:strRef>
              <c:f>'37（問31）'!$BA$6</c:f>
              <c:strCache>
                <c:ptCount val="1"/>
                <c:pt idx="0">
                  <c:v>全　体</c:v>
                </c:pt>
              </c:strCache>
            </c:strRef>
          </c:tx>
          <c:spPr>
            <a:ln w="3175">
              <a:solidFill>
                <a:srgbClr val="000000"/>
              </a:solidFill>
              <a:prstDash val="solid"/>
            </a:ln>
          </c:spPr>
          <c:dPt>
            <c:idx val="0"/>
            <c:bubble3D val="0"/>
            <c:spPr>
              <a:pattFill prst="pct60">
                <a:fgClr>
                  <a:schemeClr val="tx1"/>
                </a:fgClr>
                <a:bgClr>
                  <a:srgbClr xmlns:mc="http://schemas.openxmlformats.org/markup-compatibility/2006" xmlns:a14="http://schemas.microsoft.com/office/drawing/2010/main" val="FFFFFF" mc:Ignorable="a14" a14:legacySpreadsheetColorIndex="9"/>
                </a:bgClr>
              </a:pattFill>
              <a:ln w="3175">
                <a:solidFill>
                  <a:srgbClr val="000000"/>
                </a:solidFill>
                <a:prstDash val="solid"/>
              </a:ln>
            </c:spPr>
            <c:extLst>
              <c:ext xmlns:c16="http://schemas.microsoft.com/office/drawing/2014/chart" uri="{C3380CC4-5D6E-409C-BE32-E72D297353CC}">
                <c16:uniqueId val="{00000001-1E9A-43E2-8F04-F7739EED30FF}"/>
              </c:ext>
            </c:extLst>
          </c:dPt>
          <c:dPt>
            <c:idx val="1"/>
            <c:bubble3D val="0"/>
            <c:spPr>
              <a:solidFill>
                <a:schemeClr val="bg1"/>
              </a:solidFill>
              <a:ln w="3175">
                <a:solidFill>
                  <a:srgbClr val="000000"/>
                </a:solidFill>
                <a:prstDash val="solid"/>
              </a:ln>
            </c:spPr>
            <c:extLst>
              <c:ext xmlns:c16="http://schemas.microsoft.com/office/drawing/2014/chart" uri="{C3380CC4-5D6E-409C-BE32-E72D297353CC}">
                <c16:uniqueId val="{00000003-1E9A-43E2-8F04-F7739EED30FF}"/>
              </c:ext>
            </c:extLst>
          </c:dPt>
          <c:dLbls>
            <c:dLbl>
              <c:idx val="0"/>
              <c:layout>
                <c:manualLayout>
                  <c:x val="-7.1740485564304457E-2"/>
                  <c:y val="-0.1793296991722188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E9A-43E2-8F04-F7739EED30FF}"/>
                </c:ext>
              </c:extLst>
            </c:dLbl>
            <c:dLbl>
              <c:idx val="1"/>
              <c:layout>
                <c:manualLayout>
                  <c:x val="1.1966863517060361E-2"/>
                  <c:y val="0.1130968244354071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E9A-43E2-8F04-F7739EED30FF}"/>
                </c:ext>
              </c:extLst>
            </c:dLbl>
            <c:dLbl>
              <c:idx val="2"/>
              <c:layout>
                <c:manualLayout>
                  <c:x val="-1.4202310025549926E-2"/>
                  <c:y val="7.35302178418276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1E9A-43E2-8F04-F7739EED30FF}"/>
                </c:ext>
              </c:extLst>
            </c:dLbl>
            <c:numFmt formatCode="0.0%" sourceLinked="0"/>
            <c:spPr>
              <a:noFill/>
              <a:ln w="25400">
                <a:noFill/>
              </a:ln>
            </c:spPr>
            <c:txPr>
              <a:bodyPr/>
              <a:lstStyle/>
              <a:p>
                <a:pPr>
                  <a:defRPr sz="900" b="0" i="0" u="none" strike="noStrike" baseline="0">
                    <a:solidFill>
                      <a:srgbClr val="000000"/>
                    </a:solidFill>
                    <a:latin typeface="ＭＳ Ｐゴシック" panose="020B0600070205080204" pitchFamily="50" charset="-128"/>
                    <a:ea typeface="ＭＳ Ｐゴシック" panose="020B0600070205080204" pitchFamily="50" charset="-128"/>
                    <a:cs typeface="Arial Narrow"/>
                  </a:defRPr>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'37（問31）'!$BB$5:$BC$5</c:f>
              <c:strCache>
                <c:ptCount val="2"/>
                <c:pt idx="0">
                  <c:v>いる</c:v>
                </c:pt>
                <c:pt idx="1">
                  <c:v>いない</c:v>
                </c:pt>
              </c:strCache>
            </c:strRef>
          </c:cat>
          <c:val>
            <c:numRef>
              <c:f>'37（問31）'!$BB$6:$BC$6</c:f>
              <c:numCache>
                <c:formatCode>0.0%</c:formatCode>
                <c:ptCount val="2"/>
                <c:pt idx="0">
                  <c:v>0.46630727762803237</c:v>
                </c:pt>
                <c:pt idx="1">
                  <c:v>0.53369272237196763</c:v>
                </c:pt>
              </c:numCache>
            </c:numRef>
          </c:val>
          <c:extLst>
            <c:ext xmlns:c16="http://schemas.microsoft.com/office/drawing/2014/chart" uri="{C3380CC4-5D6E-409C-BE32-E72D297353CC}">
              <c16:uniqueId val="{00000005-1E9A-43E2-8F04-F7739EED30FF}"/>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8350475721784774"/>
          <c:y val="0.22933633295838021"/>
          <c:w val="0.1971538713910761"/>
          <c:h val="0.31475527097574341"/>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ＭＳ ゴシック"/>
              <a:ea typeface="ＭＳ ゴシック"/>
              <a:cs typeface="ＭＳ ゴシック"/>
            </a:defRPr>
          </a:pPr>
          <a:endParaRPr lang="ja-JP"/>
        </a:p>
      </c:txPr>
    </c:legend>
    <c:plotVisOnly val="1"/>
    <c:dispBlanksAs val="zero"/>
    <c:showDLblsOverMax val="0"/>
  </c:chart>
  <c:spPr>
    <a:solidFill>
      <a:srgbClr val="FFFFFF"/>
    </a:solidFill>
    <a:ln w="9525">
      <a:noFill/>
    </a:ln>
  </c:spPr>
  <c:txPr>
    <a:bodyPr/>
    <a:lstStyle/>
    <a:p>
      <a:pPr>
        <a:defRPr sz="5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4803625377643503"/>
          <c:y val="1.2437810945273632E-2"/>
        </c:manualLayout>
      </c:layout>
      <c:overlay val="0"/>
      <c:spPr>
        <a:noFill/>
        <a:ln w="25400">
          <a:noFill/>
        </a:ln>
      </c:spPr>
    </c:title>
    <c:autoTitleDeleted val="0"/>
    <c:plotArea>
      <c:layout>
        <c:manualLayout>
          <c:layoutTarget val="inner"/>
          <c:xMode val="edge"/>
          <c:yMode val="edge"/>
          <c:x val="0.14803625377643503"/>
          <c:y val="5.970163756811054E-2"/>
          <c:w val="0.72960725075528698"/>
          <c:h val="0.8706488812016121"/>
        </c:manualLayout>
      </c:layout>
      <c:barChart>
        <c:barDir val="bar"/>
        <c:grouping val="percentStacked"/>
        <c:varyColors val="0"/>
        <c:ser>
          <c:idx val="0"/>
          <c:order val="0"/>
          <c:tx>
            <c:strRef>
              <c:f>'37（問31）'!$BB$10</c:f>
              <c:strCache>
                <c:ptCount val="1"/>
                <c:pt idx="0">
                  <c:v>いる</c:v>
                </c:pt>
              </c:strCache>
            </c:strRef>
          </c:tx>
          <c:spPr>
            <a:pattFill prst="pct60">
              <a:fgClr>
                <a:schemeClr val="tx1"/>
              </a:fgClr>
              <a:bgClr>
                <a:schemeClr val="bg1"/>
              </a:bgClr>
            </a:pattFill>
            <a:ln w="12700">
              <a:solidFill>
                <a:srgbClr val="000000"/>
              </a:solidFill>
              <a:prstDash val="solid"/>
            </a:ln>
          </c:spPr>
          <c:invertIfNegative val="0"/>
          <c:dLbls>
            <c:dLbl>
              <c:idx val="1"/>
              <c:layout>
                <c:manualLayout>
                  <c:x val="0"/>
                  <c:y val="-3.34350953716350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CFF-419B-8A2C-0419E7E7EEBB}"/>
                </c:ext>
              </c:extLst>
            </c:dLbl>
            <c:dLbl>
              <c:idx val="2"/>
              <c:layout>
                <c:manualLayout>
                  <c:x val="3.661212057921143E-17"/>
                  <c:y val="-3.34350953716350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CFF-419B-8A2C-0419E7E7EEBB}"/>
                </c:ext>
              </c:extLst>
            </c:dLbl>
            <c:dLbl>
              <c:idx val="3"/>
              <c:layout>
                <c:manualLayout>
                  <c:x val="0"/>
                  <c:y val="-3.34350953716350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CFF-419B-8A2C-0419E7E7EEBB}"/>
                </c:ext>
              </c:extLst>
            </c:dLbl>
            <c:dLbl>
              <c:idx val="4"/>
              <c:layout>
                <c:manualLayout>
                  <c:x val="-1.9970478286664684E-3"/>
                  <c:y val="-3.34350953716350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CFF-419B-8A2C-0419E7E7EEBB}"/>
                </c:ext>
              </c:extLst>
            </c:dLbl>
            <c:dLbl>
              <c:idx val="5"/>
              <c:layout>
                <c:manualLayout>
                  <c:x val="0"/>
                  <c:y val="-3.34350953716350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CFF-419B-8A2C-0419E7E7EEBB}"/>
                </c:ext>
              </c:extLst>
            </c:dLbl>
            <c:dLbl>
              <c:idx val="12"/>
              <c:layout>
                <c:manualLayout>
                  <c:x val="0"/>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CFF-419B-8A2C-0419E7E7EEBB}"/>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'37（問31）'!$BA$11:$BA$22</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f>'37（問31）'!$BB$11:$BB$22</c:f>
              <c:numCache>
                <c:formatCode>0.0%</c:formatCode>
                <c:ptCount val="12"/>
                <c:pt idx="0">
                  <c:v>0.3504273504273504</c:v>
                </c:pt>
                <c:pt idx="1">
                  <c:v>0.40833333333333333</c:v>
                </c:pt>
                <c:pt idx="2">
                  <c:v>0.84615384615384615</c:v>
                </c:pt>
                <c:pt idx="3">
                  <c:v>0.6964285714285714</c:v>
                </c:pt>
                <c:pt idx="4">
                  <c:v>0.48148148148148145</c:v>
                </c:pt>
                <c:pt idx="5">
                  <c:v>0.4375</c:v>
                </c:pt>
                <c:pt idx="6">
                  <c:v>0.35</c:v>
                </c:pt>
                <c:pt idx="7">
                  <c:v>0.44131455399061031</c:v>
                </c:pt>
                <c:pt idx="8">
                  <c:v>0.16666666666666666</c:v>
                </c:pt>
                <c:pt idx="9">
                  <c:v>0.6</c:v>
                </c:pt>
                <c:pt idx="10">
                  <c:v>0.42405063291139239</c:v>
                </c:pt>
                <c:pt idx="11">
                  <c:v>0.40298507462686567</c:v>
                </c:pt>
              </c:numCache>
            </c:numRef>
          </c:val>
          <c:extLst>
            <c:ext xmlns:c16="http://schemas.microsoft.com/office/drawing/2014/chart" uri="{C3380CC4-5D6E-409C-BE32-E72D297353CC}">
              <c16:uniqueId val="{00000006-1CFF-419B-8A2C-0419E7E7EEBB}"/>
            </c:ext>
          </c:extLst>
        </c:ser>
        <c:ser>
          <c:idx val="2"/>
          <c:order val="1"/>
          <c:tx>
            <c:strRef>
              <c:f>'37（問31）'!$BC$10</c:f>
              <c:strCache>
                <c:ptCount val="1"/>
                <c:pt idx="0">
                  <c:v>いない</c:v>
                </c:pt>
              </c:strCache>
            </c:strRef>
          </c:tx>
          <c:spPr>
            <a:solidFill>
              <a:schemeClr val="bg1"/>
            </a:solidFill>
            <a:ln w="12700">
              <a:solidFill>
                <a:srgbClr val="000000"/>
              </a:solidFill>
              <a:prstDash val="solid"/>
            </a:ln>
          </c:spPr>
          <c:invertIfNegative val="0"/>
          <c:dLbls>
            <c:dLbl>
              <c:idx val="1"/>
              <c:layout>
                <c:manualLayout>
                  <c:x val="-8.9376538965154975E-3"/>
                  <c:y val="-4.2107158690860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CFF-419B-8A2C-0419E7E7EEBB}"/>
                </c:ext>
              </c:extLst>
            </c:dLbl>
            <c:dLbl>
              <c:idx val="2"/>
              <c:layout>
                <c:manualLayout>
                  <c:x val="0"/>
                  <c:y val="-3.34350953716350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CFF-419B-8A2C-0419E7E7EEBB}"/>
                </c:ext>
              </c:extLst>
            </c:dLbl>
            <c:dLbl>
              <c:idx val="3"/>
              <c:layout>
                <c:manualLayout>
                  <c:x val="0"/>
                  <c:y val="-3.34350953716350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CFF-419B-8A2C-0419E7E7EEBB}"/>
                </c:ext>
              </c:extLst>
            </c:dLbl>
            <c:dLbl>
              <c:idx val="4"/>
              <c:layout>
                <c:manualLayout>
                  <c:x val="0"/>
                  <c:y val="-3.34350953716350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CFF-419B-8A2C-0419E7E7EEBB}"/>
                </c:ext>
              </c:extLst>
            </c:dLbl>
            <c:dLbl>
              <c:idx val="5"/>
              <c:layout>
                <c:manualLayout>
                  <c:x val="0"/>
                  <c:y val="-3.34350953716350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CFF-419B-8A2C-0419E7E7EEBB}"/>
                </c:ext>
              </c:extLst>
            </c:dLbl>
            <c:dLbl>
              <c:idx val="8"/>
              <c:layout>
                <c:manualLayout>
                  <c:x val="-1.9970478286665053E-3"/>
                  <c:y val="-3.34350953716350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CFF-419B-8A2C-0419E7E7EEBB}"/>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'37（問31）'!$BA$11:$BA$22</c:f>
              <c:strCache>
                <c:ptCount val="12"/>
                <c:pt idx="0">
                  <c:v>その他</c:v>
                </c:pt>
                <c:pt idx="1">
                  <c:v>サービス業</c:v>
                </c:pt>
                <c:pt idx="2">
                  <c:v>教育・学習支援業</c:v>
                </c:pt>
                <c:pt idx="3">
                  <c:v>医療・福祉</c:v>
                </c:pt>
                <c:pt idx="4">
                  <c:v>飲食店・宿泊業</c:v>
                </c:pt>
                <c:pt idx="5">
                  <c:v>不動産業</c:v>
                </c:pt>
                <c:pt idx="6">
                  <c:v>金融･保険業</c:v>
                </c:pt>
                <c:pt idx="7">
                  <c:v>卸売･小売業</c:v>
                </c:pt>
                <c:pt idx="8">
                  <c:v>運輸業</c:v>
                </c:pt>
                <c:pt idx="9">
                  <c:v>情報通信業</c:v>
                </c:pt>
                <c:pt idx="10">
                  <c:v>製造業</c:v>
                </c:pt>
                <c:pt idx="11">
                  <c:v>建設業</c:v>
                </c:pt>
              </c:strCache>
            </c:strRef>
          </c:cat>
          <c:val>
            <c:numRef>
              <c:f>'37（問31）'!$BC$11:$BC$22</c:f>
              <c:numCache>
                <c:formatCode>0.0%</c:formatCode>
                <c:ptCount val="12"/>
                <c:pt idx="0">
                  <c:v>0.6495726495726496</c:v>
                </c:pt>
                <c:pt idx="1">
                  <c:v>0.59166666666666667</c:v>
                </c:pt>
                <c:pt idx="2">
                  <c:v>0.15384615384615385</c:v>
                </c:pt>
                <c:pt idx="3">
                  <c:v>0.30357142857142855</c:v>
                </c:pt>
                <c:pt idx="4">
                  <c:v>0.51851851851851849</c:v>
                </c:pt>
                <c:pt idx="5">
                  <c:v>0.5625</c:v>
                </c:pt>
                <c:pt idx="6">
                  <c:v>0.65</c:v>
                </c:pt>
                <c:pt idx="7">
                  <c:v>0.55868544600938963</c:v>
                </c:pt>
                <c:pt idx="8">
                  <c:v>0.83333333333333337</c:v>
                </c:pt>
                <c:pt idx="9">
                  <c:v>0.4</c:v>
                </c:pt>
                <c:pt idx="10">
                  <c:v>0.57594936708860756</c:v>
                </c:pt>
                <c:pt idx="11">
                  <c:v>0.59701492537313428</c:v>
                </c:pt>
              </c:numCache>
            </c:numRef>
          </c:val>
          <c:extLst>
            <c:ext xmlns:c16="http://schemas.microsoft.com/office/drawing/2014/chart" uri="{C3380CC4-5D6E-409C-BE32-E72D297353CC}">
              <c16:uniqueId val="{0000000D-1CFF-419B-8A2C-0419E7E7EEBB}"/>
            </c:ext>
          </c:extLst>
        </c:ser>
        <c:dLbls>
          <c:showLegendKey val="0"/>
          <c:showVal val="0"/>
          <c:showCatName val="0"/>
          <c:showSerName val="0"/>
          <c:showPercent val="0"/>
          <c:showBubbleSize val="0"/>
        </c:dLbls>
        <c:gapWidth val="40"/>
        <c:overlap val="100"/>
        <c:axId val="101764096"/>
        <c:axId val="101774080"/>
      </c:barChart>
      <c:catAx>
        <c:axId val="10176409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1774080"/>
        <c:crosses val="autoZero"/>
        <c:auto val="1"/>
        <c:lblAlgn val="ctr"/>
        <c:lblOffset val="100"/>
        <c:tickLblSkip val="1"/>
        <c:tickMarkSkip val="1"/>
        <c:noMultiLvlLbl val="0"/>
      </c:catAx>
      <c:valAx>
        <c:axId val="10177408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1764096"/>
        <c:crosses val="autoZero"/>
        <c:crossBetween val="between"/>
      </c:valAx>
      <c:spPr>
        <a:noFill/>
        <a:ln w="25400">
          <a:noFill/>
        </a:ln>
      </c:spPr>
    </c:plotArea>
    <c:legend>
      <c:legendPos val="r"/>
      <c:layout>
        <c:manualLayout>
          <c:xMode val="edge"/>
          <c:yMode val="edge"/>
          <c:x val="0.89728096676737157"/>
          <c:y val="0.40298611927240441"/>
          <c:w val="8.9123867069486384E-2"/>
          <c:h val="0.1517415546937230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5000015907102521"/>
          <c:y val="1.2437810945273632E-2"/>
        </c:manualLayout>
      </c:layout>
      <c:overlay val="0"/>
      <c:spPr>
        <a:noFill/>
        <a:ln w="25400">
          <a:noFill/>
        </a:ln>
      </c:spPr>
    </c:title>
    <c:autoTitleDeleted val="0"/>
    <c:plotArea>
      <c:layout>
        <c:manualLayout>
          <c:layoutTarget val="inner"/>
          <c:xMode val="edge"/>
          <c:yMode val="edge"/>
          <c:x val="0.14848506818931728"/>
          <c:y val="6.7164342264124363E-2"/>
          <c:w val="0.73030411089031555"/>
          <c:h val="0.86318617650559826"/>
        </c:manualLayout>
      </c:layout>
      <c:barChart>
        <c:barDir val="bar"/>
        <c:grouping val="percentStacked"/>
        <c:varyColors val="0"/>
        <c:ser>
          <c:idx val="0"/>
          <c:order val="0"/>
          <c:tx>
            <c:strRef>
              <c:f>'26（問21）'!$BD$10</c:f>
              <c:strCache>
                <c:ptCount val="1"/>
                <c:pt idx="0">
                  <c:v>あり</c:v>
                </c:pt>
              </c:strCache>
            </c:strRef>
          </c:tx>
          <c:spPr>
            <a:pattFill prst="pct60">
              <a:fgClr>
                <a:schemeClr val="tx1"/>
              </a:fgClr>
              <a:bgClr>
                <a:schemeClr val="bg1"/>
              </a:bgClr>
            </a:pattFill>
            <a:ln w="12700">
              <a:solidFill>
                <a:srgbClr val="000000"/>
              </a:solidFill>
              <a:prstDash val="solid"/>
            </a:ln>
          </c:spPr>
          <c:invertIfNegative val="0"/>
          <c:dLbls>
            <c:dLbl>
              <c:idx val="5"/>
              <c:layout>
                <c:manualLayout>
                  <c:x val="-7.0552771812614334E-3"/>
                  <c:y val="-1.4737336937360442E-3"/>
                </c:manualLayout>
              </c:layout>
              <c:numFmt formatCode="0.0%;\-#;;" sourceLinked="0"/>
              <c:spPr>
                <a:solidFill>
                  <a:schemeClr val="bg1"/>
                </a:solidFill>
                <a:ln w="3175">
                  <a:solidFill>
                    <a:schemeClr val="tx1"/>
                  </a:solidFill>
                  <a:prstDash val="solid"/>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DCD-4C2A-9347-47B0BF460D74}"/>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'26（問21）'!$BC$11:$BC$23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'26（問21）'!$BD$11:$BD$23</c:f>
              <c:numCache>
                <c:formatCode>0.0%</c:formatCode>
                <c:ptCount val="13"/>
                <c:pt idx="0">
                  <c:v>0</c:v>
                </c:pt>
                <c:pt idx="1">
                  <c:v>0.79032258064516125</c:v>
                </c:pt>
                <c:pt idx="2">
                  <c:v>0.83098591549295775</c:v>
                </c:pt>
                <c:pt idx="3">
                  <c:v>0.90243902439024393</c:v>
                </c:pt>
                <c:pt idx="4">
                  <c:v>0.84090909090909094</c:v>
                </c:pt>
                <c:pt idx="5">
                  <c:v>0.6470588235294118</c:v>
                </c:pt>
                <c:pt idx="6">
                  <c:v>0.6</c:v>
                </c:pt>
                <c:pt idx="7">
                  <c:v>0.80952380952380953</c:v>
                </c:pt>
                <c:pt idx="8">
                  <c:v>0.80425531914893622</c:v>
                </c:pt>
                <c:pt idx="9">
                  <c:v>0.76923076923076927</c:v>
                </c:pt>
                <c:pt idx="10">
                  <c:v>0.75</c:v>
                </c:pt>
                <c:pt idx="11">
                  <c:v>0.77900552486187846</c:v>
                </c:pt>
                <c:pt idx="12">
                  <c:v>0.80952380952380953</c:v>
                </c:pt>
              </c:numCache>
            </c:numRef>
          </c:val>
          <c:extLst>
            <c:ext xmlns:c16="http://schemas.microsoft.com/office/drawing/2014/chart" uri="{C3380CC4-5D6E-409C-BE32-E72D297353CC}">
              <c16:uniqueId val="{00000001-BDCD-4C2A-9347-47B0BF460D74}"/>
            </c:ext>
          </c:extLst>
        </c:ser>
        <c:ser>
          <c:idx val="1"/>
          <c:order val="1"/>
          <c:tx>
            <c:strRef>
              <c:f>'26（問21）'!$BE$10</c:f>
              <c:strCache>
                <c:ptCount val="1"/>
                <c:pt idx="0">
                  <c:v>なし</c:v>
                </c:pt>
              </c:strCache>
            </c:strRef>
          </c:tx>
          <c:spPr>
            <a:solidFill>
              <a:schemeClr val="bg1"/>
            </a:solidFill>
            <a:ln w="12700">
              <a:solidFill>
                <a:srgbClr val="000000"/>
              </a:solidFill>
              <a:prstDash val="solid"/>
            </a:ln>
          </c:spPr>
          <c:invertIfNegative val="0"/>
          <c:dLbls>
            <c:dLbl>
              <c:idx val="0"/>
              <c:layout>
                <c:manualLayout>
                  <c:x val="3.6490024051804543E-2"/>
                  <c:y val="-6.76745526272172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DCD-4C2A-9347-47B0BF460D74}"/>
                </c:ext>
              </c:extLst>
            </c:dLbl>
            <c:dLbl>
              <c:idx val="1"/>
              <c:layout>
                <c:manualLayout>
                  <c:x val="-1.010101010101010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DCD-4C2A-9347-47B0BF460D74}"/>
                </c:ext>
              </c:extLst>
            </c:dLbl>
            <c:dLbl>
              <c:idx val="2"/>
              <c:layout>
                <c:manualLayout>
                  <c:x val="-1.818181818181825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DCD-4C2A-9347-47B0BF460D74}"/>
                </c:ext>
              </c:extLst>
            </c:dLbl>
            <c:dLbl>
              <c:idx val="3"/>
              <c:layout>
                <c:manualLayout>
                  <c:x val="-1.212121212121212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DCD-4C2A-9347-47B0BF460D74}"/>
                </c:ext>
              </c:extLst>
            </c:dLbl>
            <c:dLbl>
              <c:idx val="5"/>
              <c:layout>
                <c:manualLayout>
                  <c:x val="-1.5887536785174579E-2"/>
                  <c:y val="-6.441553063878519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DCD-4C2A-9347-47B0BF460D74}"/>
                </c:ext>
              </c:extLst>
            </c:dLbl>
            <c:dLbl>
              <c:idx val="6"/>
              <c:layout>
                <c:manualLayout>
                  <c:x val="-1.010101010101002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DCD-4C2A-9347-47B0BF460D74}"/>
                </c:ext>
              </c:extLst>
            </c:dLbl>
            <c:dLbl>
              <c:idx val="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DCD-4C2A-9347-47B0BF460D74}"/>
                </c:ext>
              </c:extLst>
            </c:dLbl>
            <c:dLbl>
              <c:idx val="8"/>
              <c:layout>
                <c:manualLayout>
                  <c:x val="-1.010101010101017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DCD-4C2A-9347-47B0BF460D74}"/>
                </c:ext>
              </c:extLst>
            </c:dLbl>
            <c:dLbl>
              <c:idx val="9"/>
              <c:layout>
                <c:manualLayout>
                  <c:x val="-1.010101010101010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DCD-4C2A-9347-47B0BF460D74}"/>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DCD-4C2A-9347-47B0BF460D74}"/>
                </c:ext>
              </c:extLst>
            </c:dLbl>
            <c:dLbl>
              <c:idx val="11"/>
              <c:layout>
                <c:manualLayout>
                  <c:x val="-1.616161616161623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DCD-4C2A-9347-47B0BF460D74}"/>
                </c:ext>
              </c:extLst>
            </c:dLbl>
            <c:dLbl>
              <c:idx val="12"/>
              <c:layout>
                <c:manualLayout>
                  <c:x val="-2.020217927304541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DCD-4C2A-9347-47B0BF460D74}"/>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'26（問21）'!$BC$11:$BC$23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'26（問21）'!$BE$11:$BE$23</c:f>
              <c:numCache>
                <c:formatCode>0.0%</c:formatCode>
                <c:ptCount val="13"/>
                <c:pt idx="0">
                  <c:v>0</c:v>
                </c:pt>
                <c:pt idx="1">
                  <c:v>0.16935483870967741</c:v>
                </c:pt>
                <c:pt idx="2">
                  <c:v>0.12676056338028169</c:v>
                </c:pt>
                <c:pt idx="3">
                  <c:v>7.3170731707317069E-2</c:v>
                </c:pt>
                <c:pt idx="4">
                  <c:v>0.14204545454545456</c:v>
                </c:pt>
                <c:pt idx="5">
                  <c:v>0.26470588235294118</c:v>
                </c:pt>
                <c:pt idx="6">
                  <c:v>0.35</c:v>
                </c:pt>
                <c:pt idx="7">
                  <c:v>0.14285714285714285</c:v>
                </c:pt>
                <c:pt idx="8">
                  <c:v>0.1574468085106383</c:v>
                </c:pt>
                <c:pt idx="9">
                  <c:v>0.15384615384615385</c:v>
                </c:pt>
                <c:pt idx="10">
                  <c:v>0.25</c:v>
                </c:pt>
                <c:pt idx="11">
                  <c:v>0.16574585635359115</c:v>
                </c:pt>
                <c:pt idx="12">
                  <c:v>0.16883116883116883</c:v>
                </c:pt>
              </c:numCache>
            </c:numRef>
          </c:val>
          <c:extLst>
            <c:ext xmlns:c16="http://schemas.microsoft.com/office/drawing/2014/chart" uri="{C3380CC4-5D6E-409C-BE32-E72D297353CC}">
              <c16:uniqueId val="{0000000E-BDCD-4C2A-9347-47B0BF460D74}"/>
            </c:ext>
          </c:extLst>
        </c:ser>
        <c:ser>
          <c:idx val="2"/>
          <c:order val="2"/>
          <c:tx>
            <c:strRef>
              <c:f>'26（問21）'!$BF$10</c:f>
              <c:strCache>
                <c:ptCount val="1"/>
                <c:pt idx="0">
                  <c:v>無回答</c:v>
                </c:pt>
              </c:strCache>
            </c:strRef>
          </c:tx>
          <c:spPr>
            <a:pattFill prst="pct10">
              <a:fgClr>
                <a:schemeClr val="tx1"/>
              </a:fgClr>
              <a:bgClr>
                <a:schemeClr val="bg1"/>
              </a:bgClr>
            </a:pattFill>
            <a:ln w="12700">
              <a:solidFill>
                <a:srgbClr val="000000"/>
              </a:solidFill>
              <a:prstDash val="solid"/>
            </a:ln>
          </c:spPr>
          <c:invertIfNegative val="0"/>
          <c:dLbls>
            <c:dLbl>
              <c:idx val="1"/>
              <c:layout>
                <c:manualLayout>
                  <c:x val="4.1035485322906101E-2"/>
                  <c:y val="-7.0116583460192166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DCD-4C2A-9347-47B0BF460D74}"/>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'26（問21）'!$BC$11:$BC$23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'26（問21）'!$BF$11:$BF$23</c:f>
              <c:numCache>
                <c:formatCode>0.0%</c:formatCode>
                <c:ptCount val="13"/>
                <c:pt idx="0">
                  <c:v>0</c:v>
                </c:pt>
                <c:pt idx="1">
                  <c:v>4.0322580645161289E-2</c:v>
                </c:pt>
                <c:pt idx="2">
                  <c:v>4.2253521126760563E-2</c:v>
                </c:pt>
                <c:pt idx="3">
                  <c:v>2.4390243902439025E-2</c:v>
                </c:pt>
                <c:pt idx="4">
                  <c:v>1.7045454545454544E-2</c:v>
                </c:pt>
                <c:pt idx="5">
                  <c:v>8.8235294117647065E-2</c:v>
                </c:pt>
                <c:pt idx="6">
                  <c:v>0.05</c:v>
                </c:pt>
                <c:pt idx="7">
                  <c:v>4.7619047619047616E-2</c:v>
                </c:pt>
                <c:pt idx="8">
                  <c:v>3.8297872340425532E-2</c:v>
                </c:pt>
                <c:pt idx="9">
                  <c:v>7.6923076923076927E-2</c:v>
                </c:pt>
                <c:pt idx="10">
                  <c:v>0</c:v>
                </c:pt>
                <c:pt idx="11">
                  <c:v>5.5248618784530384E-2</c:v>
                </c:pt>
                <c:pt idx="12">
                  <c:v>2.1645021645021644E-2</c:v>
                </c:pt>
              </c:numCache>
            </c:numRef>
          </c:val>
          <c:extLst>
            <c:ext xmlns:c16="http://schemas.microsoft.com/office/drawing/2014/chart" uri="{C3380CC4-5D6E-409C-BE32-E72D297353CC}">
              <c16:uniqueId val="{00000010-BDCD-4C2A-9347-47B0BF460D74}"/>
            </c:ext>
          </c:extLst>
        </c:ser>
        <c:dLbls>
          <c:showLegendKey val="0"/>
          <c:showVal val="0"/>
          <c:showCatName val="0"/>
          <c:showSerName val="0"/>
          <c:showPercent val="0"/>
          <c:showBubbleSize val="0"/>
        </c:dLbls>
        <c:gapWidth val="30"/>
        <c:overlap val="100"/>
        <c:axId val="32839936"/>
        <c:axId val="32858112"/>
      </c:barChart>
      <c:catAx>
        <c:axId val="3283993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2858112"/>
        <c:crosses val="autoZero"/>
        <c:auto val="1"/>
        <c:lblAlgn val="ctr"/>
        <c:lblOffset val="100"/>
        <c:tickLblSkip val="1"/>
        <c:tickMarkSkip val="1"/>
        <c:noMultiLvlLbl val="0"/>
      </c:catAx>
      <c:valAx>
        <c:axId val="32858112"/>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2839936"/>
        <c:crosses val="autoZero"/>
        <c:crossBetween val="between"/>
      </c:valAx>
      <c:spPr>
        <a:noFill/>
        <a:ln w="25400">
          <a:noFill/>
        </a:ln>
      </c:spPr>
    </c:plotArea>
    <c:legend>
      <c:legendPos val="r"/>
      <c:layout>
        <c:manualLayout>
          <c:xMode val="edge"/>
          <c:yMode val="edge"/>
          <c:x val="0.89848612105305015"/>
          <c:y val="0.41542393021767804"/>
          <c:w val="8.93940984649646E-2"/>
          <c:h val="0.1368161815593946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75"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15060256775132022"/>
          <c:y val="2.0408163265306121E-2"/>
        </c:manualLayout>
      </c:layout>
      <c:overlay val="0"/>
      <c:spPr>
        <a:noFill/>
        <a:ln w="25400">
          <a:noFill/>
        </a:ln>
      </c:spPr>
    </c:title>
    <c:autoTitleDeleted val="0"/>
    <c:plotArea>
      <c:layout>
        <c:manualLayout>
          <c:layoutTarget val="inner"/>
          <c:xMode val="edge"/>
          <c:yMode val="edge"/>
          <c:x val="0.13102419273592864"/>
          <c:y val="0.10612244897959183"/>
          <c:w val="0.74548247591131811"/>
          <c:h val="0.7795918367346939"/>
        </c:manualLayout>
      </c:layout>
      <c:barChart>
        <c:barDir val="bar"/>
        <c:grouping val="percentStacked"/>
        <c:varyColors val="0"/>
        <c:ser>
          <c:idx val="0"/>
          <c:order val="0"/>
          <c:tx>
            <c:strRef>
              <c:f>'37（問31）'!$BB$27</c:f>
              <c:strCache>
                <c:ptCount val="1"/>
                <c:pt idx="0">
                  <c:v>いる</c:v>
                </c:pt>
              </c:strCache>
            </c:strRef>
          </c:tx>
          <c:spPr>
            <a:pattFill prst="pct60">
              <a:fgClr>
                <a:schemeClr val="tx1"/>
              </a:fgClr>
              <a:bgClr>
                <a:schemeClr val="bg1"/>
              </a:bgClr>
            </a:pattFill>
            <a:ln w="12700">
              <a:solidFill>
                <a:srgbClr val="000000"/>
              </a:solidFill>
              <a:prstDash val="solid"/>
            </a:ln>
          </c:spPr>
          <c:invertIfNegative val="0"/>
          <c:dLbls>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'37（問31）'!$BA$28:$BA$33</c:f>
              <c:strCache>
                <c:ptCount val="6"/>
                <c:pt idx="0">
                  <c:v>100人以上</c:v>
                </c:pt>
                <c:pt idx="1">
                  <c:v>50～99人</c:v>
                </c:pt>
                <c:pt idx="2">
                  <c:v>30～49人</c:v>
                </c:pt>
                <c:pt idx="3">
                  <c:v>10～29人</c:v>
                </c:pt>
                <c:pt idx="4">
                  <c:v>5～9人</c:v>
                </c:pt>
                <c:pt idx="5">
                  <c:v>1～4人</c:v>
                </c:pt>
              </c:strCache>
            </c:strRef>
          </c:cat>
          <c:val>
            <c:numRef>
              <c:f>'37（問31）'!$BB$28:$BB$33</c:f>
              <c:numCache>
                <c:formatCode>0.0%</c:formatCode>
                <c:ptCount val="6"/>
                <c:pt idx="0">
                  <c:v>0.75757575757575757</c:v>
                </c:pt>
                <c:pt idx="1">
                  <c:v>0.7142857142857143</c:v>
                </c:pt>
                <c:pt idx="2">
                  <c:v>0.58762886597938147</c:v>
                </c:pt>
                <c:pt idx="3">
                  <c:v>0.48831168831168831</c:v>
                </c:pt>
                <c:pt idx="4">
                  <c:v>0.3651685393258427</c:v>
                </c:pt>
                <c:pt idx="5">
                  <c:v>0.29545454545454547</c:v>
                </c:pt>
              </c:numCache>
            </c:numRef>
          </c:val>
          <c:extLst>
            <c:ext xmlns:c16="http://schemas.microsoft.com/office/drawing/2014/chart" uri="{C3380CC4-5D6E-409C-BE32-E72D297353CC}">
              <c16:uniqueId val="{00000000-68B5-4AF1-9A9C-BA997523C81E}"/>
            </c:ext>
          </c:extLst>
        </c:ser>
        <c:ser>
          <c:idx val="2"/>
          <c:order val="1"/>
          <c:tx>
            <c:strRef>
              <c:f>'37（問31）'!$BC$27</c:f>
              <c:strCache>
                <c:ptCount val="1"/>
                <c:pt idx="0">
                  <c:v>いない</c:v>
                </c:pt>
              </c:strCache>
            </c:strRef>
          </c:tx>
          <c:spPr>
            <a:solidFill>
              <a:schemeClr val="bg1"/>
            </a:solidFill>
            <a:ln w="12700">
              <a:solidFill>
                <a:srgbClr val="000000"/>
              </a:solidFill>
              <a:prstDash val="solid"/>
            </a:ln>
          </c:spPr>
          <c:invertIfNegative val="0"/>
          <c:dLbls>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'37（問31）'!$BA$28:$BA$33</c:f>
              <c:strCache>
                <c:ptCount val="6"/>
                <c:pt idx="0">
                  <c:v>100人以上</c:v>
                </c:pt>
                <c:pt idx="1">
                  <c:v>50～99人</c:v>
                </c:pt>
                <c:pt idx="2">
                  <c:v>30～49人</c:v>
                </c:pt>
                <c:pt idx="3">
                  <c:v>10～29人</c:v>
                </c:pt>
                <c:pt idx="4">
                  <c:v>5～9人</c:v>
                </c:pt>
                <c:pt idx="5">
                  <c:v>1～4人</c:v>
                </c:pt>
              </c:strCache>
            </c:strRef>
          </c:cat>
          <c:val>
            <c:numRef>
              <c:f>'37（問31）'!$BC$28:$BC$33</c:f>
              <c:numCache>
                <c:formatCode>0.0%</c:formatCode>
                <c:ptCount val="6"/>
                <c:pt idx="0">
                  <c:v>0.24242424242424243</c:v>
                </c:pt>
                <c:pt idx="1">
                  <c:v>0.2857142857142857</c:v>
                </c:pt>
                <c:pt idx="2">
                  <c:v>0.41237113402061853</c:v>
                </c:pt>
                <c:pt idx="3">
                  <c:v>0.51168831168831164</c:v>
                </c:pt>
                <c:pt idx="4">
                  <c:v>0.6348314606741573</c:v>
                </c:pt>
                <c:pt idx="5">
                  <c:v>0.70454545454545459</c:v>
                </c:pt>
              </c:numCache>
            </c:numRef>
          </c:val>
          <c:extLst>
            <c:ext xmlns:c16="http://schemas.microsoft.com/office/drawing/2014/chart" uri="{C3380CC4-5D6E-409C-BE32-E72D297353CC}">
              <c16:uniqueId val="{00000001-68B5-4AF1-9A9C-BA997523C81E}"/>
            </c:ext>
          </c:extLst>
        </c:ser>
        <c:dLbls>
          <c:showLegendKey val="0"/>
          <c:showVal val="0"/>
          <c:showCatName val="0"/>
          <c:showSerName val="0"/>
          <c:showPercent val="0"/>
          <c:showBubbleSize val="0"/>
        </c:dLbls>
        <c:gapWidth val="40"/>
        <c:overlap val="100"/>
        <c:axId val="100964608"/>
        <c:axId val="100982784"/>
      </c:barChart>
      <c:catAx>
        <c:axId val="10096460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0982784"/>
        <c:crosses val="autoZero"/>
        <c:auto val="1"/>
        <c:lblAlgn val="ctr"/>
        <c:lblOffset val="100"/>
        <c:tickLblSkip val="1"/>
        <c:tickMarkSkip val="1"/>
        <c:noMultiLvlLbl val="0"/>
      </c:catAx>
      <c:valAx>
        <c:axId val="100982784"/>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0964608"/>
        <c:crosses val="autoZero"/>
        <c:crossBetween val="between"/>
      </c:valAx>
      <c:spPr>
        <a:noFill/>
        <a:ln w="25400">
          <a:noFill/>
        </a:ln>
      </c:spPr>
    </c:plotArea>
    <c:legend>
      <c:legendPos val="r"/>
      <c:layout>
        <c:manualLayout>
          <c:xMode val="edge"/>
          <c:yMode val="edge"/>
          <c:x val="0.89759099389684716"/>
          <c:y val="0.34285714285714286"/>
          <c:w val="8.8855421686746983E-2"/>
          <c:h val="0.26122448979591839"/>
        </c:manualLayout>
      </c:layout>
      <c:overlay val="0"/>
      <c:spPr>
        <a:solidFill>
          <a:srgbClr val="FFFFFF"/>
        </a:solidFill>
        <a:ln w="3175">
          <a:solidFill>
            <a:srgbClr val="000000"/>
          </a:solidFill>
          <a:prstDash val="solid"/>
        </a:ln>
      </c:spPr>
      <c:txPr>
        <a:bodyPr/>
        <a:lstStyle/>
        <a:p>
          <a:pPr>
            <a:defRPr sz="89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4514767932489454"/>
          <c:y val="2.2538552787663108E-2"/>
        </c:manualLayout>
      </c:layout>
      <c:overlay val="0"/>
      <c:spPr>
        <a:noFill/>
        <a:ln w="25400">
          <a:noFill/>
        </a:ln>
      </c:spPr>
      <c:txPr>
        <a:bodyPr/>
        <a:lstStyle/>
        <a:p>
          <a:pPr>
            <a:defRPr sz="1125" b="0" i="0" u="none" strike="noStrike" baseline="0">
              <a:solidFill>
                <a:srgbClr val="000000"/>
              </a:solidFill>
              <a:latin typeface="ＭＳ Ｐゴシック"/>
              <a:ea typeface="ＭＳ Ｐゴシック"/>
              <a:cs typeface="ＭＳ Ｐゴシック"/>
            </a:defRPr>
          </a:pPr>
          <a:endParaRPr lang="ja-JP"/>
        </a:p>
      </c:txPr>
    </c:title>
    <c:autoTitleDeleted val="0"/>
    <c:view3D>
      <c:rotX val="50"/>
      <c:rotY val="0"/>
      <c:rAngAx val="0"/>
    </c:view3D>
    <c:floor>
      <c:thickness val="0"/>
    </c:floor>
    <c:sideWall>
      <c:thickness val="0"/>
    </c:sideWall>
    <c:backWall>
      <c:thickness val="0"/>
    </c:backWall>
    <c:plotArea>
      <c:layout>
        <c:manualLayout>
          <c:layoutTarget val="inner"/>
          <c:xMode val="edge"/>
          <c:yMode val="edge"/>
          <c:x val="0.16540084388185655"/>
          <c:y val="0.10913404507710557"/>
          <c:w val="0.48945147679324896"/>
          <c:h val="0.68801897983392646"/>
        </c:manualLayout>
      </c:layout>
      <c:pie3DChart>
        <c:varyColors val="1"/>
        <c:ser>
          <c:idx val="0"/>
          <c:order val="0"/>
          <c:tx>
            <c:strRef>
              <c:f>'38（問31）'!$BB$6</c:f>
              <c:strCache>
                <c:ptCount val="1"/>
                <c:pt idx="0">
                  <c:v>全　体</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idx val="0"/>
            <c:bubble3D val="0"/>
            <c:spPr>
              <a:pattFill prst="pct5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1-A4F6-4D7F-8848-7F9CE0CA945D}"/>
              </c:ext>
            </c:extLst>
          </c:dPt>
          <c:dPt>
            <c:idx val="1"/>
            <c:bubble3D val="0"/>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3-A4F6-4D7F-8848-7F9CE0CA945D}"/>
              </c:ext>
            </c:extLst>
          </c:dPt>
          <c:dPt>
            <c:idx val="2"/>
            <c:bubble3D val="0"/>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5-A4F6-4D7F-8848-7F9CE0CA945D}"/>
              </c:ext>
            </c:extLst>
          </c:dPt>
          <c:dPt>
            <c:idx val="3"/>
            <c:bubble3D val="0"/>
            <c:spPr>
              <a:pattFill prst="smGrid">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7-A4F6-4D7F-8848-7F9CE0CA945D}"/>
              </c:ext>
            </c:extLst>
          </c:dPt>
          <c:dPt>
            <c:idx val="4"/>
            <c:bubble3D val="0"/>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9-A4F6-4D7F-8848-7F9CE0CA945D}"/>
              </c:ext>
            </c:extLst>
          </c:dPt>
          <c:dPt>
            <c:idx val="5"/>
            <c:bubble3D val="0"/>
            <c:spPr>
              <a:pattFill prst="smCheck">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B-A4F6-4D7F-8848-7F9CE0CA945D}"/>
              </c:ext>
            </c:extLst>
          </c:dPt>
          <c:dPt>
            <c:idx val="6"/>
            <c:bubble3D val="0"/>
            <c:spPr>
              <a:pattFill prst="dashHorz">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D-A4F6-4D7F-8848-7F9CE0CA945D}"/>
              </c:ext>
            </c:extLst>
          </c:dPt>
          <c:dPt>
            <c:idx val="7"/>
            <c:bubble3D val="0"/>
            <c:spPr>
              <a:pattFill prst="ltVert">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F-A4F6-4D7F-8848-7F9CE0CA945D}"/>
              </c:ext>
            </c:extLst>
          </c:dPt>
          <c:dLbls>
            <c:dLbl>
              <c:idx val="0"/>
              <c:layout>
                <c:manualLayout>
                  <c:x val="3.5830559154789193E-2"/>
                  <c:y val="-9.619450593586834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4F6-4D7F-8848-7F9CE0CA945D}"/>
                </c:ext>
              </c:extLst>
            </c:dLbl>
            <c:dLbl>
              <c:idx val="1"/>
              <c:layout>
                <c:manualLayout>
                  <c:x val="6.8281338250440207E-2"/>
                  <c:y val="-0.1556204406833487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4F6-4D7F-8848-7F9CE0CA945D}"/>
                </c:ext>
              </c:extLst>
            </c:dLbl>
            <c:dLbl>
              <c:idx val="2"/>
              <c:layout>
                <c:manualLayout>
                  <c:x val="7.2556031761852546E-2"/>
                  <c:y val="4.871914142404797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4F6-4D7F-8848-7F9CE0CA945D}"/>
                </c:ext>
              </c:extLst>
            </c:dLbl>
            <c:dLbl>
              <c:idx val="3"/>
              <c:layout>
                <c:manualLayout>
                  <c:x val="-4.7675205156317485E-2"/>
                  <c:y val="6.722672121500826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4F6-4D7F-8848-7F9CE0CA945D}"/>
                </c:ext>
              </c:extLst>
            </c:dLbl>
            <c:dLbl>
              <c:idx val="4"/>
              <c:layout>
                <c:manualLayout>
                  <c:x val="-0.10006206186252035"/>
                  <c:y val="5.182167175722252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A4F6-4D7F-8848-7F9CE0CA945D}"/>
                </c:ext>
              </c:extLst>
            </c:dLbl>
            <c:dLbl>
              <c:idx val="5"/>
              <c:layout>
                <c:manualLayout>
                  <c:x val="-0.22550596365327749"/>
                  <c:y val="1.599275179570516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A4F6-4D7F-8848-7F9CE0CA945D}"/>
                </c:ext>
              </c:extLst>
            </c:dLbl>
            <c:dLbl>
              <c:idx val="6"/>
              <c:layout>
                <c:manualLayout>
                  <c:x val="-5.4634107445430076E-2"/>
                  <c:y val="-7.956099793575624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A4F6-4D7F-8848-7F9CE0CA945D}"/>
                </c:ext>
              </c:extLst>
            </c:dLbl>
            <c:dLbl>
              <c:idx val="7"/>
              <c:layout>
                <c:manualLayout>
                  <c:x val="-8.4616498887006203E-2"/>
                  <c:y val="2.961900225105313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A4F6-4D7F-8848-7F9CE0CA945D}"/>
                </c:ext>
              </c:extLst>
            </c:dLbl>
            <c:numFmt formatCode="0.0%" sourceLinked="0"/>
            <c:spPr>
              <a:noFill/>
              <a:ln w="25400">
                <a:noFill/>
              </a:ln>
            </c:spPr>
            <c:txPr>
              <a:bodyPr/>
              <a:lstStyle/>
              <a:p>
                <a:pPr>
                  <a:defRPr sz="950" b="0"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'38（問31）'!$BC$5:$BJ$5</c:f>
              <c:strCache>
                <c:ptCount val="8"/>
                <c:pt idx="0">
                  <c:v>5%未満</c:v>
                </c:pt>
                <c:pt idx="1">
                  <c:v>5%以上
10%未満</c:v>
                </c:pt>
                <c:pt idx="2">
                  <c:v>10%以上
20%未満</c:v>
                </c:pt>
                <c:pt idx="3">
                  <c:v>20%以上
30%未満</c:v>
                </c:pt>
                <c:pt idx="4">
                  <c:v>30%以上
40%未満</c:v>
                </c:pt>
                <c:pt idx="5">
                  <c:v>40%以上
50%未満</c:v>
                </c:pt>
                <c:pt idx="6">
                  <c:v>50%以上</c:v>
                </c:pt>
                <c:pt idx="7">
                  <c:v>無回答</c:v>
                </c:pt>
              </c:strCache>
            </c:strRef>
          </c:cat>
          <c:val>
            <c:numRef>
              <c:f>'38（問31）'!$BC$6:$BJ$6</c:f>
              <c:numCache>
                <c:formatCode>0.0%</c:formatCode>
                <c:ptCount val="8"/>
                <c:pt idx="0">
                  <c:v>0.40578577013291633</c:v>
                </c:pt>
                <c:pt idx="1">
                  <c:v>1.2509773260359656E-2</c:v>
                </c:pt>
                <c:pt idx="2">
                  <c:v>4.3784206411258797E-2</c:v>
                </c:pt>
                <c:pt idx="3">
                  <c:v>4.300234558248632E-2</c:v>
                </c:pt>
                <c:pt idx="4">
                  <c:v>6.5676309616888195E-2</c:v>
                </c:pt>
                <c:pt idx="5">
                  <c:v>1.0946051602814699E-2</c:v>
                </c:pt>
                <c:pt idx="6">
                  <c:v>0.2251759186864738</c:v>
                </c:pt>
                <c:pt idx="7">
                  <c:v>0.19311962470680219</c:v>
                </c:pt>
              </c:numCache>
            </c:numRef>
          </c:val>
          <c:extLst>
            <c:ext xmlns:c16="http://schemas.microsoft.com/office/drawing/2014/chart" uri="{C3380CC4-5D6E-409C-BE32-E72D297353CC}">
              <c16:uniqueId val="{00000010-A4F6-4D7F-8848-7F9CE0CA945D}"/>
            </c:ext>
          </c:extLst>
        </c:ser>
        <c:dLbls>
          <c:showLegendKey val="0"/>
          <c:showVal val="0"/>
          <c:showCatName val="0"/>
          <c:showSerName val="0"/>
          <c:showPercent val="0"/>
          <c:showBubbleSize val="0"/>
          <c:showLeaderLines val="1"/>
        </c:dLbls>
      </c:pie3DChart>
      <c:spPr>
        <a:noFill/>
        <a:ln w="25400">
          <a:noFill/>
        </a:ln>
      </c:spPr>
    </c:plotArea>
    <c:legend>
      <c:legendPos val="r"/>
      <c:legendEntry>
        <c:idx val="0"/>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Entry>
      <c:layout>
        <c:manualLayout>
          <c:xMode val="edge"/>
          <c:yMode val="edge"/>
          <c:x val="0.81097046413502105"/>
          <c:y val="9.2526690391459068E-2"/>
          <c:w val="0.15962869198312235"/>
          <c:h val="0.7828598649368117"/>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5211267605633802"/>
          <c:y val="1.1160714285714286E-2"/>
        </c:manualLayout>
      </c:layout>
      <c:overlay val="0"/>
      <c:spPr>
        <a:noFill/>
        <a:ln w="25400">
          <a:noFill/>
        </a:ln>
      </c:spPr>
    </c:title>
    <c:autoTitleDeleted val="0"/>
    <c:plotArea>
      <c:layout>
        <c:manualLayout>
          <c:layoutTarget val="inner"/>
          <c:xMode val="edge"/>
          <c:yMode val="edge"/>
          <c:x val="0.13431756095423136"/>
          <c:y val="5.8035860816732718E-2"/>
          <c:w val="0.6873239436619718"/>
          <c:h val="0.88392953483530845"/>
        </c:manualLayout>
      </c:layout>
      <c:barChart>
        <c:barDir val="bar"/>
        <c:grouping val="percentStacked"/>
        <c:varyColors val="0"/>
        <c:ser>
          <c:idx val="0"/>
          <c:order val="0"/>
          <c:tx>
            <c:strRef>
              <c:f>'38（問31）'!$BC$9</c:f>
              <c:strCache>
                <c:ptCount val="1"/>
                <c:pt idx="0">
                  <c:v>5%未満</c:v>
                </c:pt>
              </c:strCache>
            </c:strRef>
          </c:tx>
          <c:spPr>
            <a:solidFill>
              <a:srgbClr val="FFFFFF"/>
            </a:solidFill>
            <a:ln w="12700">
              <a:solidFill>
                <a:srgbClr val="000000"/>
              </a:solidFill>
              <a:prstDash val="solid"/>
            </a:ln>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12D-419A-9D75-7FB6D72C6BDA}"/>
                </c:ext>
              </c:extLst>
            </c:dLbl>
            <c:dLbl>
              <c:idx val="4"/>
              <c:layout>
                <c:manualLayout>
                  <c:x val="-1.126760563380283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AC3-4974-9505-1B835604722E}"/>
                </c:ext>
              </c:extLst>
            </c:dLbl>
            <c:dLbl>
              <c:idx val="6"/>
              <c:layout>
                <c:manualLayout>
                  <c:x val="-9.3896713615023476E-3"/>
                  <c:y val="5.456286174865711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12D-419A-9D75-7FB6D72C6BDA}"/>
                </c:ext>
              </c:extLst>
            </c:dLbl>
            <c:numFmt formatCode="0.0%;\-#;;" sourceLinked="0"/>
            <c:spPr>
              <a:solidFill>
                <a:schemeClr val="bg1"/>
              </a:solidFill>
              <a:ln w="9525">
                <a:solidFill>
                  <a:sysClr val="windowText" lastClr="000000"/>
                </a:solidFill>
              </a:ln>
            </c:spPr>
            <c:txPr>
              <a:bodyPr/>
              <a:lstStyle/>
              <a:p>
                <a:pPr>
                  <a:defRPr sz="60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'38（問31）'!$BB$10:$BB$22</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'38（問31）'!$BC$10:$BC$22</c:f>
              <c:numCache>
                <c:formatCode>0.0%</c:formatCode>
                <c:ptCount val="13"/>
                <c:pt idx="0">
                  <c:v>0</c:v>
                </c:pt>
                <c:pt idx="1">
                  <c:v>0.42857142857142855</c:v>
                </c:pt>
                <c:pt idx="2">
                  <c:v>0.4689655172413793</c:v>
                </c:pt>
                <c:pt idx="3">
                  <c:v>0.11904761904761904</c:v>
                </c:pt>
                <c:pt idx="4">
                  <c:v>0.17032967032967034</c:v>
                </c:pt>
                <c:pt idx="5">
                  <c:v>0.37142857142857144</c:v>
                </c:pt>
                <c:pt idx="6">
                  <c:v>0.33333333333333331</c:v>
                </c:pt>
                <c:pt idx="7">
                  <c:v>0.66666666666666663</c:v>
                </c:pt>
                <c:pt idx="8">
                  <c:v>0.42738589211618255</c:v>
                </c:pt>
                <c:pt idx="9">
                  <c:v>0.57692307692307687</c:v>
                </c:pt>
                <c:pt idx="10">
                  <c:v>0.30769230769230771</c:v>
                </c:pt>
                <c:pt idx="11">
                  <c:v>0.4631578947368421</c:v>
                </c:pt>
                <c:pt idx="12">
                  <c:v>0.49367088607594939</c:v>
                </c:pt>
              </c:numCache>
            </c:numRef>
          </c:val>
          <c:extLst>
            <c:ext xmlns:c16="http://schemas.microsoft.com/office/drawing/2014/chart" uri="{C3380CC4-5D6E-409C-BE32-E72D297353CC}">
              <c16:uniqueId val="{00000002-E12D-419A-9D75-7FB6D72C6BDA}"/>
            </c:ext>
          </c:extLst>
        </c:ser>
        <c:ser>
          <c:idx val="1"/>
          <c:order val="1"/>
          <c:tx>
            <c:strRef>
              <c:f>'38（問31）'!$BD$9</c:f>
              <c:strCache>
                <c:ptCount val="1"/>
                <c:pt idx="0">
                  <c:v>5%以上
10%未満</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12D-419A-9D75-7FB6D72C6BDA}"/>
                </c:ext>
              </c:extLst>
            </c:dLbl>
            <c:dLbl>
              <c:idx val="1"/>
              <c:layout>
                <c:manualLayout>
                  <c:x val="-2.7104654171749658E-2"/>
                  <c:y val="0"/>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12D-419A-9D75-7FB6D72C6BDA}"/>
                </c:ext>
              </c:extLst>
            </c:dLbl>
            <c:dLbl>
              <c:idx val="2"/>
              <c:layout>
                <c:manualLayout>
                  <c:x val="-1.8779342723004695E-2"/>
                  <c:y val="0"/>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12D-419A-9D75-7FB6D72C6BDA}"/>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12D-419A-9D75-7FB6D72C6BDA}"/>
                </c:ext>
              </c:extLst>
            </c:dLbl>
            <c:dLbl>
              <c:idx val="4"/>
              <c:layout>
                <c:manualLayout>
                  <c:x val="-1.502347417840375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12D-419A-9D75-7FB6D72C6BDA}"/>
                </c:ext>
              </c:extLst>
            </c:dLbl>
            <c:dLbl>
              <c:idx val="5"/>
              <c:layout>
                <c:manualLayout>
                  <c:x val="-1.321518612990281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12D-419A-9D75-7FB6D72C6BDA}"/>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12D-419A-9D75-7FB6D72C6BDA}"/>
                </c:ext>
              </c:extLst>
            </c:dLbl>
            <c:dLbl>
              <c:idx val="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12D-419A-9D75-7FB6D72C6BDA}"/>
                </c:ext>
              </c:extLst>
            </c:dLbl>
            <c:dLbl>
              <c:idx val="8"/>
              <c:layout>
                <c:manualLayout>
                  <c:x val="-1.8552875695732839E-2"/>
                  <c:y val="0"/>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12D-419A-9D75-7FB6D72C6BDA}"/>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12D-419A-9D75-7FB6D72C6BDA}"/>
                </c:ext>
              </c:extLst>
            </c:dLbl>
            <c:dLbl>
              <c:idx val="10"/>
              <c:layout>
                <c:manualLayout>
                  <c:x val="-1.0565524379875051E-2"/>
                  <c:y val="2.9759561304836895E-3"/>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12D-419A-9D75-7FB6D72C6BDA}"/>
                </c:ext>
              </c:extLst>
            </c:dLbl>
            <c:dLbl>
              <c:idx val="11"/>
              <c:layout>
                <c:manualLayout>
                  <c:x val="-9.095264500388155E-3"/>
                  <c:y val="0"/>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12D-419A-9D75-7FB6D72C6BDA}"/>
                </c:ext>
              </c:extLst>
            </c:dLbl>
            <c:dLbl>
              <c:idx val="12"/>
              <c:layout>
                <c:manualLayout>
                  <c:x val="-2.5770137887693615E-2"/>
                  <c:y val="-1.968503937009238E-5"/>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12D-419A-9D75-7FB6D72C6BDA}"/>
                </c:ext>
              </c:extLst>
            </c:dLbl>
            <c:numFmt formatCode="0.0%;\-#;;" sourceLinked="0"/>
            <c:spPr>
              <a:solidFill>
                <a:schemeClr val="bg1"/>
              </a:solidFill>
              <a:ln>
                <a:solidFill>
                  <a:srgbClr val="000000"/>
                </a:solidFill>
              </a:ln>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'38（問31）'!$BB$10:$BB$22</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'38（問31）'!$BD$10:$BD$22</c:f>
              <c:numCache>
                <c:formatCode>0.0%</c:formatCode>
                <c:ptCount val="13"/>
                <c:pt idx="0">
                  <c:v>0</c:v>
                </c:pt>
                <c:pt idx="1">
                  <c:v>1.5873015873015872E-2</c:v>
                </c:pt>
                <c:pt idx="2">
                  <c:v>0</c:v>
                </c:pt>
                <c:pt idx="3">
                  <c:v>0</c:v>
                </c:pt>
                <c:pt idx="4">
                  <c:v>5.4945054945054949E-3</c:v>
                </c:pt>
                <c:pt idx="5">
                  <c:v>0</c:v>
                </c:pt>
                <c:pt idx="6">
                  <c:v>0</c:v>
                </c:pt>
                <c:pt idx="7">
                  <c:v>0</c:v>
                </c:pt>
                <c:pt idx="8">
                  <c:v>1.2448132780082987E-2</c:v>
                </c:pt>
                <c:pt idx="9">
                  <c:v>3.8461538461538464E-2</c:v>
                </c:pt>
                <c:pt idx="10">
                  <c:v>7.6923076923076927E-2</c:v>
                </c:pt>
                <c:pt idx="11">
                  <c:v>1.5789473684210527E-2</c:v>
                </c:pt>
                <c:pt idx="12">
                  <c:v>2.1097046413502109E-2</c:v>
                </c:pt>
              </c:numCache>
            </c:numRef>
          </c:val>
          <c:extLst>
            <c:ext xmlns:c16="http://schemas.microsoft.com/office/drawing/2014/chart" uri="{C3380CC4-5D6E-409C-BE32-E72D297353CC}">
              <c16:uniqueId val="{00000010-E12D-419A-9D75-7FB6D72C6BDA}"/>
            </c:ext>
          </c:extLst>
        </c:ser>
        <c:ser>
          <c:idx val="2"/>
          <c:order val="2"/>
          <c:tx>
            <c:strRef>
              <c:f>'38（問31）'!$BE$9</c:f>
              <c:strCache>
                <c:ptCount val="1"/>
                <c:pt idx="0">
                  <c:v>10%以上
20%未満</c:v>
                </c:pt>
              </c:strCache>
            </c:strRef>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12D-419A-9D75-7FB6D72C6BDA}"/>
                </c:ext>
              </c:extLst>
            </c:dLbl>
            <c:dLbl>
              <c:idx val="1"/>
              <c:layout>
                <c:manualLayout>
                  <c:x val="-9.5057034220532317E-3"/>
                  <c:y val="1.1027441532360175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12D-419A-9D75-7FB6D72C6BDA}"/>
                </c:ext>
              </c:extLst>
            </c:dLbl>
            <c:dLbl>
              <c:idx val="2"/>
              <c:layout>
                <c:manualLayout>
                  <c:x val="-9.4575431592177732E-3"/>
                  <c:y val="-2.3434570689577738E-7"/>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12D-419A-9D75-7FB6D72C6BDA}"/>
                </c:ext>
              </c:extLst>
            </c:dLbl>
            <c:dLbl>
              <c:idx val="3"/>
              <c:layout>
                <c:manualLayout>
                  <c:x val="-3.9370078740157133E-3"/>
                  <c:y val="0"/>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12D-419A-9D75-7FB6D72C6BDA}"/>
                </c:ext>
              </c:extLst>
            </c:dLbl>
            <c:dLbl>
              <c:idx val="4"/>
              <c:layout>
                <c:manualLayout>
                  <c:x val="-2.08660677978633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12D-419A-9D75-7FB6D72C6BDA}"/>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12D-419A-9D75-7FB6D72C6BDA}"/>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12D-419A-9D75-7FB6D72C6BDA}"/>
                </c:ext>
              </c:extLst>
            </c:dLbl>
            <c:dLbl>
              <c:idx val="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12D-419A-9D75-7FB6D72C6BDA}"/>
                </c:ext>
              </c:extLst>
            </c:dLbl>
            <c:dLbl>
              <c:idx val="8"/>
              <c:layout>
                <c:manualLayout>
                  <c:x val="3.7558685446009389E-3"/>
                  <c:y val="-5.456286174865711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BD7-4986-992B-1F7C25936DD5}"/>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12D-419A-9D75-7FB6D72C6BDA}"/>
                </c:ext>
              </c:extLst>
            </c:dLbl>
            <c:dLbl>
              <c:idx val="10"/>
              <c:layout>
                <c:manualLayout>
                  <c:x val="-7.781745591660197E-3"/>
                  <c:y val="-2.3434570678665167E-7"/>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12D-419A-9D75-7FB6D72C6BDA}"/>
                </c:ext>
              </c:extLst>
            </c:dLbl>
            <c:dLbl>
              <c:idx val="11"/>
              <c:layout>
                <c:manualLayout>
                  <c:x val="1.8309119810727885E-3"/>
                  <c:y val="0"/>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12D-419A-9D75-7FB6D72C6BDA}"/>
                </c:ext>
              </c:extLst>
            </c:dLbl>
            <c:dLbl>
              <c:idx val="12"/>
              <c:layout>
                <c:manualLayout>
                  <c:x val="1.8631473882597217E-5"/>
                  <c:y val="2.9251031121109859E-3"/>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12D-419A-9D75-7FB6D72C6BDA}"/>
                </c:ext>
              </c:extLst>
            </c:dLbl>
            <c:numFmt formatCode="0.0%;\-#;;" sourceLinked="0"/>
            <c:spPr>
              <a:solidFill>
                <a:schemeClr val="bg1"/>
              </a:solidFill>
              <a:ln>
                <a:solidFill>
                  <a:srgbClr val="000000"/>
                </a:solidFill>
              </a:ln>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'38（問31）'!$BB$10:$BB$22</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'38（問31）'!$BE$10:$BE$22</c:f>
              <c:numCache>
                <c:formatCode>0.0%</c:formatCode>
                <c:ptCount val="13"/>
                <c:pt idx="0">
                  <c:v>0</c:v>
                </c:pt>
                <c:pt idx="1">
                  <c:v>2.3809523809523808E-2</c:v>
                </c:pt>
                <c:pt idx="2">
                  <c:v>6.2068965517241378E-2</c:v>
                </c:pt>
                <c:pt idx="3">
                  <c:v>4.7619047619047616E-2</c:v>
                </c:pt>
                <c:pt idx="4">
                  <c:v>5.4945054945054949E-3</c:v>
                </c:pt>
                <c:pt idx="5">
                  <c:v>5.7142857142857141E-2</c:v>
                </c:pt>
                <c:pt idx="6">
                  <c:v>0</c:v>
                </c:pt>
                <c:pt idx="7">
                  <c:v>4.7619047619047616E-2</c:v>
                </c:pt>
                <c:pt idx="8">
                  <c:v>7.4688796680497924E-2</c:v>
                </c:pt>
                <c:pt idx="9">
                  <c:v>7.6923076923076927E-2</c:v>
                </c:pt>
                <c:pt idx="10">
                  <c:v>7.6923076923076927E-2</c:v>
                </c:pt>
                <c:pt idx="11">
                  <c:v>4.736842105263158E-2</c:v>
                </c:pt>
                <c:pt idx="12">
                  <c:v>3.3755274261603373E-2</c:v>
                </c:pt>
              </c:numCache>
            </c:numRef>
          </c:val>
          <c:extLst>
            <c:ext xmlns:c16="http://schemas.microsoft.com/office/drawing/2014/chart" uri="{C3380CC4-5D6E-409C-BE32-E72D297353CC}">
              <c16:uniqueId val="{0000001D-E12D-419A-9D75-7FB6D72C6BDA}"/>
            </c:ext>
          </c:extLst>
        </c:ser>
        <c:ser>
          <c:idx val="3"/>
          <c:order val="3"/>
          <c:tx>
            <c:strRef>
              <c:f>'38（問31）'!$BF$9</c:f>
              <c:strCache>
                <c:ptCount val="1"/>
                <c:pt idx="0">
                  <c:v>20%以上
30%未満</c:v>
                </c:pt>
              </c:strCache>
            </c:strRef>
          </c:tx>
          <c:spPr>
            <a:pattFill prst="smGrid">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12D-419A-9D75-7FB6D72C6BDA}"/>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E12D-419A-9D75-7FB6D72C6BDA}"/>
                </c:ext>
              </c:extLst>
            </c:dLbl>
            <c:dLbl>
              <c:idx val="2"/>
              <c:layout>
                <c:manualLayout>
                  <c:x val="5.6338028169014088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BD7-4986-992B-1F7C25936DD5}"/>
                </c:ext>
              </c:extLst>
            </c:dLbl>
            <c:dLbl>
              <c:idx val="3"/>
              <c:layout>
                <c:manualLayout>
                  <c:x val="5.3846438209308343E-3"/>
                  <c:y val="0"/>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E12D-419A-9D75-7FB6D72C6BDA}"/>
                </c:ext>
              </c:extLst>
            </c:dLbl>
            <c:dLbl>
              <c:idx val="4"/>
              <c:layout>
                <c:manualLayout>
                  <c:x val="5.3198772688625188E-3"/>
                  <c:y val="0"/>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E12D-419A-9D75-7FB6D72C6BDA}"/>
                </c:ext>
              </c:extLst>
            </c:dLbl>
            <c:dLbl>
              <c:idx val="5"/>
              <c:layout>
                <c:manualLayout>
                  <c:x val="2.0387114158258736E-3"/>
                  <c:y val="0"/>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E12D-419A-9D75-7FB6D72C6BDA}"/>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E12D-419A-9D75-7FB6D72C6BDA}"/>
                </c:ext>
              </c:extLst>
            </c:dLbl>
            <c:dLbl>
              <c:idx val="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E12D-419A-9D75-7FB6D72C6BDA}"/>
                </c:ext>
              </c:extLst>
            </c:dLbl>
            <c:dLbl>
              <c:idx val="8"/>
              <c:layout>
                <c:manualLayout>
                  <c:x val="2.0476137665890355E-2"/>
                  <c:y val="-5.4562861748657112E-17"/>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E12D-419A-9D75-7FB6D72C6BDA}"/>
                </c:ext>
              </c:extLst>
            </c:dLbl>
            <c:dLbl>
              <c:idx val="9"/>
              <c:layout>
                <c:manualLayout>
                  <c:x val="-4.8638497652582161E-3"/>
                  <c:y val="2.9565054368203975E-3"/>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E12D-419A-9D75-7FB6D72C6BDA}"/>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E12D-419A-9D75-7FB6D72C6BDA}"/>
                </c:ext>
              </c:extLst>
            </c:dLbl>
            <c:dLbl>
              <c:idx val="11"/>
              <c:layout>
                <c:manualLayout>
                  <c:x val="9.3444234963587294E-3"/>
                  <c:y val="0"/>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E12D-419A-9D75-7FB6D72C6BDA}"/>
                </c:ext>
              </c:extLst>
            </c:dLbl>
            <c:dLbl>
              <c:idx val="12"/>
              <c:layout>
                <c:manualLayout>
                  <c:x val="1.2845070422535212E-2"/>
                  <c:y val="2.9761904761904626E-3"/>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E12D-419A-9D75-7FB6D72C6BDA}"/>
                </c:ext>
              </c:extLst>
            </c:dLbl>
            <c:numFmt formatCode="0.0%;\-#;;" sourceLinked="0"/>
            <c:spPr>
              <a:solidFill>
                <a:schemeClr val="bg1"/>
              </a:solidFill>
              <a:ln>
                <a:solidFill>
                  <a:srgbClr val="000000"/>
                </a:solidFill>
              </a:ln>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'38（問31）'!$BB$10:$BB$22</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'38（問31）'!$BF$10:$BF$22</c:f>
              <c:numCache>
                <c:formatCode>0.0%</c:formatCode>
                <c:ptCount val="13"/>
                <c:pt idx="0">
                  <c:v>0</c:v>
                </c:pt>
                <c:pt idx="1">
                  <c:v>7.1428571428571425E-2</c:v>
                </c:pt>
                <c:pt idx="2">
                  <c:v>4.8275862068965517E-2</c:v>
                </c:pt>
                <c:pt idx="3">
                  <c:v>2.3809523809523808E-2</c:v>
                </c:pt>
                <c:pt idx="4">
                  <c:v>2.197802197802198E-2</c:v>
                </c:pt>
                <c:pt idx="5">
                  <c:v>2.8571428571428571E-2</c:v>
                </c:pt>
                <c:pt idx="6">
                  <c:v>0</c:v>
                </c:pt>
                <c:pt idx="7">
                  <c:v>0</c:v>
                </c:pt>
                <c:pt idx="8">
                  <c:v>4.5643153526970952E-2</c:v>
                </c:pt>
                <c:pt idx="9">
                  <c:v>0</c:v>
                </c:pt>
                <c:pt idx="10">
                  <c:v>7.6923076923076927E-2</c:v>
                </c:pt>
                <c:pt idx="11">
                  <c:v>3.1578947368421054E-2</c:v>
                </c:pt>
                <c:pt idx="12">
                  <c:v>6.3291139240506333E-2</c:v>
                </c:pt>
              </c:numCache>
            </c:numRef>
          </c:val>
          <c:extLst>
            <c:ext xmlns:c16="http://schemas.microsoft.com/office/drawing/2014/chart" uri="{C3380CC4-5D6E-409C-BE32-E72D297353CC}">
              <c16:uniqueId val="{0000002A-E12D-419A-9D75-7FB6D72C6BDA}"/>
            </c:ext>
          </c:extLst>
        </c:ser>
        <c:ser>
          <c:idx val="4"/>
          <c:order val="4"/>
          <c:tx>
            <c:strRef>
              <c:f>'38（問31）'!$BG$9</c:f>
              <c:strCache>
                <c:ptCount val="1"/>
                <c:pt idx="0">
                  <c:v>30%以上
40%未満</c:v>
                </c:pt>
              </c:strCache>
            </c:strRef>
          </c:tx>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E12D-419A-9D75-7FB6D72C6BDA}"/>
                </c:ext>
              </c:extLst>
            </c:dLbl>
            <c:dLbl>
              <c:idx val="1"/>
              <c:layout>
                <c:manualLayout>
                  <c:x val="5.7034220532319393E-3"/>
                  <c:y val="1.1027441532360175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E12D-419A-9D75-7FB6D72C6BDA}"/>
                </c:ext>
              </c:extLst>
            </c:dLbl>
            <c:dLbl>
              <c:idx val="2"/>
              <c:layout>
                <c:manualLayout>
                  <c:x val="5.6338028169013394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BD7-4986-992B-1F7C25936DD5}"/>
                </c:ext>
              </c:extLst>
            </c:dLbl>
            <c:dLbl>
              <c:idx val="3"/>
              <c:layout>
                <c:manualLayout>
                  <c:x val="1.831531990060177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E12D-419A-9D75-7FB6D72C6BDA}"/>
                </c:ext>
              </c:extLst>
            </c:dLbl>
            <c:dLbl>
              <c:idx val="4"/>
              <c:layout>
                <c:manualLayout>
                  <c:x val="1.8283094894828288E-2"/>
                  <c:y val="0"/>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E12D-419A-9D75-7FB6D72C6BDA}"/>
                </c:ext>
              </c:extLst>
            </c:dLbl>
            <c:dLbl>
              <c:idx val="5"/>
              <c:layout>
                <c:manualLayout>
                  <c:x val="1.2896380910132713E-2"/>
                  <c:y val="0"/>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E12D-419A-9D75-7FB6D72C6BDA}"/>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E12D-419A-9D75-7FB6D72C6BDA}"/>
                </c:ext>
              </c:extLst>
            </c:dLbl>
            <c:dLbl>
              <c:idx val="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E12D-419A-9D75-7FB6D72C6BDA}"/>
                </c:ext>
              </c:extLst>
            </c:dLbl>
            <c:dLbl>
              <c:idx val="8"/>
              <c:layout>
                <c:manualLayout>
                  <c:x val="5.0704225352112678E-2"/>
                  <c:y val="-5.456286174865711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E12D-419A-9D75-7FB6D72C6BDA}"/>
                </c:ext>
              </c:extLst>
            </c:dLbl>
            <c:dLbl>
              <c:idx val="9"/>
              <c:layout>
                <c:manualLayout>
                  <c:x val="4.1181472034305571E-3"/>
                  <c:y val="2.9565054368203975E-3"/>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E12D-419A-9D75-7FB6D72C6BDA}"/>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E12D-419A-9D75-7FB6D72C6BDA}"/>
                </c:ext>
              </c:extLst>
            </c:dLbl>
            <c:dLbl>
              <c:idx val="11"/>
              <c:layout>
                <c:manualLayout>
                  <c:x val="5.5885549517577906E-3"/>
                  <c:y val="0"/>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E12D-419A-9D75-7FB6D72C6BDA}"/>
                </c:ext>
              </c:extLst>
            </c:dLbl>
            <c:dLbl>
              <c:idx val="12"/>
              <c:layout>
                <c:manualLayout>
                  <c:x val="1.3075745813463458E-2"/>
                  <c:y val="-1.3640715437164278E-17"/>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E12D-419A-9D75-7FB6D72C6BDA}"/>
                </c:ext>
              </c:extLst>
            </c:dLbl>
            <c:numFmt formatCode="0.0%;\-#;;" sourceLinked="0"/>
            <c:spPr>
              <a:solidFill>
                <a:schemeClr val="bg1"/>
              </a:solidFill>
              <a:ln>
                <a:solidFill>
                  <a:srgbClr val="000000"/>
                </a:solidFill>
              </a:ln>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'38（問31）'!$BB$10:$BB$22</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'38（問31）'!$BG$10:$BG$22</c:f>
              <c:numCache>
                <c:formatCode>0.0%</c:formatCode>
                <c:ptCount val="13"/>
                <c:pt idx="0">
                  <c:v>0</c:v>
                </c:pt>
                <c:pt idx="1">
                  <c:v>4.7619047619047616E-2</c:v>
                </c:pt>
                <c:pt idx="2">
                  <c:v>4.8275862068965517E-2</c:v>
                </c:pt>
                <c:pt idx="3">
                  <c:v>0.16666666666666666</c:v>
                </c:pt>
                <c:pt idx="4">
                  <c:v>8.2417582417582416E-2</c:v>
                </c:pt>
                <c:pt idx="5">
                  <c:v>0.11428571428571428</c:v>
                </c:pt>
                <c:pt idx="6">
                  <c:v>0</c:v>
                </c:pt>
                <c:pt idx="7">
                  <c:v>4.7619047619047616E-2</c:v>
                </c:pt>
                <c:pt idx="8">
                  <c:v>5.8091286307053944E-2</c:v>
                </c:pt>
                <c:pt idx="9">
                  <c:v>3.8461538461538464E-2</c:v>
                </c:pt>
                <c:pt idx="10">
                  <c:v>0</c:v>
                </c:pt>
                <c:pt idx="11">
                  <c:v>6.8421052631578952E-2</c:v>
                </c:pt>
                <c:pt idx="12">
                  <c:v>6.7510548523206745E-2</c:v>
                </c:pt>
              </c:numCache>
            </c:numRef>
          </c:val>
          <c:extLst>
            <c:ext xmlns:c16="http://schemas.microsoft.com/office/drawing/2014/chart" uri="{C3380CC4-5D6E-409C-BE32-E72D297353CC}">
              <c16:uniqueId val="{00000037-E12D-419A-9D75-7FB6D72C6BDA}"/>
            </c:ext>
          </c:extLst>
        </c:ser>
        <c:ser>
          <c:idx val="5"/>
          <c:order val="5"/>
          <c:tx>
            <c:strRef>
              <c:f>'38（問31）'!$BH$9</c:f>
              <c:strCache>
                <c:ptCount val="1"/>
                <c:pt idx="0">
                  <c:v>40%以上
50%未満</c:v>
                </c:pt>
              </c:strCache>
            </c:strRef>
          </c:tx>
          <c:spPr>
            <a:pattFill prst="smCheck">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E12D-419A-9D75-7FB6D72C6BDA}"/>
                </c:ext>
              </c:extLst>
            </c:dLbl>
            <c:dLbl>
              <c:idx val="1"/>
              <c:layout>
                <c:manualLayout>
                  <c:x val="1.126760563380281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E12D-419A-9D75-7FB6D72C6BDA}"/>
                </c:ext>
              </c:extLst>
            </c:dLbl>
            <c:dLbl>
              <c:idx val="2"/>
              <c:layout>
                <c:manualLayout>
                  <c:x val="2.2263428339063251E-2"/>
                  <c:y val="0"/>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E12D-419A-9D75-7FB6D72C6BDA}"/>
                </c:ext>
              </c:extLst>
            </c:dLbl>
            <c:dLbl>
              <c:idx val="3"/>
              <c:layout>
                <c:manualLayout>
                  <c:x val="5.703422053231939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E12D-419A-9D75-7FB6D72C6BDA}"/>
                </c:ext>
              </c:extLst>
            </c:dLbl>
            <c:dLbl>
              <c:idx val="4"/>
              <c:layout>
                <c:manualLayout>
                  <c:x val="3.4936231562603934E-2"/>
                  <c:y val="0"/>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E12D-419A-9D75-7FB6D72C6BDA}"/>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E12D-419A-9D75-7FB6D72C6BDA}"/>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E12D-419A-9D75-7FB6D72C6BDA}"/>
                </c:ext>
              </c:extLst>
            </c:dLbl>
            <c:dLbl>
              <c:idx val="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E12D-419A-9D75-7FB6D72C6BDA}"/>
                </c:ext>
              </c:extLst>
            </c:dLbl>
            <c:dLbl>
              <c:idx val="8"/>
              <c:layout>
                <c:manualLayout>
                  <c:x val="-5.6338028169013394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CB9-4951-BA99-8A3EF69F1C3B}"/>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0-E12D-419A-9D75-7FB6D72C6BDA}"/>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E12D-419A-9D75-7FB6D72C6BDA}"/>
                </c:ext>
              </c:extLst>
            </c:dLbl>
            <c:dLbl>
              <c:idx val="11"/>
              <c:layout>
                <c:manualLayout>
                  <c:x val="2.4232006210491295E-2"/>
                  <c:y val="0"/>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2-E12D-419A-9D75-7FB6D72C6BDA}"/>
                </c:ext>
              </c:extLst>
            </c:dLbl>
            <c:dLbl>
              <c:idx val="12"/>
              <c:layout>
                <c:manualLayout>
                  <c:x val="1.901140684410653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E12D-419A-9D75-7FB6D72C6BDA}"/>
                </c:ext>
              </c:extLst>
            </c:dLbl>
            <c:numFmt formatCode="0.0%;\-#;;" sourceLinked="0"/>
            <c:spPr>
              <a:solidFill>
                <a:schemeClr val="bg1"/>
              </a:solidFill>
              <a:ln>
                <a:solidFill>
                  <a:srgbClr val="000000"/>
                </a:solidFill>
              </a:ln>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'38（問31）'!$BB$10:$BB$22</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'38（問31）'!$BH$10:$BH$22</c:f>
              <c:numCache>
                <c:formatCode>0.0%</c:formatCode>
                <c:ptCount val="13"/>
                <c:pt idx="0">
                  <c:v>0</c:v>
                </c:pt>
                <c:pt idx="1">
                  <c:v>0</c:v>
                </c:pt>
                <c:pt idx="2">
                  <c:v>6.8965517241379309E-3</c:v>
                </c:pt>
                <c:pt idx="3">
                  <c:v>2.3809523809523808E-2</c:v>
                </c:pt>
                <c:pt idx="4">
                  <c:v>2.7472527472527472E-2</c:v>
                </c:pt>
                <c:pt idx="5">
                  <c:v>0</c:v>
                </c:pt>
                <c:pt idx="6">
                  <c:v>0</c:v>
                </c:pt>
                <c:pt idx="7">
                  <c:v>0</c:v>
                </c:pt>
                <c:pt idx="8">
                  <c:v>8.2987551867219917E-3</c:v>
                </c:pt>
                <c:pt idx="9">
                  <c:v>0</c:v>
                </c:pt>
                <c:pt idx="10">
                  <c:v>0</c:v>
                </c:pt>
                <c:pt idx="11">
                  <c:v>2.1052631578947368E-2</c:v>
                </c:pt>
                <c:pt idx="12">
                  <c:v>4.2194092827004216E-3</c:v>
                </c:pt>
              </c:numCache>
            </c:numRef>
          </c:val>
          <c:extLst>
            <c:ext xmlns:c16="http://schemas.microsoft.com/office/drawing/2014/chart" uri="{C3380CC4-5D6E-409C-BE32-E72D297353CC}">
              <c16:uniqueId val="{00000044-E12D-419A-9D75-7FB6D72C6BDA}"/>
            </c:ext>
          </c:extLst>
        </c:ser>
        <c:ser>
          <c:idx val="6"/>
          <c:order val="6"/>
          <c:tx>
            <c:strRef>
              <c:f>'38（問31）'!$BI$9</c:f>
              <c:strCache>
                <c:ptCount val="1"/>
                <c:pt idx="0">
                  <c:v>50%以上</c:v>
                </c:pt>
              </c:strCache>
            </c:strRef>
          </c:tx>
          <c:spPr>
            <a:pattFill prst="dashHorz">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E12D-419A-9D75-7FB6D72C6BDA}"/>
                </c:ext>
              </c:extLst>
            </c:dLbl>
            <c:dLbl>
              <c:idx val="2"/>
              <c:layout>
                <c:manualLayout>
                  <c:x val="2.9820413293408746E-2"/>
                  <c:y val="0"/>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E12D-419A-9D75-7FB6D72C6BDA}"/>
                </c:ext>
              </c:extLst>
            </c:dLbl>
            <c:dLbl>
              <c:idx val="5"/>
              <c:layout>
                <c:manualLayout>
                  <c:x val="2.7829313543599257E-2"/>
                  <c:y val="0"/>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7-E12D-419A-9D75-7FB6D72C6BDA}"/>
                </c:ext>
              </c:extLst>
            </c:dLbl>
            <c:dLbl>
              <c:idx val="6"/>
              <c:layout>
                <c:manualLayout>
                  <c:x val="-3.778492477172748E-3"/>
                  <c:y val="2.9562710911136109E-3"/>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8-E12D-419A-9D75-7FB6D72C6BDA}"/>
                </c:ext>
              </c:extLst>
            </c:dLbl>
            <c:dLbl>
              <c:idx val="7"/>
              <c:layout>
                <c:manualLayout>
                  <c:x val="3.7558685446009389E-3"/>
                  <c:y val="0"/>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E12D-419A-9D75-7FB6D72C6BDA}"/>
                </c:ext>
              </c:extLst>
            </c:dLbl>
            <c:dLbl>
              <c:idx val="9"/>
              <c:layout>
                <c:manualLayout>
                  <c:x val="7.1918505433969044E-3"/>
                  <c:y val="2.9563672961932389E-3"/>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A-E12D-419A-9D75-7FB6D72C6BDA}"/>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B-E12D-419A-9D75-7FB6D72C6BDA}"/>
                </c:ext>
              </c:extLst>
            </c:dLbl>
            <c:dLbl>
              <c:idx val="11"/>
              <c:layout>
                <c:manualLayout>
                  <c:x val="1.4842300556586271E-2"/>
                  <c:y val="0"/>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C-E12D-419A-9D75-7FB6D72C6BDA}"/>
                </c:ext>
              </c:extLst>
            </c:dLbl>
            <c:dLbl>
              <c:idx val="12"/>
              <c:layout>
                <c:manualLayout>
                  <c:x val="2.0528726684829794E-2"/>
                  <c:y val="0"/>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D-E12D-419A-9D75-7FB6D72C6BDA}"/>
                </c:ext>
              </c:extLst>
            </c:dLbl>
            <c:numFmt formatCode="0.0%;\-#;;" sourceLinked="0"/>
            <c:spPr>
              <a:solidFill>
                <a:schemeClr val="bg1"/>
              </a:solidFill>
              <a:ln>
                <a:solidFill>
                  <a:srgbClr val="000000"/>
                </a:solidFill>
              </a:ln>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'38（問31）'!$BB$10:$BB$22</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'38（問31）'!$BI$10:$BI$22</c:f>
              <c:numCache>
                <c:formatCode>0.0%</c:formatCode>
                <c:ptCount val="13"/>
                <c:pt idx="0">
                  <c:v>0</c:v>
                </c:pt>
                <c:pt idx="1">
                  <c:v>0.16666666666666666</c:v>
                </c:pt>
                <c:pt idx="2">
                  <c:v>0.16551724137931034</c:v>
                </c:pt>
                <c:pt idx="3">
                  <c:v>0.52380952380952384</c:v>
                </c:pt>
                <c:pt idx="4">
                  <c:v>0.5</c:v>
                </c:pt>
                <c:pt idx="5">
                  <c:v>0.17142857142857143</c:v>
                </c:pt>
                <c:pt idx="6">
                  <c:v>0.33333333333333331</c:v>
                </c:pt>
                <c:pt idx="7">
                  <c:v>0.19047619047619047</c:v>
                </c:pt>
                <c:pt idx="8">
                  <c:v>0.18257261410788381</c:v>
                </c:pt>
                <c:pt idx="9">
                  <c:v>0</c:v>
                </c:pt>
                <c:pt idx="10">
                  <c:v>0.15384615384615385</c:v>
                </c:pt>
                <c:pt idx="11">
                  <c:v>0.16842105263157894</c:v>
                </c:pt>
                <c:pt idx="12">
                  <c:v>0.14767932489451477</c:v>
                </c:pt>
              </c:numCache>
            </c:numRef>
          </c:val>
          <c:extLst>
            <c:ext xmlns:c16="http://schemas.microsoft.com/office/drawing/2014/chart" uri="{C3380CC4-5D6E-409C-BE32-E72D297353CC}">
              <c16:uniqueId val="{0000004E-E12D-419A-9D75-7FB6D72C6BDA}"/>
            </c:ext>
          </c:extLst>
        </c:ser>
        <c:ser>
          <c:idx val="7"/>
          <c:order val="7"/>
          <c:tx>
            <c:strRef>
              <c:f>'38（問31）'!$BJ$9</c:f>
              <c:strCache>
                <c:ptCount val="1"/>
                <c:pt idx="0">
                  <c:v>無回答</c:v>
                </c:pt>
              </c:strCache>
            </c:strRef>
          </c:tx>
          <c:spPr>
            <a:pattFill prst="pct50">
              <a:fgClr>
                <a:srgbClr val="000000"/>
              </a:fgClr>
              <a:bgClr>
                <a:srgbClr val="FFFFFF"/>
              </a:bgClr>
            </a:pattFill>
            <a:ln w="12700">
              <a:solidFill>
                <a:srgbClr val="000000"/>
              </a:solidFill>
              <a:prstDash val="solid"/>
            </a:ln>
          </c:spPr>
          <c:invertIfNegative val="0"/>
          <c:dLbls>
            <c:dLbl>
              <c:idx val="0"/>
              <c:layout>
                <c:manualLayout>
                  <c:x val="1.6901408450704224E-2"/>
                  <c:y val="0"/>
                </c:manualLayout>
              </c:layout>
              <c:numFmt formatCode="0.0%;\-#;;" sourceLinked="0"/>
              <c:spPr>
                <a:solidFill>
                  <a:schemeClr val="bg1"/>
                </a:solidFill>
                <a:ln>
                  <a:solidFill>
                    <a:sysClr val="windowText" lastClr="000000"/>
                  </a:solid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F-E12D-419A-9D75-7FB6D72C6BDA}"/>
                </c:ext>
              </c:extLst>
            </c:dLbl>
            <c:dLbl>
              <c:idx val="10"/>
              <c:layout>
                <c:manualLayout>
                  <c:x val="-9.3896713615023476E-3"/>
                  <c:y val="-2.7281430874328556E-17"/>
                </c:manualLayout>
              </c:layout>
              <c:numFmt formatCode="0.0%;\-#;;" sourceLinked="0"/>
              <c:spPr>
                <a:solidFill>
                  <a:schemeClr val="bg1"/>
                </a:solidFill>
                <a:ln>
                  <a:solidFill>
                    <a:sysClr val="windowText" lastClr="000000"/>
                  </a:solid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0-E12D-419A-9D75-7FB6D72C6BDA}"/>
                </c:ext>
              </c:extLst>
            </c:dLbl>
            <c:numFmt formatCode="0.0%;\-#;;" sourceLinked="0"/>
            <c:spPr>
              <a:solidFill>
                <a:schemeClr val="bg1"/>
              </a:solidFill>
              <a:ln>
                <a:solidFill>
                  <a:sysClr val="windowText" lastClr="000000"/>
                </a:solid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'38（問31）'!$BB$10:$BB$22</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'38（問31）'!$BJ$10:$BJ$22</c:f>
              <c:numCache>
                <c:formatCode>0.0%</c:formatCode>
                <c:ptCount val="13"/>
                <c:pt idx="0">
                  <c:v>0</c:v>
                </c:pt>
                <c:pt idx="1">
                  <c:v>0.24603174603174602</c:v>
                </c:pt>
                <c:pt idx="2">
                  <c:v>0.2</c:v>
                </c:pt>
                <c:pt idx="3">
                  <c:v>9.5238095238095233E-2</c:v>
                </c:pt>
                <c:pt idx="4">
                  <c:v>0.18681318681318682</c:v>
                </c:pt>
                <c:pt idx="5">
                  <c:v>0.25714285714285712</c:v>
                </c:pt>
                <c:pt idx="6">
                  <c:v>0.33333333333333331</c:v>
                </c:pt>
                <c:pt idx="7">
                  <c:v>4.7619047619047616E-2</c:v>
                </c:pt>
                <c:pt idx="8">
                  <c:v>0.1908713692946058</c:v>
                </c:pt>
                <c:pt idx="9">
                  <c:v>0.26923076923076922</c:v>
                </c:pt>
                <c:pt idx="10">
                  <c:v>0.30769230769230771</c:v>
                </c:pt>
                <c:pt idx="11">
                  <c:v>0.18421052631578946</c:v>
                </c:pt>
                <c:pt idx="12">
                  <c:v>0.16877637130801687</c:v>
                </c:pt>
              </c:numCache>
            </c:numRef>
          </c:val>
          <c:extLst>
            <c:ext xmlns:c16="http://schemas.microsoft.com/office/drawing/2014/chart" uri="{C3380CC4-5D6E-409C-BE32-E72D297353CC}">
              <c16:uniqueId val="{00000051-E12D-419A-9D75-7FB6D72C6BDA}"/>
            </c:ext>
          </c:extLst>
        </c:ser>
        <c:dLbls>
          <c:showLegendKey val="0"/>
          <c:showVal val="0"/>
          <c:showCatName val="0"/>
          <c:showSerName val="0"/>
          <c:showPercent val="0"/>
          <c:showBubbleSize val="0"/>
        </c:dLbls>
        <c:gapWidth val="30"/>
        <c:overlap val="100"/>
        <c:axId val="88053632"/>
        <c:axId val="88055168"/>
      </c:barChart>
      <c:catAx>
        <c:axId val="8805363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8055168"/>
        <c:crosses val="autoZero"/>
        <c:auto val="1"/>
        <c:lblAlgn val="ctr"/>
        <c:lblOffset val="100"/>
        <c:tickLblSkip val="1"/>
        <c:tickMarkSkip val="1"/>
        <c:noMultiLvlLbl val="0"/>
      </c:catAx>
      <c:valAx>
        <c:axId val="8805516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88053632"/>
        <c:crosses val="autoZero"/>
        <c:crossBetween val="between"/>
      </c:valAx>
      <c:spPr>
        <a:noFill/>
        <a:ln w="25400">
          <a:noFill/>
        </a:ln>
      </c:spPr>
    </c:plotArea>
    <c:legend>
      <c:legendPos val="r"/>
      <c:layout>
        <c:manualLayout>
          <c:xMode val="edge"/>
          <c:yMode val="edge"/>
          <c:x val="0.85164319248826292"/>
          <c:y val="0.12872023809523808"/>
          <c:w val="0.14647887323943665"/>
          <c:h val="0.66071498875140611"/>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15181073117949392"/>
          <c:y val="1.8726591760299626E-2"/>
        </c:manualLayout>
      </c:layout>
      <c:overlay val="0"/>
      <c:spPr>
        <a:noFill/>
        <a:ln w="25400">
          <a:noFill/>
        </a:ln>
      </c:spPr>
    </c:title>
    <c:autoTitleDeleted val="0"/>
    <c:plotArea>
      <c:layout>
        <c:manualLayout>
          <c:layoutTarget val="inner"/>
          <c:xMode val="edge"/>
          <c:yMode val="edge"/>
          <c:x val="0.11420620580048597"/>
          <c:y val="0.12359595767482179"/>
          <c:w val="0.70195033809079177"/>
          <c:h val="0.77153840245494809"/>
        </c:manualLayout>
      </c:layout>
      <c:barChart>
        <c:barDir val="bar"/>
        <c:grouping val="percentStacked"/>
        <c:varyColors val="0"/>
        <c:ser>
          <c:idx val="0"/>
          <c:order val="0"/>
          <c:tx>
            <c:strRef>
              <c:f>'38（問31）'!$BC$24</c:f>
              <c:strCache>
                <c:ptCount val="1"/>
                <c:pt idx="0">
                  <c:v>5%未満</c:v>
                </c:pt>
              </c:strCache>
            </c:strRef>
          </c:tx>
          <c:spPr>
            <a:solidFill>
              <a:srgbClr val="FFFFFF"/>
            </a:solidFill>
            <a:ln w="12700">
              <a:solidFill>
                <a:srgbClr val="000000"/>
              </a:solidFill>
              <a:prstDash val="solid"/>
            </a:ln>
          </c:spPr>
          <c:invertIfNegative val="0"/>
          <c:dLbls>
            <c:dLbl>
              <c:idx val="5"/>
              <c:layout>
                <c:manualLayout>
                  <c:x val="-1.1009174311926606E-2"/>
                  <c:y val="4.968944099378904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14-4D23-A71A-09ABEEDAC11D}"/>
                </c:ext>
              </c:extLst>
            </c:dLbl>
            <c:numFmt formatCode="0.0%;\-#;;" sourceLinked="0"/>
            <c:spPr>
              <a:solidFill>
                <a:schemeClr val="bg1"/>
              </a:solidFill>
              <a:ln>
                <a:solidFill>
                  <a:sysClr val="windowText" lastClr="000000"/>
                </a:solidFill>
              </a:ln>
            </c:spPr>
            <c:txPr>
              <a:bodyPr/>
              <a:lstStyle/>
              <a:p>
                <a:pPr>
                  <a:defRPr sz="70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'38（問31）'!$BB$25:$BB$30</c:f>
              <c:strCache>
                <c:ptCount val="6"/>
                <c:pt idx="0">
                  <c:v>100人以上</c:v>
                </c:pt>
                <c:pt idx="1">
                  <c:v>50～99人</c:v>
                </c:pt>
                <c:pt idx="2">
                  <c:v>30～49人</c:v>
                </c:pt>
                <c:pt idx="3">
                  <c:v>10～29人</c:v>
                </c:pt>
                <c:pt idx="4">
                  <c:v>5～9人</c:v>
                </c:pt>
                <c:pt idx="5">
                  <c:v>1～4人</c:v>
                </c:pt>
              </c:strCache>
            </c:strRef>
          </c:cat>
          <c:val>
            <c:numRef>
              <c:f>'38（問31）'!$BC$25:$BC$30</c:f>
              <c:numCache>
                <c:formatCode>0.0%</c:formatCode>
                <c:ptCount val="6"/>
                <c:pt idx="0">
                  <c:v>0.34722222222222221</c:v>
                </c:pt>
                <c:pt idx="1">
                  <c:v>0.34523809523809523</c:v>
                </c:pt>
                <c:pt idx="2">
                  <c:v>0.41964285714285715</c:v>
                </c:pt>
                <c:pt idx="3">
                  <c:v>0.44124168514412415</c:v>
                </c:pt>
                <c:pt idx="4">
                  <c:v>0.39348370927318294</c:v>
                </c:pt>
                <c:pt idx="5">
                  <c:v>0.38509316770186336</c:v>
                </c:pt>
              </c:numCache>
            </c:numRef>
          </c:val>
          <c:extLst>
            <c:ext xmlns:c16="http://schemas.microsoft.com/office/drawing/2014/chart" uri="{C3380CC4-5D6E-409C-BE32-E72D297353CC}">
              <c16:uniqueId val="{00000001-4314-4D23-A71A-09ABEEDAC11D}"/>
            </c:ext>
          </c:extLst>
        </c:ser>
        <c:ser>
          <c:idx val="1"/>
          <c:order val="1"/>
          <c:tx>
            <c:strRef>
              <c:f>'38（問31）'!$BD$24</c:f>
              <c:strCache>
                <c:ptCount val="1"/>
                <c:pt idx="0">
                  <c:v>5%以上
10%未満</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2"/>
              <c:layout>
                <c:manualLayout>
                  <c:x val="-1.8214137706470901E-2"/>
                  <c:y val="4.968805227116499E-3"/>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314-4D23-A71A-09ABEEDAC11D}"/>
                </c:ext>
              </c:extLst>
            </c:dLbl>
            <c:dLbl>
              <c:idx val="3"/>
              <c:layout>
                <c:manualLayout>
                  <c:x val="-2.1411192214111922E-2"/>
                  <c:y val="1.0069223932404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314-4D23-A71A-09ABEEDAC11D}"/>
                </c:ext>
              </c:extLst>
            </c:dLbl>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314-4D23-A71A-09ABEEDAC11D}"/>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314-4D23-A71A-09ABEEDAC11D}"/>
                </c:ext>
              </c:extLst>
            </c:dLbl>
            <c:numFmt formatCode="0.0%;\-#;;" sourceLinked="0"/>
            <c:spPr>
              <a:solidFill>
                <a:schemeClr val="bg1"/>
              </a:solidFill>
              <a:ln>
                <a:solidFill>
                  <a:srgbClr val="000000"/>
                </a:solidFill>
              </a:ln>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'38（問31）'!$BB$25:$BB$30</c:f>
              <c:strCache>
                <c:ptCount val="6"/>
                <c:pt idx="0">
                  <c:v>100人以上</c:v>
                </c:pt>
                <c:pt idx="1">
                  <c:v>50～99人</c:v>
                </c:pt>
                <c:pt idx="2">
                  <c:v>30～49人</c:v>
                </c:pt>
                <c:pt idx="3">
                  <c:v>10～29人</c:v>
                </c:pt>
                <c:pt idx="4">
                  <c:v>5～9人</c:v>
                </c:pt>
                <c:pt idx="5">
                  <c:v>1～4人</c:v>
                </c:pt>
              </c:strCache>
            </c:strRef>
          </c:cat>
          <c:val>
            <c:numRef>
              <c:f>'38（問31）'!$BD$25:$BD$30</c:f>
              <c:numCache>
                <c:formatCode>0.0%</c:formatCode>
                <c:ptCount val="6"/>
                <c:pt idx="0">
                  <c:v>9.7222222222222224E-2</c:v>
                </c:pt>
                <c:pt idx="1">
                  <c:v>5.9523809523809521E-2</c:v>
                </c:pt>
                <c:pt idx="2">
                  <c:v>8.9285714285714281E-3</c:v>
                </c:pt>
                <c:pt idx="3">
                  <c:v>6.6518847006651885E-3</c:v>
                </c:pt>
                <c:pt idx="4">
                  <c:v>0</c:v>
                </c:pt>
                <c:pt idx="5">
                  <c:v>0</c:v>
                </c:pt>
              </c:numCache>
            </c:numRef>
          </c:val>
          <c:extLst>
            <c:ext xmlns:c16="http://schemas.microsoft.com/office/drawing/2014/chart" uri="{C3380CC4-5D6E-409C-BE32-E72D297353CC}">
              <c16:uniqueId val="{00000006-4314-4D23-A71A-09ABEEDAC11D}"/>
            </c:ext>
          </c:extLst>
        </c:ser>
        <c:ser>
          <c:idx val="2"/>
          <c:order val="2"/>
          <c:tx>
            <c:strRef>
              <c:f>'38（問31）'!$BE$24</c:f>
              <c:strCache>
                <c:ptCount val="1"/>
                <c:pt idx="0">
                  <c:v>10%以上
20%未満</c:v>
                </c:pt>
              </c:strCache>
            </c:strRef>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2"/>
              <c:layout>
                <c:manualLayout>
                  <c:x val="2.0395476881179325E-3"/>
                  <c:y val="4.968805227116499E-3"/>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314-4D23-A71A-09ABEEDAC11D}"/>
                </c:ext>
              </c:extLst>
            </c:dLbl>
            <c:dLbl>
              <c:idx val="3"/>
              <c:layout>
                <c:manualLayout>
                  <c:x val="-1.2469777174056991E-3"/>
                  <c:y val="4.968985618370737E-3"/>
                </c:manualLayout>
              </c:layout>
              <c:numFmt formatCode="0.0%;\-#;;" sourceLinked="0"/>
              <c:spPr>
                <a:solidFill>
                  <a:schemeClr val="bg1"/>
                </a:solidFill>
                <a:ln>
                  <a:solidFill>
                    <a:srgbClr val="000000"/>
                  </a:solid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314-4D23-A71A-09ABEEDAC11D}"/>
                </c:ext>
              </c:extLst>
            </c:dLbl>
            <c:dLbl>
              <c:idx val="4"/>
              <c:layout>
                <c:manualLayout>
                  <c:x val="-3.4598750600672752E-2"/>
                  <c:y val="-4.99375780274656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314-4D23-A71A-09ABEEDAC11D}"/>
                </c:ext>
              </c:extLst>
            </c:dLbl>
            <c:dLbl>
              <c:idx val="5"/>
              <c:layout>
                <c:manualLayout>
                  <c:x val="-2.114368092263335E-2"/>
                  <c:y val="-4.99375780274658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314-4D23-A71A-09ABEEDAC11D}"/>
                </c:ext>
              </c:extLst>
            </c:dLbl>
            <c:numFmt formatCode="0.0%;\-#;;" sourceLinked="0"/>
            <c:spPr>
              <a:solidFill>
                <a:schemeClr val="bg1"/>
              </a:solidFill>
              <a:ln>
                <a:solidFill>
                  <a:srgbClr val="000000"/>
                </a:solidFill>
              </a:ln>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'38（問31）'!$BB$25:$BB$30</c:f>
              <c:strCache>
                <c:ptCount val="6"/>
                <c:pt idx="0">
                  <c:v>100人以上</c:v>
                </c:pt>
                <c:pt idx="1">
                  <c:v>50～99人</c:v>
                </c:pt>
                <c:pt idx="2">
                  <c:v>30～49人</c:v>
                </c:pt>
                <c:pt idx="3">
                  <c:v>10～29人</c:v>
                </c:pt>
                <c:pt idx="4">
                  <c:v>5～9人</c:v>
                </c:pt>
                <c:pt idx="5">
                  <c:v>1～4人</c:v>
                </c:pt>
              </c:strCache>
            </c:strRef>
          </c:cat>
          <c:val>
            <c:numRef>
              <c:f>'38（問31）'!$BE$25:$BE$30</c:f>
              <c:numCache>
                <c:formatCode>0.0%</c:formatCode>
                <c:ptCount val="6"/>
                <c:pt idx="0">
                  <c:v>0.2361111111111111</c:v>
                </c:pt>
                <c:pt idx="1">
                  <c:v>0.13095238095238096</c:v>
                </c:pt>
                <c:pt idx="2">
                  <c:v>8.9285714285714288E-2</c:v>
                </c:pt>
                <c:pt idx="3">
                  <c:v>3.9911308203991129E-2</c:v>
                </c:pt>
                <c:pt idx="4">
                  <c:v>0</c:v>
                </c:pt>
                <c:pt idx="5">
                  <c:v>0</c:v>
                </c:pt>
              </c:numCache>
            </c:numRef>
          </c:val>
          <c:extLst>
            <c:ext xmlns:c16="http://schemas.microsoft.com/office/drawing/2014/chart" uri="{C3380CC4-5D6E-409C-BE32-E72D297353CC}">
              <c16:uniqueId val="{0000000B-4314-4D23-A71A-09ABEEDAC11D}"/>
            </c:ext>
          </c:extLst>
        </c:ser>
        <c:ser>
          <c:idx val="3"/>
          <c:order val="3"/>
          <c:tx>
            <c:strRef>
              <c:f>'38（問31）'!$BF$24</c:f>
              <c:strCache>
                <c:ptCount val="1"/>
                <c:pt idx="0">
                  <c:v>20%以上
30%未満</c:v>
                </c:pt>
              </c:strCache>
            </c:strRef>
          </c:tx>
          <c:spPr>
            <a:pattFill prst="smGrid">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1.4762299449410929E-3"/>
                  <c:y val="-3.9642613907104672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314-4D23-A71A-09ABEEDAC11D}"/>
                </c:ext>
              </c:extLst>
            </c:dLbl>
            <c:dLbl>
              <c:idx val="3"/>
              <c:layout>
                <c:manualLayout>
                  <c:x val="4.2033092811980914E-3"/>
                  <c:y val="4.96898561837073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314-4D23-A71A-09ABEEDAC11D}"/>
                </c:ext>
              </c:extLst>
            </c:dLbl>
            <c:dLbl>
              <c:idx val="4"/>
              <c:layout>
                <c:manualLayout>
                  <c:x val="-1.302810959298042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314-4D23-A71A-09ABEEDAC11D}"/>
                </c:ext>
              </c:extLst>
            </c:dLbl>
            <c:dLbl>
              <c:idx val="5"/>
              <c:layout>
                <c:manualLayout>
                  <c:x val="5.0944617026187436E-4"/>
                  <c:y val="-2.4772184375829426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314-4D23-A71A-09ABEEDAC11D}"/>
                </c:ext>
              </c:extLst>
            </c:dLbl>
            <c:numFmt formatCode="0.0%;\-#;;" sourceLinked="0"/>
            <c:spPr>
              <a:solidFill>
                <a:schemeClr val="bg1"/>
              </a:solidFill>
              <a:ln>
                <a:solidFill>
                  <a:sysClr val="windowText" lastClr="000000"/>
                </a:solidFill>
              </a:ln>
            </c:spPr>
            <c:txPr>
              <a:bodyPr/>
              <a:lstStyle/>
              <a:p>
                <a:pPr>
                  <a:defRPr sz="70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'38（問31）'!$BB$25:$BB$30</c:f>
              <c:strCache>
                <c:ptCount val="6"/>
                <c:pt idx="0">
                  <c:v>100人以上</c:v>
                </c:pt>
                <c:pt idx="1">
                  <c:v>50～99人</c:v>
                </c:pt>
                <c:pt idx="2">
                  <c:v>30～49人</c:v>
                </c:pt>
                <c:pt idx="3">
                  <c:v>10～29人</c:v>
                </c:pt>
                <c:pt idx="4">
                  <c:v>5～9人</c:v>
                </c:pt>
                <c:pt idx="5">
                  <c:v>1～4人</c:v>
                </c:pt>
              </c:strCache>
            </c:strRef>
          </c:cat>
          <c:val>
            <c:numRef>
              <c:f>'38（問31）'!$BF$25:$BF$30</c:f>
              <c:numCache>
                <c:formatCode>0.0%</c:formatCode>
                <c:ptCount val="6"/>
                <c:pt idx="0">
                  <c:v>8.3333333333333329E-2</c:v>
                </c:pt>
                <c:pt idx="1">
                  <c:v>7.1428571428571425E-2</c:v>
                </c:pt>
                <c:pt idx="2">
                  <c:v>8.0357142857142863E-2</c:v>
                </c:pt>
                <c:pt idx="3">
                  <c:v>6.4301552106430154E-2</c:v>
                </c:pt>
                <c:pt idx="4">
                  <c:v>1.0025062656641603E-2</c:v>
                </c:pt>
                <c:pt idx="5">
                  <c:v>6.2111801242236021E-3</c:v>
                </c:pt>
              </c:numCache>
            </c:numRef>
          </c:val>
          <c:extLst>
            <c:ext xmlns:c16="http://schemas.microsoft.com/office/drawing/2014/chart" uri="{C3380CC4-5D6E-409C-BE32-E72D297353CC}">
              <c16:uniqueId val="{00000010-4314-4D23-A71A-09ABEEDAC11D}"/>
            </c:ext>
          </c:extLst>
        </c:ser>
        <c:ser>
          <c:idx val="4"/>
          <c:order val="4"/>
          <c:tx>
            <c:strRef>
              <c:f>'38（問31）'!$BG$24</c:f>
              <c:strCache>
                <c:ptCount val="1"/>
                <c:pt idx="0">
                  <c:v>30%以上
40%未満</c:v>
                </c:pt>
              </c:strCache>
            </c:strRef>
          </c:tx>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1.100917431192660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314-4D23-A71A-09ABEEDAC11D}"/>
                </c:ext>
              </c:extLst>
            </c:dLbl>
            <c:dLbl>
              <c:idx val="1"/>
              <c:layout>
                <c:manualLayout>
                  <c:x val="-2.9972603789489819E-3"/>
                  <c:y val="5.034215540063222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314-4D23-A71A-09ABEEDAC11D}"/>
                </c:ext>
              </c:extLst>
            </c:dLbl>
            <c:dLbl>
              <c:idx val="3"/>
              <c:layout>
                <c:manualLayout>
                  <c:x val="-8.9124323178969029E-3"/>
                  <c:y val="4.96898561837073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314-4D23-A71A-09ABEEDAC11D}"/>
                </c:ext>
              </c:extLst>
            </c:dLbl>
            <c:dLbl>
              <c:idx val="4"/>
              <c:layout>
                <c:manualLayout>
                  <c:x val="-3.893937599905274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4314-4D23-A71A-09ABEEDAC11D}"/>
                </c:ext>
              </c:extLst>
            </c:dLbl>
            <c:dLbl>
              <c:idx val="5"/>
              <c:layout>
                <c:manualLayout>
                  <c:x val="2.8041333852970446E-2"/>
                  <c:y val="-6.5665949059761202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4314-4D23-A71A-09ABEEDAC11D}"/>
                </c:ext>
              </c:extLst>
            </c:dLbl>
            <c:numFmt formatCode="0.0%;\-#;;" sourceLinked="0"/>
            <c:spPr>
              <a:solidFill>
                <a:schemeClr val="bg1"/>
              </a:solidFill>
              <a:ln>
                <a:solidFill>
                  <a:sysClr val="windowText" lastClr="000000"/>
                </a:solidFill>
              </a:ln>
            </c:spPr>
            <c:txPr>
              <a:bodyPr/>
              <a:lstStyle/>
              <a:p>
                <a:pPr>
                  <a:defRPr sz="70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'38（問31）'!$BB$25:$BB$30</c:f>
              <c:strCache>
                <c:ptCount val="6"/>
                <c:pt idx="0">
                  <c:v>100人以上</c:v>
                </c:pt>
                <c:pt idx="1">
                  <c:v>50～99人</c:v>
                </c:pt>
                <c:pt idx="2">
                  <c:v>30～49人</c:v>
                </c:pt>
                <c:pt idx="3">
                  <c:v>10～29人</c:v>
                </c:pt>
                <c:pt idx="4">
                  <c:v>5～9人</c:v>
                </c:pt>
                <c:pt idx="5">
                  <c:v>1～4人</c:v>
                </c:pt>
              </c:strCache>
            </c:strRef>
          </c:cat>
          <c:val>
            <c:numRef>
              <c:f>'38（問31）'!$BG$25:$BG$30</c:f>
              <c:numCache>
                <c:formatCode>0.0%</c:formatCode>
                <c:ptCount val="6"/>
                <c:pt idx="0">
                  <c:v>6.9444444444444448E-2</c:v>
                </c:pt>
                <c:pt idx="1">
                  <c:v>8.3333333333333329E-2</c:v>
                </c:pt>
                <c:pt idx="2">
                  <c:v>6.25E-2</c:v>
                </c:pt>
                <c:pt idx="3">
                  <c:v>7.9822616407982258E-2</c:v>
                </c:pt>
                <c:pt idx="4">
                  <c:v>6.2656641604010022E-2</c:v>
                </c:pt>
                <c:pt idx="5">
                  <c:v>2.4844720496894408E-2</c:v>
                </c:pt>
              </c:numCache>
            </c:numRef>
          </c:val>
          <c:extLst>
            <c:ext xmlns:c16="http://schemas.microsoft.com/office/drawing/2014/chart" uri="{C3380CC4-5D6E-409C-BE32-E72D297353CC}">
              <c16:uniqueId val="{00000016-4314-4D23-A71A-09ABEEDAC11D}"/>
            </c:ext>
          </c:extLst>
        </c:ser>
        <c:ser>
          <c:idx val="5"/>
          <c:order val="5"/>
          <c:tx>
            <c:strRef>
              <c:f>'38（問31）'!$BH$24</c:f>
              <c:strCache>
                <c:ptCount val="1"/>
                <c:pt idx="0">
                  <c:v>40%以上
50%未満</c:v>
                </c:pt>
              </c:strCache>
            </c:strRef>
          </c:tx>
          <c:spPr>
            <a:pattFill prst="smCheck">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1.9241565607218805E-2"/>
                  <c:y val="-3.9642613907104672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4314-4D23-A71A-09ABEEDAC11D}"/>
                </c:ext>
              </c:extLst>
            </c:dLbl>
            <c:dLbl>
              <c:idx val="2"/>
              <c:layout>
                <c:manualLayout>
                  <c:x val="1.677950840086595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4314-4D23-A71A-09ABEEDAC11D}"/>
                </c:ext>
              </c:extLst>
            </c:dLbl>
            <c:dLbl>
              <c:idx val="3"/>
              <c:layout>
                <c:manualLayout>
                  <c:x val="3.9764347092364795E-3"/>
                  <c:y val="5.075545332114384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4314-4D23-A71A-09ABEEDAC11D}"/>
                </c:ext>
              </c:extLst>
            </c:dLbl>
            <c:dLbl>
              <c:idx val="4"/>
              <c:layout>
                <c:manualLayout>
                  <c:x val="1.16788321167883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4314-4D23-A71A-09ABEEDAC11D}"/>
                </c:ext>
              </c:extLst>
            </c:dLbl>
            <c:dLbl>
              <c:idx val="5"/>
              <c:layout>
                <c:manualLayout>
                  <c:x val="3.0251021253922206E-2"/>
                  <c:y val="4.96880522711649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4314-4D23-A71A-09ABEEDAC11D}"/>
                </c:ext>
              </c:extLst>
            </c:dLbl>
            <c:numFmt formatCode="0.0%;\-#;;" sourceLinked="0"/>
            <c:spPr>
              <a:solidFill>
                <a:schemeClr val="bg1"/>
              </a:solidFill>
              <a:ln>
                <a:solidFill>
                  <a:sysClr val="windowText" lastClr="000000"/>
                </a:solidFill>
              </a:ln>
            </c:spPr>
            <c:txPr>
              <a:bodyPr/>
              <a:lstStyle/>
              <a:p>
                <a:pPr>
                  <a:defRPr sz="70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'38（問31）'!$BB$25:$BB$30</c:f>
              <c:strCache>
                <c:ptCount val="6"/>
                <c:pt idx="0">
                  <c:v>100人以上</c:v>
                </c:pt>
                <c:pt idx="1">
                  <c:v>50～99人</c:v>
                </c:pt>
                <c:pt idx="2">
                  <c:v>30～49人</c:v>
                </c:pt>
                <c:pt idx="3">
                  <c:v>10～29人</c:v>
                </c:pt>
                <c:pt idx="4">
                  <c:v>5～9人</c:v>
                </c:pt>
                <c:pt idx="5">
                  <c:v>1～4人</c:v>
                </c:pt>
              </c:strCache>
            </c:strRef>
          </c:cat>
          <c:val>
            <c:numRef>
              <c:f>'38（問31）'!$BH$25:$BH$30</c:f>
              <c:numCache>
                <c:formatCode>0.0%</c:formatCode>
                <c:ptCount val="6"/>
                <c:pt idx="0">
                  <c:v>4.1666666666666664E-2</c:v>
                </c:pt>
                <c:pt idx="1">
                  <c:v>3.5714285714285712E-2</c:v>
                </c:pt>
                <c:pt idx="2">
                  <c:v>2.6785714285714284E-2</c:v>
                </c:pt>
                <c:pt idx="3">
                  <c:v>6.6518847006651885E-3</c:v>
                </c:pt>
                <c:pt idx="4">
                  <c:v>5.0125313283208017E-3</c:v>
                </c:pt>
                <c:pt idx="5">
                  <c:v>0</c:v>
                </c:pt>
              </c:numCache>
            </c:numRef>
          </c:val>
          <c:extLst>
            <c:ext xmlns:c16="http://schemas.microsoft.com/office/drawing/2014/chart" uri="{C3380CC4-5D6E-409C-BE32-E72D297353CC}">
              <c16:uniqueId val="{0000001C-4314-4D23-A71A-09ABEEDAC11D}"/>
            </c:ext>
          </c:extLst>
        </c:ser>
        <c:ser>
          <c:idx val="6"/>
          <c:order val="6"/>
          <c:tx>
            <c:strRef>
              <c:f>'38（問31）'!$BI$24</c:f>
              <c:strCache>
                <c:ptCount val="1"/>
                <c:pt idx="0">
                  <c:v>50%以上</c:v>
                </c:pt>
              </c:strCache>
            </c:strRef>
          </c:tx>
          <c:spPr>
            <a:pattFill prst="dashHorz">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5"/>
              <c:layout>
                <c:manualLayout>
                  <c:x val="3.2713723284589429E-2"/>
                  <c:y val="-6.5806739085793746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4314-4D23-A71A-09ABEEDAC11D}"/>
                </c:ext>
              </c:extLst>
            </c:dLbl>
            <c:numFmt formatCode="0.0%;\-#;;" sourceLinked="0"/>
            <c:spPr>
              <a:solidFill>
                <a:schemeClr val="bg1"/>
              </a:solidFill>
              <a:ln>
                <a:solidFill>
                  <a:sysClr val="windowText" lastClr="000000"/>
                </a:solidFill>
              </a:ln>
            </c:spPr>
            <c:txPr>
              <a:bodyPr/>
              <a:lstStyle/>
              <a:p>
                <a:pPr>
                  <a:defRPr sz="70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'38（問31）'!$BB$25:$BB$30</c:f>
              <c:strCache>
                <c:ptCount val="6"/>
                <c:pt idx="0">
                  <c:v>100人以上</c:v>
                </c:pt>
                <c:pt idx="1">
                  <c:v>50～99人</c:v>
                </c:pt>
                <c:pt idx="2">
                  <c:v>30～49人</c:v>
                </c:pt>
                <c:pt idx="3">
                  <c:v>10～29人</c:v>
                </c:pt>
                <c:pt idx="4">
                  <c:v>5～9人</c:v>
                </c:pt>
                <c:pt idx="5">
                  <c:v>1～4人</c:v>
                </c:pt>
              </c:strCache>
            </c:strRef>
          </c:cat>
          <c:val>
            <c:numRef>
              <c:f>'38（問31）'!$BI$25:$BI$30</c:f>
              <c:numCache>
                <c:formatCode>0.0%</c:formatCode>
                <c:ptCount val="6"/>
                <c:pt idx="0">
                  <c:v>9.7222222222222224E-2</c:v>
                </c:pt>
                <c:pt idx="1">
                  <c:v>0.26190476190476192</c:v>
                </c:pt>
                <c:pt idx="2">
                  <c:v>0.24107142857142858</c:v>
                </c:pt>
                <c:pt idx="3">
                  <c:v>0.21951219512195122</c:v>
                </c:pt>
                <c:pt idx="4">
                  <c:v>0.24812030075187969</c:v>
                </c:pt>
                <c:pt idx="5">
                  <c:v>0.21118012422360249</c:v>
                </c:pt>
              </c:numCache>
            </c:numRef>
          </c:val>
          <c:extLst>
            <c:ext xmlns:c16="http://schemas.microsoft.com/office/drawing/2014/chart" uri="{C3380CC4-5D6E-409C-BE32-E72D297353CC}">
              <c16:uniqueId val="{0000001E-4314-4D23-A71A-09ABEEDAC11D}"/>
            </c:ext>
          </c:extLst>
        </c:ser>
        <c:ser>
          <c:idx val="7"/>
          <c:order val="7"/>
          <c:tx>
            <c:strRef>
              <c:f>'38（問31）'!$BJ$24</c:f>
              <c:strCache>
                <c:ptCount val="1"/>
                <c:pt idx="0">
                  <c:v>無回答</c:v>
                </c:pt>
              </c:strCache>
            </c:strRef>
          </c:tx>
          <c:spPr>
            <a:pattFill prst="dkVert">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numFmt formatCode="0.0%;\-#;;" sourceLinked="0"/>
            <c:spPr>
              <a:solidFill>
                <a:schemeClr val="bg1"/>
              </a:solidFill>
              <a:ln>
                <a:solidFill>
                  <a:sysClr val="windowText" lastClr="000000"/>
                </a:solidFill>
              </a:ln>
            </c:spPr>
            <c:txPr>
              <a:bodyPr/>
              <a:lstStyle/>
              <a:p>
                <a:pPr>
                  <a:defRPr sz="70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'38（問31）'!$BB$25:$BB$30</c:f>
              <c:strCache>
                <c:ptCount val="6"/>
                <c:pt idx="0">
                  <c:v>100人以上</c:v>
                </c:pt>
                <c:pt idx="1">
                  <c:v>50～99人</c:v>
                </c:pt>
                <c:pt idx="2">
                  <c:v>30～49人</c:v>
                </c:pt>
                <c:pt idx="3">
                  <c:v>10～29人</c:v>
                </c:pt>
                <c:pt idx="4">
                  <c:v>5～9人</c:v>
                </c:pt>
                <c:pt idx="5">
                  <c:v>1～4人</c:v>
                </c:pt>
              </c:strCache>
            </c:strRef>
          </c:cat>
          <c:val>
            <c:numRef>
              <c:f>'38（問31）'!$BJ$25:$BJ$30</c:f>
              <c:numCache>
                <c:formatCode>0.0%</c:formatCode>
                <c:ptCount val="6"/>
                <c:pt idx="0">
                  <c:v>2.7777777777777776E-2</c:v>
                </c:pt>
                <c:pt idx="1">
                  <c:v>1.1904761904761904E-2</c:v>
                </c:pt>
                <c:pt idx="2">
                  <c:v>7.1428571428571425E-2</c:v>
                </c:pt>
                <c:pt idx="3">
                  <c:v>0.14190687361419069</c:v>
                </c:pt>
                <c:pt idx="4">
                  <c:v>0.2807017543859649</c:v>
                </c:pt>
                <c:pt idx="5">
                  <c:v>0.37267080745341613</c:v>
                </c:pt>
              </c:numCache>
            </c:numRef>
          </c:val>
          <c:extLst>
            <c:ext xmlns:c16="http://schemas.microsoft.com/office/drawing/2014/chart" uri="{C3380CC4-5D6E-409C-BE32-E72D297353CC}">
              <c16:uniqueId val="{0000001F-4314-4D23-A71A-09ABEEDAC11D}"/>
            </c:ext>
          </c:extLst>
        </c:ser>
        <c:dLbls>
          <c:showLegendKey val="0"/>
          <c:showVal val="0"/>
          <c:showCatName val="0"/>
          <c:showSerName val="0"/>
          <c:showPercent val="0"/>
          <c:showBubbleSize val="0"/>
        </c:dLbls>
        <c:gapWidth val="30"/>
        <c:overlap val="100"/>
        <c:axId val="88212992"/>
        <c:axId val="88214528"/>
      </c:barChart>
      <c:catAx>
        <c:axId val="8821299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8214528"/>
        <c:crosses val="autoZero"/>
        <c:auto val="1"/>
        <c:lblAlgn val="ctr"/>
        <c:lblOffset val="100"/>
        <c:tickLblSkip val="1"/>
        <c:tickMarkSkip val="1"/>
        <c:noMultiLvlLbl val="0"/>
      </c:catAx>
      <c:valAx>
        <c:axId val="8821452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8212992"/>
        <c:crosses val="autoZero"/>
        <c:crossBetween val="between"/>
        <c:majorUnit val="0.2"/>
      </c:valAx>
      <c:spPr>
        <a:noFill/>
        <a:ln w="25400">
          <a:noFill/>
        </a:ln>
      </c:spPr>
    </c:plotArea>
    <c:legend>
      <c:legendPos val="r"/>
      <c:layout>
        <c:manualLayout>
          <c:xMode val="edge"/>
          <c:yMode val="edge"/>
          <c:x val="0.84958275758705648"/>
          <c:y val="1.8726591760299626E-2"/>
          <c:w val="0.1350976392574883"/>
          <c:h val="0.89887955016858845"/>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6699274154248634"/>
          <c:y val="5.5865921787709499E-3"/>
        </c:manualLayout>
      </c:layout>
      <c:overlay val="0"/>
      <c:spPr>
        <a:noFill/>
        <a:ln w="25400">
          <a:noFill/>
        </a:ln>
      </c:spPr>
      <c:txPr>
        <a:bodyPr/>
        <a:lstStyle/>
        <a:p>
          <a:pPr>
            <a:defRPr sz="1000" b="0" i="0" u="none" strike="noStrike" baseline="0">
              <a:solidFill>
                <a:srgbClr val="000000"/>
              </a:solidFill>
              <a:latin typeface="ＭＳ Ｐゴシック" panose="020B0600070205080204" pitchFamily="50" charset="-128"/>
              <a:ea typeface="ＭＳ Ｐゴシック" panose="020B0600070205080204" pitchFamily="50" charset="-128"/>
              <a:cs typeface="HG丸ｺﾞｼｯｸM-PRO"/>
            </a:defRPr>
          </a:pPr>
          <a:endParaRPr lang="ja-JP"/>
        </a:p>
      </c:txPr>
    </c:title>
    <c:autoTitleDeleted val="0"/>
    <c:view3D>
      <c:rotX val="50"/>
      <c:rotY val="0"/>
      <c:rAngAx val="0"/>
    </c:view3D>
    <c:floor>
      <c:thickness val="0"/>
    </c:floor>
    <c:sideWall>
      <c:thickness val="0"/>
    </c:sideWall>
    <c:backWall>
      <c:thickness val="0"/>
    </c:backWall>
    <c:plotArea>
      <c:layout>
        <c:manualLayout>
          <c:layoutTarget val="inner"/>
          <c:xMode val="edge"/>
          <c:yMode val="edge"/>
          <c:x val="0.16069523882804548"/>
          <c:y val="0.13407821229050279"/>
          <c:w val="0.53637419101113992"/>
          <c:h val="0.86592178770949724"/>
        </c:manualLayout>
      </c:layout>
      <c:pie3DChart>
        <c:varyColors val="1"/>
        <c:ser>
          <c:idx val="0"/>
          <c:order val="0"/>
          <c:tx>
            <c:strRef>
              <c:f>'39（問32）'!$BB$6</c:f>
              <c:strCache>
                <c:ptCount val="1"/>
                <c:pt idx="0">
                  <c:v>全　体</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idx val="0"/>
            <c:bubble3D val="0"/>
            <c:spPr>
              <a:pattFill prst="pct60">
                <a:fgClr>
                  <a:schemeClr val="tx1"/>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1-0502-4B5B-BF73-D9F31A39390B}"/>
              </c:ext>
            </c:extLst>
          </c:dPt>
          <c:dPt>
            <c:idx val="1"/>
            <c:bubble3D val="0"/>
            <c:spPr>
              <a:solidFill>
                <a:schemeClr val="bg1"/>
              </a:solidFill>
              <a:ln w="12700">
                <a:solidFill>
                  <a:srgbClr val="000000"/>
                </a:solidFill>
                <a:prstDash val="solid"/>
              </a:ln>
            </c:spPr>
            <c:extLst>
              <c:ext xmlns:c16="http://schemas.microsoft.com/office/drawing/2014/chart" uri="{C3380CC4-5D6E-409C-BE32-E72D297353CC}">
                <c16:uniqueId val="{00000003-0502-4B5B-BF73-D9F31A39390B}"/>
              </c:ext>
            </c:extLst>
          </c:dPt>
          <c:dPt>
            <c:idx val="2"/>
            <c:bubble3D val="0"/>
            <c:spPr>
              <a:pattFill prst="pct10">
                <a:fgClr>
                  <a:schemeClr val="tx1"/>
                </a:fgClr>
                <a:bgClr>
                  <a:schemeClr val="bg1"/>
                </a:bgClr>
              </a:pattFill>
              <a:ln w="12700">
                <a:solidFill>
                  <a:srgbClr val="000000"/>
                </a:solidFill>
                <a:prstDash val="solid"/>
              </a:ln>
            </c:spPr>
            <c:extLst>
              <c:ext xmlns:c16="http://schemas.microsoft.com/office/drawing/2014/chart" uri="{C3380CC4-5D6E-409C-BE32-E72D297353CC}">
                <c16:uniqueId val="{00000005-0502-4B5B-BF73-D9F31A39390B}"/>
              </c:ext>
            </c:extLst>
          </c:dPt>
          <c:dLbls>
            <c:dLbl>
              <c:idx val="0"/>
              <c:layout>
                <c:manualLayout>
                  <c:x val="6.2423418571049792E-2"/>
                  <c:y val="-0.18441028204807733"/>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0502-4B5B-BF73-D9F31A39390B}"/>
                </c:ext>
              </c:extLst>
            </c:dLbl>
            <c:dLbl>
              <c:idx val="1"/>
              <c:layout>
                <c:manualLayout>
                  <c:x val="-7.2700847247514258E-2"/>
                  <c:y val="-1.564245810055866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502-4B5B-BF73-D9F31A39390B}"/>
                </c:ext>
              </c:extLst>
            </c:dLbl>
            <c:dLbl>
              <c:idx val="2"/>
              <c:layout>
                <c:manualLayout>
                  <c:x val="-0.1955276274504775"/>
                  <c:y val="3.9106145251396648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502-4B5B-BF73-D9F31A39390B}"/>
                </c:ext>
              </c:extLst>
            </c:dLbl>
            <c:spPr>
              <a:noFill/>
              <a:ln>
                <a:noFill/>
              </a:ln>
              <a:effectLst/>
            </c:spPr>
            <c:txPr>
              <a:bodyPr/>
              <a:lstStyle/>
              <a:p>
                <a:pPr>
                  <a:defRPr sz="900"/>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'39（問32）'!$BC$5:$BE$5</c:f>
              <c:strCache>
                <c:ptCount val="3"/>
                <c:pt idx="0">
                  <c:v>している</c:v>
                </c:pt>
                <c:pt idx="1">
                  <c:v>していない</c:v>
                </c:pt>
                <c:pt idx="2">
                  <c:v>無回答</c:v>
                </c:pt>
              </c:strCache>
            </c:strRef>
          </c:cat>
          <c:val>
            <c:numRef>
              <c:f>'39（問32）'!$BC$6:$BE$6</c:f>
              <c:numCache>
                <c:formatCode>0.0%</c:formatCode>
                <c:ptCount val="3"/>
                <c:pt idx="0">
                  <c:v>0.50549450549450547</c:v>
                </c:pt>
                <c:pt idx="1">
                  <c:v>0.47174254317111458</c:v>
                </c:pt>
                <c:pt idx="2">
                  <c:v>2.2762951334379906E-2</c:v>
                </c:pt>
              </c:numCache>
            </c:numRef>
          </c:val>
          <c:extLst>
            <c:ext xmlns:c16="http://schemas.microsoft.com/office/drawing/2014/chart" uri="{C3380CC4-5D6E-409C-BE32-E72D297353CC}">
              <c16:uniqueId val="{00000006-0502-4B5B-BF73-D9F31A39390B}"/>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4701514102268152"/>
          <c:y val="0.64618249534450656"/>
          <c:w val="0.23745911239922368"/>
          <c:h val="0.31658997932521005"/>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ＭＳ Ｐゴシック" panose="020B0600070205080204" pitchFamily="50" charset="-128"/>
              <a:ea typeface="ＭＳ Ｐゴシック" panose="020B0600070205080204" pitchFamily="50" charset="-128"/>
              <a:cs typeface="HG丸ｺﾞｼｯｸM-PRO"/>
            </a:defRPr>
          </a:pPr>
          <a:endParaRPr lang="ja-JP"/>
        </a:p>
      </c:tx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7.1104387291981846E-2"/>
          <c:y val="1.3262599469496022E-2"/>
        </c:manualLayout>
      </c:layout>
      <c:overlay val="0"/>
      <c:spPr>
        <a:noFill/>
        <a:ln w="25400">
          <a:noFill/>
        </a:ln>
      </c:spPr>
    </c:title>
    <c:autoTitleDeleted val="0"/>
    <c:plotArea>
      <c:layout>
        <c:manualLayout>
          <c:layoutTarget val="inner"/>
          <c:xMode val="edge"/>
          <c:yMode val="edge"/>
          <c:x val="0.14826032132032529"/>
          <c:y val="7.161803713527852E-2"/>
          <c:w val="0.69289007310927531"/>
          <c:h val="0.85411140583554379"/>
        </c:manualLayout>
      </c:layout>
      <c:barChart>
        <c:barDir val="bar"/>
        <c:grouping val="percentStacked"/>
        <c:varyColors val="0"/>
        <c:ser>
          <c:idx val="0"/>
          <c:order val="0"/>
          <c:tx>
            <c:strRef>
              <c:f>'39（問32）'!$BC$10</c:f>
              <c:strCache>
                <c:ptCount val="1"/>
                <c:pt idx="0">
                  <c:v>している</c:v>
                </c:pt>
              </c:strCache>
            </c:strRef>
          </c:tx>
          <c:spPr>
            <a:pattFill prst="pct60">
              <a:fgClr>
                <a:schemeClr val="tx1"/>
              </a:fgClr>
              <a:bgClr>
                <a:schemeClr val="bg1"/>
              </a:bgClr>
            </a:pattFill>
            <a:ln w="12700">
              <a:solidFill>
                <a:srgbClr val="000000"/>
              </a:solidFill>
              <a:prstDash val="solid"/>
            </a:ln>
          </c:spPr>
          <c:invertIfNegative val="0"/>
          <c:dLbls>
            <c:dLbl>
              <c:idx val="3"/>
              <c:layout>
                <c:manualLayout>
                  <c:x val="2.2848673942341621E-2"/>
                  <c:y val="-9.93058891511212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373-46F2-9868-5F293BD95799}"/>
                </c:ext>
              </c:extLst>
            </c:dLbl>
            <c:dLbl>
              <c:idx val="5"/>
              <c:layout>
                <c:manualLayout>
                  <c:x val="2.0940541453691444E-3"/>
                  <c:y val="4.352638944004749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373-46F2-9868-5F293BD95799}"/>
                </c:ext>
              </c:extLst>
            </c:dLbl>
            <c:dLbl>
              <c:idx val="10"/>
              <c:layout>
                <c:manualLayout>
                  <c:x val="1.9976706488017956E-2"/>
                  <c:y val="2.679810912230150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373-46F2-9868-5F293BD95799}"/>
                </c:ext>
              </c:extLst>
            </c:dLbl>
            <c:dLbl>
              <c:idx val="12"/>
              <c:layout>
                <c:manualLayout>
                  <c:x val="3.1160873646301169E-3"/>
                  <c:y val="-1.196906089656569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373-46F2-9868-5F293BD95799}"/>
                </c:ext>
              </c:extLst>
            </c:dLbl>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'39（問32）'!$BB$11:$BB$23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'39（問32）'!$BC$11:$BC$23</c:f>
              <c:numCache>
                <c:formatCode>0.0%</c:formatCode>
                <c:ptCount val="13"/>
                <c:pt idx="0">
                  <c:v>0</c:v>
                </c:pt>
                <c:pt idx="1">
                  <c:v>0.51587301587301593</c:v>
                </c:pt>
                <c:pt idx="2">
                  <c:v>0.51034482758620692</c:v>
                </c:pt>
                <c:pt idx="3">
                  <c:v>0.60465116279069764</c:v>
                </c:pt>
                <c:pt idx="4">
                  <c:v>0.64245810055865926</c:v>
                </c:pt>
                <c:pt idx="5">
                  <c:v>0.37142857142857144</c:v>
                </c:pt>
                <c:pt idx="6">
                  <c:v>0.2857142857142857</c:v>
                </c:pt>
                <c:pt idx="7">
                  <c:v>0.76190476190476186</c:v>
                </c:pt>
                <c:pt idx="8">
                  <c:v>0.51249999999999996</c:v>
                </c:pt>
                <c:pt idx="9">
                  <c:v>0.65384615384615385</c:v>
                </c:pt>
                <c:pt idx="10">
                  <c:v>0.61538461538461542</c:v>
                </c:pt>
                <c:pt idx="11">
                  <c:v>0.46842105263157896</c:v>
                </c:pt>
                <c:pt idx="12">
                  <c:v>0.39148936170212767</c:v>
                </c:pt>
              </c:numCache>
            </c:numRef>
          </c:val>
          <c:extLst>
            <c:ext xmlns:c16="http://schemas.microsoft.com/office/drawing/2014/chart" uri="{C3380CC4-5D6E-409C-BE32-E72D297353CC}">
              <c16:uniqueId val="{00000004-C373-46F2-9868-5F293BD95799}"/>
            </c:ext>
          </c:extLst>
        </c:ser>
        <c:ser>
          <c:idx val="1"/>
          <c:order val="1"/>
          <c:tx>
            <c:strRef>
              <c:f>'39（問32）'!$BD$10</c:f>
              <c:strCache>
                <c:ptCount val="1"/>
                <c:pt idx="0">
                  <c:v>していない</c:v>
                </c:pt>
              </c:strCache>
            </c:strRef>
          </c:tx>
          <c:spPr>
            <a:solidFill>
              <a:schemeClr val="bg1"/>
            </a:solidFill>
            <a:ln w="12700">
              <a:solidFill>
                <a:srgbClr val="000000"/>
              </a:solidFill>
              <a:prstDash val="solid"/>
            </a:ln>
          </c:spPr>
          <c:invertIfNegative val="0"/>
          <c:dLbls>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'39（問32）'!$BB$11:$BB$23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'39（問32）'!$BD$11:$BD$23</c:f>
              <c:numCache>
                <c:formatCode>0.0%</c:formatCode>
                <c:ptCount val="13"/>
                <c:pt idx="0">
                  <c:v>0</c:v>
                </c:pt>
                <c:pt idx="1">
                  <c:v>0.45238095238095238</c:v>
                </c:pt>
                <c:pt idx="2">
                  <c:v>0.4689655172413793</c:v>
                </c:pt>
                <c:pt idx="3">
                  <c:v>0.39534883720930231</c:v>
                </c:pt>
                <c:pt idx="4">
                  <c:v>0.35754189944134079</c:v>
                </c:pt>
                <c:pt idx="5">
                  <c:v>0.6</c:v>
                </c:pt>
                <c:pt idx="6">
                  <c:v>0.7142857142857143</c:v>
                </c:pt>
                <c:pt idx="7">
                  <c:v>0.23809523809523808</c:v>
                </c:pt>
                <c:pt idx="8">
                  <c:v>0.46250000000000002</c:v>
                </c:pt>
                <c:pt idx="9">
                  <c:v>0.26923076923076922</c:v>
                </c:pt>
                <c:pt idx="10">
                  <c:v>0.38461538461538464</c:v>
                </c:pt>
                <c:pt idx="11">
                  <c:v>0.5</c:v>
                </c:pt>
                <c:pt idx="12">
                  <c:v>0.5787234042553191</c:v>
                </c:pt>
              </c:numCache>
            </c:numRef>
          </c:val>
          <c:extLst>
            <c:ext xmlns:c16="http://schemas.microsoft.com/office/drawing/2014/chart" uri="{C3380CC4-5D6E-409C-BE32-E72D297353CC}">
              <c16:uniqueId val="{00000005-C373-46F2-9868-5F293BD95799}"/>
            </c:ext>
          </c:extLst>
        </c:ser>
        <c:ser>
          <c:idx val="2"/>
          <c:order val="2"/>
          <c:tx>
            <c:strRef>
              <c:f>'39（問32）'!$BE$10</c:f>
              <c:strCache>
                <c:ptCount val="1"/>
                <c:pt idx="0">
                  <c:v>無回答</c:v>
                </c:pt>
              </c:strCache>
            </c:strRef>
          </c:tx>
          <c:spPr>
            <a:pattFill prst="pct10">
              <a:fgClr>
                <a:schemeClr val="tx1"/>
              </a:fgClr>
              <a:bgClr>
                <a:schemeClr val="bg1"/>
              </a:bgClr>
            </a:pattFill>
            <a:ln w="12700">
              <a:solidFill>
                <a:srgbClr val="000000"/>
              </a:solidFill>
              <a:prstDash val="solid"/>
            </a:ln>
          </c:spPr>
          <c:invertIfNegative val="0"/>
          <c:dLbls>
            <c:dLbl>
              <c:idx val="0"/>
              <c:layout>
                <c:manualLayout>
                  <c:x val="2.6349005920402159E-2"/>
                  <c:y val="-4.0658047717510115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373-46F2-9868-5F293BD95799}"/>
                </c:ext>
              </c:extLst>
            </c:dLbl>
            <c:dLbl>
              <c:idx val="1"/>
              <c:layout>
                <c:manualLayout>
                  <c:x val="2.0297568704063278E-2"/>
                  <c:y val="-2.42110319764406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373-46F2-9868-5F293BD95799}"/>
                </c:ext>
              </c:extLst>
            </c:dLbl>
            <c:dLbl>
              <c:idx val="2"/>
              <c:layout>
                <c:manualLayout>
                  <c:x val="1.8154311649016642E-2"/>
                  <c:y val="3.53669319186560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373-46F2-9868-5F293BD95799}"/>
                </c:ext>
              </c:extLst>
            </c:dLbl>
            <c:dLbl>
              <c:idx val="4"/>
              <c:layout>
                <c:manualLayout>
                  <c:x val="1.6165250395118926E-2"/>
                  <c:y val="-1.605157445505050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373-46F2-9868-5F293BD95799}"/>
                </c:ext>
              </c:extLst>
            </c:dLbl>
            <c:dLbl>
              <c:idx val="5"/>
              <c:layout>
                <c:manualLayout>
                  <c:x val="6.0514372163388806E-3"/>
                  <c:y val="-1.260008353783422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44A-4A37-8EED-040502BD99A1}"/>
                </c:ext>
              </c:extLst>
            </c:dLbl>
            <c:dLbl>
              <c:idx val="8"/>
              <c:layout>
                <c:manualLayout>
                  <c:x val="6.0514372163388806E-3"/>
                  <c:y val="3.53669319186560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373-46F2-9868-5F293BD95799}"/>
                </c:ext>
              </c:extLst>
            </c:dLbl>
            <c:dLbl>
              <c:idx val="11"/>
              <c:layout>
                <c:manualLayout>
                  <c:x val="2.017145738779626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373-46F2-9868-5F293BD95799}"/>
                </c:ext>
              </c:extLst>
            </c:dLbl>
            <c:dLbl>
              <c:idx val="12"/>
              <c:layout>
                <c:manualLayout>
                  <c:x val="2.420574886535552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373-46F2-9868-5F293BD95799}"/>
                </c:ext>
              </c:extLst>
            </c:dLbl>
            <c:numFmt formatCode="0.0%;\-#;;" sourceLinked="0"/>
            <c:spPr>
              <a:solidFill>
                <a:schemeClr val="bg1"/>
              </a:solidFill>
              <a:ln w="3175">
                <a:solidFill>
                  <a:sysClr val="windowText" lastClr="000000"/>
                </a:solid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'39（問32）'!$BB$11:$BB$23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'39（問32）'!$BE$11:$BE$23</c:f>
              <c:numCache>
                <c:formatCode>0.0%</c:formatCode>
                <c:ptCount val="13"/>
                <c:pt idx="0">
                  <c:v>0</c:v>
                </c:pt>
                <c:pt idx="1">
                  <c:v>3.1746031746031744E-2</c:v>
                </c:pt>
                <c:pt idx="2">
                  <c:v>2.0689655172413793E-2</c:v>
                </c:pt>
                <c:pt idx="3">
                  <c:v>0</c:v>
                </c:pt>
                <c:pt idx="4">
                  <c:v>0</c:v>
                </c:pt>
                <c:pt idx="5">
                  <c:v>2.8571428571428571E-2</c:v>
                </c:pt>
                <c:pt idx="6">
                  <c:v>0</c:v>
                </c:pt>
                <c:pt idx="7">
                  <c:v>0</c:v>
                </c:pt>
                <c:pt idx="8">
                  <c:v>2.5000000000000001E-2</c:v>
                </c:pt>
                <c:pt idx="9">
                  <c:v>7.6923076923076927E-2</c:v>
                </c:pt>
                <c:pt idx="10">
                  <c:v>0</c:v>
                </c:pt>
                <c:pt idx="11">
                  <c:v>3.1578947368421054E-2</c:v>
                </c:pt>
                <c:pt idx="12">
                  <c:v>2.9787234042553193E-2</c:v>
                </c:pt>
              </c:numCache>
            </c:numRef>
          </c:val>
          <c:extLst>
            <c:ext xmlns:c16="http://schemas.microsoft.com/office/drawing/2014/chart" uri="{C3380CC4-5D6E-409C-BE32-E72D297353CC}">
              <c16:uniqueId val="{0000000D-C373-46F2-9868-5F293BD95799}"/>
            </c:ext>
          </c:extLst>
        </c:ser>
        <c:dLbls>
          <c:showLegendKey val="0"/>
          <c:showVal val="0"/>
          <c:showCatName val="0"/>
          <c:showSerName val="0"/>
          <c:showPercent val="0"/>
          <c:showBubbleSize val="0"/>
        </c:dLbls>
        <c:gapWidth val="30"/>
        <c:overlap val="100"/>
        <c:axId val="88828544"/>
        <c:axId val="88859008"/>
      </c:barChart>
      <c:catAx>
        <c:axId val="8882854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8859008"/>
        <c:crosses val="autoZero"/>
        <c:auto val="1"/>
        <c:lblAlgn val="ctr"/>
        <c:lblOffset val="100"/>
        <c:tickLblSkip val="1"/>
        <c:tickMarkSkip val="1"/>
        <c:noMultiLvlLbl val="0"/>
      </c:catAx>
      <c:valAx>
        <c:axId val="8885900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8828544"/>
        <c:crosses val="autoZero"/>
        <c:crossBetween val="between"/>
      </c:valAx>
      <c:spPr>
        <a:noFill/>
        <a:ln w="25400">
          <a:noFill/>
        </a:ln>
      </c:spPr>
    </c:plotArea>
    <c:legend>
      <c:legendPos val="r"/>
      <c:layout>
        <c:manualLayout>
          <c:xMode val="edge"/>
          <c:yMode val="edge"/>
          <c:x val="0.86384329795386772"/>
          <c:y val="0.34482758620689657"/>
          <c:w val="0.12556748106940485"/>
          <c:h val="0.19098143236074272"/>
        </c:manualLayout>
      </c:layout>
      <c:overlay val="0"/>
      <c:spPr>
        <a:solidFill>
          <a:srgbClr val="FFFFFF"/>
        </a:solidFill>
        <a:ln w="3175">
          <a:solidFill>
            <a:srgbClr val="000000"/>
          </a:solidFill>
          <a:prstDash val="solid"/>
        </a:ln>
      </c:spPr>
      <c:txPr>
        <a:bodyPr/>
        <a:lstStyle/>
        <a:p>
          <a:pPr>
            <a:defRPr sz="94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6.8078668683812404E-2"/>
          <c:y val="2.2222222222222223E-2"/>
        </c:manualLayout>
      </c:layout>
      <c:overlay val="0"/>
      <c:spPr>
        <a:noFill/>
        <a:ln w="25400">
          <a:noFill/>
        </a:ln>
      </c:spPr>
    </c:title>
    <c:autoTitleDeleted val="0"/>
    <c:plotArea>
      <c:layout>
        <c:manualLayout>
          <c:layoutTarget val="inner"/>
          <c:xMode val="edge"/>
          <c:yMode val="edge"/>
          <c:x val="0.14372174005541738"/>
          <c:y val="0.10222266589698741"/>
          <c:w val="0.69591579395254732"/>
          <c:h val="0.77333668982938297"/>
        </c:manualLayout>
      </c:layout>
      <c:barChart>
        <c:barDir val="bar"/>
        <c:grouping val="percentStacked"/>
        <c:varyColors val="0"/>
        <c:ser>
          <c:idx val="0"/>
          <c:order val="0"/>
          <c:tx>
            <c:strRef>
              <c:f>'39（問32）'!$BC$28</c:f>
              <c:strCache>
                <c:ptCount val="1"/>
                <c:pt idx="0">
                  <c:v>している</c:v>
                </c:pt>
              </c:strCache>
            </c:strRef>
          </c:tx>
          <c:spPr>
            <a:pattFill prst="pct60">
              <a:fgClr>
                <a:schemeClr val="tx1"/>
              </a:fgClr>
              <a:bgClr>
                <a:schemeClr val="bg1"/>
              </a:bgClr>
            </a:pattFill>
            <a:ln w="12700">
              <a:solidFill>
                <a:srgbClr val="000000"/>
              </a:solidFill>
              <a:prstDash val="solid"/>
            </a:ln>
          </c:spPr>
          <c:invertIfNegative val="0"/>
          <c:dLbls>
            <c:dLbl>
              <c:idx val="5"/>
              <c:layout>
                <c:manualLayout>
                  <c:x val="4.727739160803099E-3"/>
                  <c:y val="-2.518678305228363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6B4-44F5-BAD2-95BEE99B640A}"/>
                </c:ext>
              </c:extLst>
            </c:dLbl>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'39（問32）'!$BB$29:$BB$34</c:f>
              <c:strCache>
                <c:ptCount val="6"/>
                <c:pt idx="0">
                  <c:v>100人以上</c:v>
                </c:pt>
                <c:pt idx="1">
                  <c:v>50～99人</c:v>
                </c:pt>
                <c:pt idx="2">
                  <c:v>30～49人</c:v>
                </c:pt>
                <c:pt idx="3">
                  <c:v>10～29人</c:v>
                </c:pt>
                <c:pt idx="4">
                  <c:v>5～9人</c:v>
                </c:pt>
                <c:pt idx="5">
                  <c:v>1～4人</c:v>
                </c:pt>
              </c:strCache>
            </c:strRef>
          </c:cat>
          <c:val>
            <c:numRef>
              <c:f>'39（問32）'!$BC$29:$BC$34</c:f>
              <c:numCache>
                <c:formatCode>0.0%</c:formatCode>
                <c:ptCount val="6"/>
                <c:pt idx="0">
                  <c:v>0.91666666666666663</c:v>
                </c:pt>
                <c:pt idx="1">
                  <c:v>0.94047619047619047</c:v>
                </c:pt>
                <c:pt idx="2">
                  <c:v>0.8035714285714286</c:v>
                </c:pt>
                <c:pt idx="3">
                  <c:v>0.56444444444444442</c:v>
                </c:pt>
                <c:pt idx="4">
                  <c:v>0.29974811083123426</c:v>
                </c:pt>
                <c:pt idx="5">
                  <c:v>0.22641509433962265</c:v>
                </c:pt>
              </c:numCache>
            </c:numRef>
          </c:val>
          <c:extLst>
            <c:ext xmlns:c16="http://schemas.microsoft.com/office/drawing/2014/chart" uri="{C3380CC4-5D6E-409C-BE32-E72D297353CC}">
              <c16:uniqueId val="{00000001-26B4-44F5-BAD2-95BEE99B640A}"/>
            </c:ext>
          </c:extLst>
        </c:ser>
        <c:ser>
          <c:idx val="1"/>
          <c:order val="1"/>
          <c:tx>
            <c:strRef>
              <c:f>'39（問32）'!$BD$28</c:f>
              <c:strCache>
                <c:ptCount val="1"/>
                <c:pt idx="0">
                  <c:v>していない</c:v>
                </c:pt>
              </c:strCache>
            </c:strRef>
          </c:tx>
          <c:spPr>
            <a:solidFill>
              <a:schemeClr val="bg1"/>
            </a:solidFill>
            <a:ln w="12700">
              <a:solidFill>
                <a:srgbClr val="000000"/>
              </a:solidFill>
              <a:prstDash val="solid"/>
            </a:ln>
          </c:spPr>
          <c:invertIfNegative val="0"/>
          <c:dLbls>
            <c:dLbl>
              <c:idx val="0"/>
              <c:layout>
                <c:manualLayout>
                  <c:x val="-6.051437216339028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D68-4E2B-A7A5-5A5CC81A3CB6}"/>
                </c:ext>
              </c:extLst>
            </c:dLbl>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'39（問32）'!$BB$29:$BB$34</c:f>
              <c:strCache>
                <c:ptCount val="6"/>
                <c:pt idx="0">
                  <c:v>100人以上</c:v>
                </c:pt>
                <c:pt idx="1">
                  <c:v>50～99人</c:v>
                </c:pt>
                <c:pt idx="2">
                  <c:v>30～49人</c:v>
                </c:pt>
                <c:pt idx="3">
                  <c:v>10～29人</c:v>
                </c:pt>
                <c:pt idx="4">
                  <c:v>5～9人</c:v>
                </c:pt>
                <c:pt idx="5">
                  <c:v>1～4人</c:v>
                </c:pt>
              </c:strCache>
            </c:strRef>
          </c:cat>
          <c:val>
            <c:numRef>
              <c:f>'39（問32）'!$BD$29:$BD$34</c:f>
              <c:numCache>
                <c:formatCode>0.0%</c:formatCode>
                <c:ptCount val="6"/>
                <c:pt idx="0">
                  <c:v>6.9444444444444448E-2</c:v>
                </c:pt>
                <c:pt idx="1">
                  <c:v>4.7619047619047616E-2</c:v>
                </c:pt>
                <c:pt idx="2">
                  <c:v>0.19642857142857142</c:v>
                </c:pt>
                <c:pt idx="3">
                  <c:v>0.42</c:v>
                </c:pt>
                <c:pt idx="4">
                  <c:v>0.67506297229219148</c:v>
                </c:pt>
                <c:pt idx="5">
                  <c:v>0.71069182389937102</c:v>
                </c:pt>
              </c:numCache>
            </c:numRef>
          </c:val>
          <c:extLst>
            <c:ext xmlns:c16="http://schemas.microsoft.com/office/drawing/2014/chart" uri="{C3380CC4-5D6E-409C-BE32-E72D297353CC}">
              <c16:uniqueId val="{00000002-26B4-44F5-BAD2-95BEE99B640A}"/>
            </c:ext>
          </c:extLst>
        </c:ser>
        <c:ser>
          <c:idx val="2"/>
          <c:order val="2"/>
          <c:tx>
            <c:strRef>
              <c:f>'39（問32）'!$BE$28</c:f>
              <c:strCache>
                <c:ptCount val="1"/>
                <c:pt idx="0">
                  <c:v>無回答</c:v>
                </c:pt>
              </c:strCache>
            </c:strRef>
          </c:tx>
          <c:spPr>
            <a:pattFill prst="pct10">
              <a:fgClr>
                <a:schemeClr val="tx1"/>
              </a:fgClr>
              <a:bgClr>
                <a:schemeClr val="bg1"/>
              </a:bgClr>
            </a:pattFill>
            <a:ln w="12700">
              <a:solidFill>
                <a:srgbClr val="000000"/>
              </a:solidFill>
              <a:prstDash val="solid"/>
            </a:ln>
          </c:spPr>
          <c:invertIfNegative val="0"/>
          <c:dLbls>
            <c:dLbl>
              <c:idx val="0"/>
              <c:layout>
                <c:manualLayout>
                  <c:x val="1.7776136530588744E-2"/>
                  <c:y val="1.925921085590340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6B4-44F5-BAD2-95BEE99B640A}"/>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'39（問32）'!$BB$29:$BB$34</c:f>
              <c:strCache>
                <c:ptCount val="6"/>
                <c:pt idx="0">
                  <c:v>100人以上</c:v>
                </c:pt>
                <c:pt idx="1">
                  <c:v>50～99人</c:v>
                </c:pt>
                <c:pt idx="2">
                  <c:v>30～49人</c:v>
                </c:pt>
                <c:pt idx="3">
                  <c:v>10～29人</c:v>
                </c:pt>
                <c:pt idx="4">
                  <c:v>5～9人</c:v>
                </c:pt>
                <c:pt idx="5">
                  <c:v>1～4人</c:v>
                </c:pt>
              </c:strCache>
            </c:strRef>
          </c:cat>
          <c:val>
            <c:numRef>
              <c:f>'39（問32）'!$BE$29:$BE$34</c:f>
              <c:numCache>
                <c:formatCode>0.0%</c:formatCode>
                <c:ptCount val="6"/>
                <c:pt idx="0">
                  <c:v>1.3888888888888888E-2</c:v>
                </c:pt>
                <c:pt idx="1">
                  <c:v>1.1904761904761904E-2</c:v>
                </c:pt>
                <c:pt idx="2">
                  <c:v>0</c:v>
                </c:pt>
                <c:pt idx="3">
                  <c:v>1.5555555555555555E-2</c:v>
                </c:pt>
                <c:pt idx="4">
                  <c:v>2.5188916876574308E-2</c:v>
                </c:pt>
                <c:pt idx="5">
                  <c:v>6.2893081761006289E-2</c:v>
                </c:pt>
              </c:numCache>
            </c:numRef>
          </c:val>
          <c:extLst>
            <c:ext xmlns:c16="http://schemas.microsoft.com/office/drawing/2014/chart" uri="{C3380CC4-5D6E-409C-BE32-E72D297353CC}">
              <c16:uniqueId val="{00000004-26B4-44F5-BAD2-95BEE99B640A}"/>
            </c:ext>
          </c:extLst>
        </c:ser>
        <c:dLbls>
          <c:showLegendKey val="0"/>
          <c:showVal val="0"/>
          <c:showCatName val="0"/>
          <c:showSerName val="0"/>
          <c:showPercent val="0"/>
          <c:showBubbleSize val="0"/>
        </c:dLbls>
        <c:gapWidth val="30"/>
        <c:overlap val="100"/>
        <c:axId val="88882176"/>
        <c:axId val="88896256"/>
      </c:barChart>
      <c:catAx>
        <c:axId val="8888217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8896256"/>
        <c:crosses val="autoZero"/>
        <c:auto val="1"/>
        <c:lblAlgn val="ctr"/>
        <c:lblOffset val="100"/>
        <c:tickLblSkip val="1"/>
        <c:tickMarkSkip val="1"/>
        <c:noMultiLvlLbl val="0"/>
      </c:catAx>
      <c:valAx>
        <c:axId val="88896256"/>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8882176"/>
        <c:crosses val="autoZero"/>
        <c:crossBetween val="between"/>
      </c:valAx>
      <c:spPr>
        <a:noFill/>
        <a:ln w="25400">
          <a:noFill/>
        </a:ln>
      </c:spPr>
    </c:plotArea>
    <c:legend>
      <c:legendPos val="r"/>
      <c:layout>
        <c:manualLayout>
          <c:xMode val="edge"/>
          <c:yMode val="edge"/>
          <c:x val="0.86233043864978298"/>
          <c:y val="0.38666853310002919"/>
          <c:w val="0.12556748106940485"/>
          <c:h val="0.3200013998250219"/>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6699274154248634"/>
          <c:y val="5.5865921787709499E-3"/>
        </c:manualLayout>
      </c:layout>
      <c:overlay val="0"/>
      <c:spPr>
        <a:noFill/>
        <a:ln w="25400">
          <a:noFill/>
        </a:ln>
      </c:spPr>
      <c:txPr>
        <a:bodyPr/>
        <a:lstStyle/>
        <a:p>
          <a:pPr>
            <a:defRPr sz="1000" b="0" i="0" u="none" strike="noStrike" baseline="0">
              <a:solidFill>
                <a:srgbClr val="000000"/>
              </a:solidFill>
              <a:latin typeface="ＭＳ Ｐゴシック" panose="020B0600070205080204" pitchFamily="50" charset="-128"/>
              <a:ea typeface="ＭＳ Ｐゴシック" panose="020B0600070205080204" pitchFamily="50" charset="-128"/>
              <a:cs typeface="HG丸ｺﾞｼｯｸM-PRO"/>
            </a:defRPr>
          </a:pPr>
          <a:endParaRPr lang="ja-JP"/>
        </a:p>
      </c:txPr>
    </c:title>
    <c:autoTitleDeleted val="0"/>
    <c:view3D>
      <c:rotX val="50"/>
      <c:rotY val="0"/>
      <c:rAngAx val="0"/>
    </c:view3D>
    <c:floor>
      <c:thickness val="0"/>
    </c:floor>
    <c:sideWall>
      <c:thickness val="0"/>
    </c:sideWall>
    <c:backWall>
      <c:thickness val="0"/>
    </c:backWall>
    <c:plotArea>
      <c:layout>
        <c:manualLayout>
          <c:layoutTarget val="inner"/>
          <c:xMode val="edge"/>
          <c:yMode val="edge"/>
          <c:x val="0.16069523882804548"/>
          <c:y val="0.13407821229050279"/>
          <c:w val="0.53637419101113992"/>
          <c:h val="0.86592178770949724"/>
        </c:manualLayout>
      </c:layout>
      <c:pie3DChart>
        <c:varyColors val="1"/>
        <c:ser>
          <c:idx val="0"/>
          <c:order val="0"/>
          <c:tx>
            <c:strRef>
              <c:f>'40（問33）'!$BB$6</c:f>
              <c:strCache>
                <c:ptCount val="1"/>
                <c:pt idx="0">
                  <c:v>全　体</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idx val="0"/>
            <c:bubble3D val="0"/>
            <c:spPr>
              <a:pattFill prst="pct60">
                <a:fgClr>
                  <a:schemeClr val="tx1"/>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1-834A-42A0-AA30-0B5050FD56EE}"/>
              </c:ext>
            </c:extLst>
          </c:dPt>
          <c:dPt>
            <c:idx val="1"/>
            <c:bubble3D val="0"/>
            <c:spPr>
              <a:solidFill>
                <a:schemeClr val="bg1"/>
              </a:solidFill>
              <a:ln w="12700">
                <a:solidFill>
                  <a:srgbClr val="000000"/>
                </a:solidFill>
                <a:prstDash val="solid"/>
              </a:ln>
            </c:spPr>
            <c:extLst>
              <c:ext xmlns:c16="http://schemas.microsoft.com/office/drawing/2014/chart" uri="{C3380CC4-5D6E-409C-BE32-E72D297353CC}">
                <c16:uniqueId val="{00000003-834A-42A0-AA30-0B5050FD56EE}"/>
              </c:ext>
            </c:extLst>
          </c:dPt>
          <c:dPt>
            <c:idx val="2"/>
            <c:bubble3D val="0"/>
            <c:spPr>
              <a:pattFill prst="pct10">
                <a:fgClr>
                  <a:schemeClr val="tx1"/>
                </a:fgClr>
                <a:bgClr>
                  <a:schemeClr val="bg1"/>
                </a:bgClr>
              </a:pattFill>
              <a:ln w="12700">
                <a:solidFill>
                  <a:srgbClr val="000000"/>
                </a:solidFill>
                <a:prstDash val="solid"/>
              </a:ln>
            </c:spPr>
            <c:extLst>
              <c:ext xmlns:c16="http://schemas.microsoft.com/office/drawing/2014/chart" uri="{C3380CC4-5D6E-409C-BE32-E72D297353CC}">
                <c16:uniqueId val="{00000005-834A-42A0-AA30-0B5050FD56EE}"/>
              </c:ext>
            </c:extLst>
          </c:dPt>
          <c:dLbls>
            <c:dLbl>
              <c:idx val="0"/>
              <c:layout>
                <c:manualLayout>
                  <c:x val="8.4138774184171608E-2"/>
                  <c:y val="2.7229724776023107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834A-42A0-AA30-0B5050FD56EE}"/>
                </c:ext>
              </c:extLst>
            </c:dLbl>
            <c:dLbl>
              <c:idx val="1"/>
              <c:layout>
                <c:manualLayout>
                  <c:x val="-7.2700847247514258E-2"/>
                  <c:y val="-1.564245810055866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34A-42A0-AA30-0B5050FD56EE}"/>
                </c:ext>
              </c:extLst>
            </c:dLbl>
            <c:dLbl>
              <c:idx val="2"/>
              <c:layout>
                <c:manualLayout>
                  <c:x val="-0.1955276274504775"/>
                  <c:y val="3.9106145251396648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834A-42A0-AA30-0B5050FD56EE}"/>
                </c:ext>
              </c:extLst>
            </c:dLbl>
            <c:spPr>
              <a:noFill/>
              <a:ln>
                <a:noFill/>
              </a:ln>
              <a:effectLst/>
            </c:spPr>
            <c:txPr>
              <a:bodyPr/>
              <a:lstStyle/>
              <a:p>
                <a:pPr>
                  <a:defRPr sz="900"/>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'40（問33）'!$BC$5:$BE$5</c:f>
              <c:strCache>
                <c:ptCount val="3"/>
                <c:pt idx="0">
                  <c:v>している</c:v>
                </c:pt>
                <c:pt idx="1">
                  <c:v>していない</c:v>
                </c:pt>
                <c:pt idx="2">
                  <c:v>無回答</c:v>
                </c:pt>
              </c:strCache>
            </c:strRef>
          </c:cat>
          <c:val>
            <c:numRef>
              <c:f>'40（問33）'!$BC$6:$BE$6</c:f>
              <c:numCache>
                <c:formatCode>0.0%</c:formatCode>
                <c:ptCount val="3"/>
                <c:pt idx="0">
                  <c:v>0.2978723404255319</c:v>
                </c:pt>
                <c:pt idx="1">
                  <c:v>0.60404774260508565</c:v>
                </c:pt>
                <c:pt idx="2">
                  <c:v>9.8079916969382466E-2</c:v>
                </c:pt>
              </c:numCache>
            </c:numRef>
          </c:val>
          <c:extLst>
            <c:ext xmlns:c16="http://schemas.microsoft.com/office/drawing/2014/chart" uri="{C3380CC4-5D6E-409C-BE32-E72D297353CC}">
              <c16:uniqueId val="{00000006-834A-42A0-AA30-0B5050FD56EE}"/>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3832893038207359"/>
          <c:y val="0.59679984446388645"/>
          <c:w val="0.23745911239922368"/>
          <c:h val="0.31658997932521005"/>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ＭＳ Ｐゴシック" panose="020B0600070205080204" pitchFamily="50" charset="-128"/>
              <a:ea typeface="ＭＳ Ｐゴシック" panose="020B0600070205080204" pitchFamily="50" charset="-128"/>
              <a:cs typeface="HG丸ｺﾞｼｯｸM-PRO"/>
            </a:defRPr>
          </a:pPr>
          <a:endParaRPr lang="ja-JP"/>
        </a:p>
      </c:tx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7.1104387291981846E-2"/>
          <c:y val="1.3262599469496022E-2"/>
        </c:manualLayout>
      </c:layout>
      <c:overlay val="0"/>
      <c:spPr>
        <a:noFill/>
        <a:ln w="25400">
          <a:noFill/>
        </a:ln>
      </c:spPr>
    </c:title>
    <c:autoTitleDeleted val="0"/>
    <c:plotArea>
      <c:layout>
        <c:manualLayout>
          <c:layoutTarget val="inner"/>
          <c:xMode val="edge"/>
          <c:yMode val="edge"/>
          <c:x val="0.14826032132032529"/>
          <c:y val="7.161803713527852E-2"/>
          <c:w val="0.69289007310927531"/>
          <c:h val="0.85411140583554379"/>
        </c:manualLayout>
      </c:layout>
      <c:barChart>
        <c:barDir val="bar"/>
        <c:grouping val="percentStacked"/>
        <c:varyColors val="0"/>
        <c:ser>
          <c:idx val="0"/>
          <c:order val="0"/>
          <c:tx>
            <c:strRef>
              <c:f>'40（問33）'!$BC$10</c:f>
              <c:strCache>
                <c:ptCount val="1"/>
                <c:pt idx="0">
                  <c:v>している</c:v>
                </c:pt>
              </c:strCache>
            </c:strRef>
          </c:tx>
          <c:spPr>
            <a:pattFill prst="pct60">
              <a:fgClr>
                <a:schemeClr val="tx1"/>
              </a:fgClr>
              <a:bgClr>
                <a:schemeClr val="bg1"/>
              </a:bgClr>
            </a:pattFill>
            <a:ln w="12700">
              <a:solidFill>
                <a:srgbClr val="000000"/>
              </a:solidFill>
              <a:prstDash val="solid"/>
            </a:ln>
          </c:spPr>
          <c:invertIfNegative val="0"/>
          <c:dLbls>
            <c:dLbl>
              <c:idx val="3"/>
              <c:layout>
                <c:manualLayout>
                  <c:x val="2.2848673942341621E-2"/>
                  <c:y val="-9.93058891511212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A25-4DE8-828A-E893B32A116E}"/>
                </c:ext>
              </c:extLst>
            </c:dLbl>
            <c:dLbl>
              <c:idx val="5"/>
              <c:layout>
                <c:manualLayout>
                  <c:x val="2.0940541453691444E-3"/>
                  <c:y val="4.352638944004749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A25-4DE8-828A-E893B32A116E}"/>
                </c:ext>
              </c:extLst>
            </c:dLbl>
            <c:dLbl>
              <c:idx val="10"/>
              <c:layout>
                <c:manualLayout>
                  <c:x val="1.9976706488017956E-2"/>
                  <c:y val="2.679810912230150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A25-4DE8-828A-E893B32A116E}"/>
                </c:ext>
              </c:extLst>
            </c:dLbl>
            <c:dLbl>
              <c:idx val="12"/>
              <c:layout>
                <c:manualLayout>
                  <c:x val="3.1160873646301169E-3"/>
                  <c:y val="-1.196906089656569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A25-4DE8-828A-E893B32A116E}"/>
                </c:ext>
              </c:extLst>
            </c:dLbl>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'40（問33）'!$BB$11:$BB$23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'40（問33）'!$BC$11:$BC$23</c:f>
              <c:numCache>
                <c:formatCode>0.0%</c:formatCode>
                <c:ptCount val="13"/>
                <c:pt idx="0">
                  <c:v>0</c:v>
                </c:pt>
                <c:pt idx="1">
                  <c:v>0.31908831908831908</c:v>
                </c:pt>
                <c:pt idx="2">
                  <c:v>0.29577464788732394</c:v>
                </c:pt>
                <c:pt idx="3">
                  <c:v>0.29197080291970801</c:v>
                </c:pt>
                <c:pt idx="4">
                  <c:v>0.29113924050632911</c:v>
                </c:pt>
                <c:pt idx="5">
                  <c:v>0.30188679245283018</c:v>
                </c:pt>
                <c:pt idx="6">
                  <c:v>0.30303030303030304</c:v>
                </c:pt>
                <c:pt idx="7">
                  <c:v>0.22857142857142856</c:v>
                </c:pt>
                <c:pt idx="8">
                  <c:v>0.28859060402684567</c:v>
                </c:pt>
                <c:pt idx="9">
                  <c:v>0.27472527472527475</c:v>
                </c:pt>
                <c:pt idx="10">
                  <c:v>0.3611111111111111</c:v>
                </c:pt>
                <c:pt idx="11">
                  <c:v>0.30224525043177891</c:v>
                </c:pt>
                <c:pt idx="12">
                  <c:v>0.3069164265129683</c:v>
                </c:pt>
              </c:numCache>
            </c:numRef>
          </c:val>
          <c:extLst>
            <c:ext xmlns:c16="http://schemas.microsoft.com/office/drawing/2014/chart" uri="{C3380CC4-5D6E-409C-BE32-E72D297353CC}">
              <c16:uniqueId val="{00000004-8A25-4DE8-828A-E893B32A116E}"/>
            </c:ext>
          </c:extLst>
        </c:ser>
        <c:ser>
          <c:idx val="1"/>
          <c:order val="1"/>
          <c:tx>
            <c:strRef>
              <c:f>'40（問33）'!$BD$10</c:f>
              <c:strCache>
                <c:ptCount val="1"/>
                <c:pt idx="0">
                  <c:v>していない</c:v>
                </c:pt>
              </c:strCache>
            </c:strRef>
          </c:tx>
          <c:spPr>
            <a:solidFill>
              <a:schemeClr val="bg1"/>
            </a:solidFill>
            <a:ln w="12700">
              <a:solidFill>
                <a:srgbClr val="000000"/>
              </a:solidFill>
              <a:prstDash val="solid"/>
            </a:ln>
          </c:spPr>
          <c:invertIfNegative val="0"/>
          <c:dLbls>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'40（問33）'!$BB$11:$BB$23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'40（問33）'!$BD$11:$BD$23</c:f>
              <c:numCache>
                <c:formatCode>0.0%</c:formatCode>
                <c:ptCount val="13"/>
                <c:pt idx="0">
                  <c:v>0</c:v>
                </c:pt>
                <c:pt idx="1">
                  <c:v>0.58974358974358976</c:v>
                </c:pt>
                <c:pt idx="2">
                  <c:v>0.60563380281690138</c:v>
                </c:pt>
                <c:pt idx="3">
                  <c:v>0.62043795620437958</c:v>
                </c:pt>
                <c:pt idx="4">
                  <c:v>0.56600361663652798</c:v>
                </c:pt>
                <c:pt idx="5">
                  <c:v>0.66981132075471694</c:v>
                </c:pt>
                <c:pt idx="6">
                  <c:v>0.56060606060606055</c:v>
                </c:pt>
                <c:pt idx="7">
                  <c:v>0.62857142857142856</c:v>
                </c:pt>
                <c:pt idx="8">
                  <c:v>0.59731543624161076</c:v>
                </c:pt>
                <c:pt idx="9">
                  <c:v>0.48351648351648352</c:v>
                </c:pt>
                <c:pt idx="10">
                  <c:v>0.3611111111111111</c:v>
                </c:pt>
                <c:pt idx="11">
                  <c:v>0.63903281519861832</c:v>
                </c:pt>
                <c:pt idx="12">
                  <c:v>0.63544668587896258</c:v>
                </c:pt>
              </c:numCache>
            </c:numRef>
          </c:val>
          <c:extLst>
            <c:ext xmlns:c16="http://schemas.microsoft.com/office/drawing/2014/chart" uri="{C3380CC4-5D6E-409C-BE32-E72D297353CC}">
              <c16:uniqueId val="{00000005-8A25-4DE8-828A-E893B32A116E}"/>
            </c:ext>
          </c:extLst>
        </c:ser>
        <c:ser>
          <c:idx val="2"/>
          <c:order val="2"/>
          <c:tx>
            <c:strRef>
              <c:f>'40（問33）'!$BE$10</c:f>
              <c:strCache>
                <c:ptCount val="1"/>
                <c:pt idx="0">
                  <c:v>無回答</c:v>
                </c:pt>
              </c:strCache>
            </c:strRef>
          </c:tx>
          <c:spPr>
            <a:pattFill prst="pct10">
              <a:fgClr>
                <a:schemeClr val="tx1"/>
              </a:fgClr>
              <a:bgClr>
                <a:schemeClr val="bg1"/>
              </a:bgClr>
            </a:pattFill>
            <a:ln w="12700">
              <a:solidFill>
                <a:srgbClr val="000000"/>
              </a:solidFill>
              <a:prstDash val="solid"/>
            </a:ln>
          </c:spPr>
          <c:invertIfNegative val="0"/>
          <c:dLbls>
            <c:dLbl>
              <c:idx val="0"/>
              <c:layout>
                <c:manualLayout>
                  <c:x val="2.6349005920402159E-2"/>
                  <c:y val="-4.0658047717510115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A25-4DE8-828A-E893B32A116E}"/>
                </c:ext>
              </c:extLst>
            </c:dLbl>
            <c:dLbl>
              <c:idx val="1"/>
              <c:layout>
                <c:manualLayout>
                  <c:x val="2.0297568704063278E-2"/>
                  <c:y val="-2.42110319764406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A25-4DE8-828A-E893B32A116E}"/>
                </c:ext>
              </c:extLst>
            </c:dLbl>
            <c:dLbl>
              <c:idx val="2"/>
              <c:layout>
                <c:manualLayout>
                  <c:x val="1.8154311649016642E-2"/>
                  <c:y val="3.53669319186560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A25-4DE8-828A-E893B32A116E}"/>
                </c:ext>
              </c:extLst>
            </c:dLbl>
            <c:dLbl>
              <c:idx val="4"/>
              <c:layout>
                <c:manualLayout>
                  <c:x val="1.6165250395118926E-2"/>
                  <c:y val="-1.605157445505050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A25-4DE8-828A-E893B32A116E}"/>
                </c:ext>
              </c:extLst>
            </c:dLbl>
            <c:dLbl>
              <c:idx val="5"/>
              <c:layout>
                <c:manualLayout>
                  <c:x val="6.0514372163388806E-3"/>
                  <c:y val="-1.260008353783422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A25-4DE8-828A-E893B32A116E}"/>
                </c:ext>
              </c:extLst>
            </c:dLbl>
            <c:dLbl>
              <c:idx val="8"/>
              <c:layout>
                <c:manualLayout>
                  <c:x val="6.0514372163388806E-3"/>
                  <c:y val="3.53669319186560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A25-4DE8-828A-E893B32A116E}"/>
                </c:ext>
              </c:extLst>
            </c:dLbl>
            <c:dLbl>
              <c:idx val="11"/>
              <c:layout>
                <c:manualLayout>
                  <c:x val="2.017145738779626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A25-4DE8-828A-E893B32A116E}"/>
                </c:ext>
              </c:extLst>
            </c:dLbl>
            <c:dLbl>
              <c:idx val="12"/>
              <c:layout>
                <c:manualLayout>
                  <c:x val="2.420574886535552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A25-4DE8-828A-E893B32A116E}"/>
                </c:ext>
              </c:extLst>
            </c:dLbl>
            <c:numFmt formatCode="0.0%;\-#;;" sourceLinked="0"/>
            <c:spPr>
              <a:solidFill>
                <a:schemeClr val="bg1"/>
              </a:solidFill>
              <a:ln w="3175">
                <a:solidFill>
                  <a:sysClr val="windowText" lastClr="000000"/>
                </a:solid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'40（問33）'!$BB$11:$BB$23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'40（問33）'!$BE$11:$BE$23</c:f>
              <c:numCache>
                <c:formatCode>0.0%</c:formatCode>
                <c:ptCount val="13"/>
                <c:pt idx="0">
                  <c:v>0</c:v>
                </c:pt>
                <c:pt idx="1">
                  <c:v>9.1168091168091173E-2</c:v>
                </c:pt>
                <c:pt idx="2">
                  <c:v>9.8591549295774641E-2</c:v>
                </c:pt>
                <c:pt idx="3">
                  <c:v>8.7591240875912413E-2</c:v>
                </c:pt>
                <c:pt idx="4">
                  <c:v>0.14285714285714285</c:v>
                </c:pt>
                <c:pt idx="5">
                  <c:v>2.8301886792452831E-2</c:v>
                </c:pt>
                <c:pt idx="6">
                  <c:v>0.13636363636363635</c:v>
                </c:pt>
                <c:pt idx="7">
                  <c:v>0.14285714285714285</c:v>
                </c:pt>
                <c:pt idx="8">
                  <c:v>0.11409395973154363</c:v>
                </c:pt>
                <c:pt idx="9">
                  <c:v>0.24175824175824176</c:v>
                </c:pt>
                <c:pt idx="10">
                  <c:v>0.27777777777777779</c:v>
                </c:pt>
                <c:pt idx="11">
                  <c:v>5.8721934369602762E-2</c:v>
                </c:pt>
                <c:pt idx="12">
                  <c:v>5.7636887608069162E-2</c:v>
                </c:pt>
              </c:numCache>
            </c:numRef>
          </c:val>
          <c:extLst>
            <c:ext xmlns:c16="http://schemas.microsoft.com/office/drawing/2014/chart" uri="{C3380CC4-5D6E-409C-BE32-E72D297353CC}">
              <c16:uniqueId val="{0000000E-8A25-4DE8-828A-E893B32A116E}"/>
            </c:ext>
          </c:extLst>
        </c:ser>
        <c:dLbls>
          <c:showLegendKey val="0"/>
          <c:showVal val="0"/>
          <c:showCatName val="0"/>
          <c:showSerName val="0"/>
          <c:showPercent val="0"/>
          <c:showBubbleSize val="0"/>
        </c:dLbls>
        <c:gapWidth val="30"/>
        <c:overlap val="100"/>
        <c:axId val="88828544"/>
        <c:axId val="88859008"/>
      </c:barChart>
      <c:catAx>
        <c:axId val="8882854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8859008"/>
        <c:crosses val="autoZero"/>
        <c:auto val="1"/>
        <c:lblAlgn val="ctr"/>
        <c:lblOffset val="100"/>
        <c:tickLblSkip val="1"/>
        <c:tickMarkSkip val="1"/>
        <c:noMultiLvlLbl val="0"/>
      </c:catAx>
      <c:valAx>
        <c:axId val="8885900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8828544"/>
        <c:crosses val="autoZero"/>
        <c:crossBetween val="between"/>
      </c:valAx>
      <c:spPr>
        <a:noFill/>
        <a:ln w="25400">
          <a:noFill/>
        </a:ln>
      </c:spPr>
    </c:plotArea>
    <c:legend>
      <c:legendPos val="r"/>
      <c:layout>
        <c:manualLayout>
          <c:xMode val="edge"/>
          <c:yMode val="edge"/>
          <c:x val="0.86384329795386772"/>
          <c:y val="0.34482758620689657"/>
          <c:w val="0.12556748106940485"/>
          <c:h val="0.19098143236074272"/>
        </c:manualLayout>
      </c:layout>
      <c:overlay val="0"/>
      <c:spPr>
        <a:solidFill>
          <a:srgbClr val="FFFFFF"/>
        </a:solidFill>
        <a:ln w="3175">
          <a:solidFill>
            <a:srgbClr val="000000"/>
          </a:solidFill>
          <a:prstDash val="solid"/>
        </a:ln>
      </c:spPr>
      <c:txPr>
        <a:bodyPr/>
        <a:lstStyle/>
        <a:p>
          <a:pPr>
            <a:defRPr sz="94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6.8078668683812404E-2"/>
          <c:y val="2.2222222222222223E-2"/>
        </c:manualLayout>
      </c:layout>
      <c:overlay val="0"/>
      <c:spPr>
        <a:noFill/>
        <a:ln w="25400">
          <a:noFill/>
        </a:ln>
      </c:spPr>
    </c:title>
    <c:autoTitleDeleted val="0"/>
    <c:plotArea>
      <c:layout>
        <c:manualLayout>
          <c:layoutTarget val="inner"/>
          <c:xMode val="edge"/>
          <c:yMode val="edge"/>
          <c:x val="0.14372174005541738"/>
          <c:y val="0.10222266589698741"/>
          <c:w val="0.69591579395254732"/>
          <c:h val="0.77333668982938297"/>
        </c:manualLayout>
      </c:layout>
      <c:barChart>
        <c:barDir val="bar"/>
        <c:grouping val="percentStacked"/>
        <c:varyColors val="0"/>
        <c:ser>
          <c:idx val="0"/>
          <c:order val="0"/>
          <c:tx>
            <c:strRef>
              <c:f>'40（問33）'!$BC$28</c:f>
              <c:strCache>
                <c:ptCount val="1"/>
                <c:pt idx="0">
                  <c:v>している</c:v>
                </c:pt>
              </c:strCache>
            </c:strRef>
          </c:tx>
          <c:spPr>
            <a:pattFill prst="pct60">
              <a:fgClr>
                <a:schemeClr val="tx1"/>
              </a:fgClr>
              <a:bgClr>
                <a:schemeClr val="bg1"/>
              </a:bgClr>
            </a:pattFill>
            <a:ln w="12700">
              <a:solidFill>
                <a:srgbClr val="000000"/>
              </a:solidFill>
              <a:prstDash val="solid"/>
            </a:ln>
          </c:spPr>
          <c:invertIfNegative val="0"/>
          <c:dLbls>
            <c:dLbl>
              <c:idx val="5"/>
              <c:layout>
                <c:manualLayout>
                  <c:x val="4.727739160803099E-3"/>
                  <c:y val="-2.518678305228363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8C5-41DF-A6CF-1107F9BD4055}"/>
                </c:ext>
              </c:extLst>
            </c:dLbl>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'40（問33）'!$BB$29:$BB$34</c:f>
              <c:strCache>
                <c:ptCount val="6"/>
                <c:pt idx="0">
                  <c:v>100人以上</c:v>
                </c:pt>
                <c:pt idx="1">
                  <c:v>50～99人</c:v>
                </c:pt>
                <c:pt idx="2">
                  <c:v>30～49人</c:v>
                </c:pt>
                <c:pt idx="3">
                  <c:v>10～29人</c:v>
                </c:pt>
                <c:pt idx="4">
                  <c:v>5～9人</c:v>
                </c:pt>
                <c:pt idx="5">
                  <c:v>1～4人</c:v>
                </c:pt>
              </c:strCache>
            </c:strRef>
          </c:cat>
          <c:val>
            <c:numRef>
              <c:f>'40（問33）'!$BC$29:$BC$34</c:f>
              <c:numCache>
                <c:formatCode>0.0%</c:formatCode>
                <c:ptCount val="6"/>
                <c:pt idx="0">
                  <c:v>0.25539568345323743</c:v>
                </c:pt>
                <c:pt idx="1">
                  <c:v>0.24605678233438485</c:v>
                </c:pt>
                <c:pt idx="2">
                  <c:v>0.2742382271468144</c:v>
                </c:pt>
                <c:pt idx="3">
                  <c:v>0.30326594090202175</c:v>
                </c:pt>
                <c:pt idx="4">
                  <c:v>0.31918656056587091</c:v>
                </c:pt>
                <c:pt idx="5">
                  <c:v>0.30977130977130979</c:v>
                </c:pt>
              </c:numCache>
            </c:numRef>
          </c:val>
          <c:extLst>
            <c:ext xmlns:c16="http://schemas.microsoft.com/office/drawing/2014/chart" uri="{C3380CC4-5D6E-409C-BE32-E72D297353CC}">
              <c16:uniqueId val="{00000001-38C5-41DF-A6CF-1107F9BD4055}"/>
            </c:ext>
          </c:extLst>
        </c:ser>
        <c:ser>
          <c:idx val="1"/>
          <c:order val="1"/>
          <c:tx>
            <c:strRef>
              <c:f>'40（問33）'!$BD$28</c:f>
              <c:strCache>
                <c:ptCount val="1"/>
                <c:pt idx="0">
                  <c:v>していない</c:v>
                </c:pt>
              </c:strCache>
            </c:strRef>
          </c:tx>
          <c:spPr>
            <a:solidFill>
              <a:schemeClr val="bg1"/>
            </a:solidFill>
            <a:ln w="12700">
              <a:solidFill>
                <a:srgbClr val="000000"/>
              </a:solidFill>
              <a:prstDash val="solid"/>
            </a:ln>
          </c:spPr>
          <c:invertIfNegative val="0"/>
          <c:dLbls>
            <c:dLbl>
              <c:idx val="0"/>
              <c:layout>
                <c:manualLayout>
                  <c:x val="-6.051437216339028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8C5-41DF-A6CF-1107F9BD4055}"/>
                </c:ext>
              </c:extLst>
            </c:dLbl>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'40（問33）'!$BB$29:$BB$34</c:f>
              <c:strCache>
                <c:ptCount val="6"/>
                <c:pt idx="0">
                  <c:v>100人以上</c:v>
                </c:pt>
                <c:pt idx="1">
                  <c:v>50～99人</c:v>
                </c:pt>
                <c:pt idx="2">
                  <c:v>30～49人</c:v>
                </c:pt>
                <c:pt idx="3">
                  <c:v>10～29人</c:v>
                </c:pt>
                <c:pt idx="4">
                  <c:v>5～9人</c:v>
                </c:pt>
                <c:pt idx="5">
                  <c:v>1～4人</c:v>
                </c:pt>
              </c:strCache>
            </c:strRef>
          </c:cat>
          <c:val>
            <c:numRef>
              <c:f>'40（問33）'!$BD$29:$BD$34</c:f>
              <c:numCache>
                <c:formatCode>0.0%</c:formatCode>
                <c:ptCount val="6"/>
                <c:pt idx="0">
                  <c:v>0.37050359712230213</c:v>
                </c:pt>
                <c:pt idx="1">
                  <c:v>0.43217665615141954</c:v>
                </c:pt>
                <c:pt idx="2">
                  <c:v>0.58448753462603875</c:v>
                </c:pt>
                <c:pt idx="3">
                  <c:v>0.62286158631415245</c:v>
                </c:pt>
                <c:pt idx="4">
                  <c:v>0.66489832007073391</c:v>
                </c:pt>
                <c:pt idx="5">
                  <c:v>0.67359667359667363</c:v>
                </c:pt>
              </c:numCache>
            </c:numRef>
          </c:val>
          <c:extLst>
            <c:ext xmlns:c16="http://schemas.microsoft.com/office/drawing/2014/chart" uri="{C3380CC4-5D6E-409C-BE32-E72D297353CC}">
              <c16:uniqueId val="{00000003-38C5-41DF-A6CF-1107F9BD4055}"/>
            </c:ext>
          </c:extLst>
        </c:ser>
        <c:ser>
          <c:idx val="2"/>
          <c:order val="2"/>
          <c:tx>
            <c:strRef>
              <c:f>'40（問33）'!$BE$28</c:f>
              <c:strCache>
                <c:ptCount val="1"/>
                <c:pt idx="0">
                  <c:v>無回答</c:v>
                </c:pt>
              </c:strCache>
            </c:strRef>
          </c:tx>
          <c:spPr>
            <a:pattFill prst="pct10">
              <a:fgClr>
                <a:schemeClr val="tx1"/>
              </a:fgClr>
              <a:bgClr>
                <a:schemeClr val="bg1"/>
              </a:bgClr>
            </a:pattFill>
            <a:ln w="12700">
              <a:solidFill>
                <a:srgbClr val="000000"/>
              </a:solidFill>
              <a:prstDash val="solid"/>
            </a:ln>
          </c:spPr>
          <c:invertIfNegative val="0"/>
          <c:dLbls>
            <c:dLbl>
              <c:idx val="0"/>
              <c:layout>
                <c:manualLayout>
                  <c:x val="1.7776136530588744E-2"/>
                  <c:y val="1.925921085590340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8C5-41DF-A6CF-1107F9BD4055}"/>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'40（問33）'!$BB$29:$BB$34</c:f>
              <c:strCache>
                <c:ptCount val="6"/>
                <c:pt idx="0">
                  <c:v>100人以上</c:v>
                </c:pt>
                <c:pt idx="1">
                  <c:v>50～99人</c:v>
                </c:pt>
                <c:pt idx="2">
                  <c:v>30～49人</c:v>
                </c:pt>
                <c:pt idx="3">
                  <c:v>10～29人</c:v>
                </c:pt>
                <c:pt idx="4">
                  <c:v>5～9人</c:v>
                </c:pt>
                <c:pt idx="5">
                  <c:v>1～4人</c:v>
                </c:pt>
              </c:strCache>
            </c:strRef>
          </c:cat>
          <c:val>
            <c:numRef>
              <c:f>'40（問33）'!$BE$29:$BE$34</c:f>
              <c:numCache>
                <c:formatCode>0.0%</c:formatCode>
                <c:ptCount val="6"/>
                <c:pt idx="0">
                  <c:v>0.37410071942446044</c:v>
                </c:pt>
                <c:pt idx="1">
                  <c:v>0.32176656151419558</c:v>
                </c:pt>
                <c:pt idx="2">
                  <c:v>0.14127423822714683</c:v>
                </c:pt>
                <c:pt idx="3">
                  <c:v>7.3872472783825818E-2</c:v>
                </c:pt>
                <c:pt idx="4">
                  <c:v>1.5915119363395226E-2</c:v>
                </c:pt>
                <c:pt idx="5">
                  <c:v>1.6632016632016633E-2</c:v>
                </c:pt>
              </c:numCache>
            </c:numRef>
          </c:val>
          <c:extLst>
            <c:ext xmlns:c16="http://schemas.microsoft.com/office/drawing/2014/chart" uri="{C3380CC4-5D6E-409C-BE32-E72D297353CC}">
              <c16:uniqueId val="{00000005-38C5-41DF-A6CF-1107F9BD4055}"/>
            </c:ext>
          </c:extLst>
        </c:ser>
        <c:dLbls>
          <c:showLegendKey val="0"/>
          <c:showVal val="0"/>
          <c:showCatName val="0"/>
          <c:showSerName val="0"/>
          <c:showPercent val="0"/>
          <c:showBubbleSize val="0"/>
        </c:dLbls>
        <c:gapWidth val="30"/>
        <c:overlap val="100"/>
        <c:axId val="88882176"/>
        <c:axId val="88896256"/>
      </c:barChart>
      <c:catAx>
        <c:axId val="8888217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8896256"/>
        <c:crosses val="autoZero"/>
        <c:auto val="1"/>
        <c:lblAlgn val="ctr"/>
        <c:lblOffset val="100"/>
        <c:tickLblSkip val="1"/>
        <c:tickMarkSkip val="1"/>
        <c:noMultiLvlLbl val="0"/>
      </c:catAx>
      <c:valAx>
        <c:axId val="88896256"/>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8882176"/>
        <c:crosses val="autoZero"/>
        <c:crossBetween val="between"/>
      </c:valAx>
      <c:spPr>
        <a:noFill/>
        <a:ln w="25400">
          <a:noFill/>
        </a:ln>
      </c:spPr>
    </c:plotArea>
    <c:legend>
      <c:legendPos val="r"/>
      <c:layout>
        <c:manualLayout>
          <c:xMode val="edge"/>
          <c:yMode val="edge"/>
          <c:x val="0.86233043864978298"/>
          <c:y val="0.38666853310002919"/>
          <c:w val="0.12556748106940485"/>
          <c:h val="0.3200013998250219"/>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15060256775132022"/>
          <c:y val="2.4390243902439025E-2"/>
        </c:manualLayout>
      </c:layout>
      <c:overlay val="0"/>
      <c:spPr>
        <a:noFill/>
        <a:ln w="25400">
          <a:noFill/>
        </a:ln>
      </c:spPr>
    </c:title>
    <c:autoTitleDeleted val="0"/>
    <c:plotArea>
      <c:layout>
        <c:manualLayout>
          <c:layoutTarget val="inner"/>
          <c:xMode val="edge"/>
          <c:yMode val="edge"/>
          <c:x val="0.14307239436681862"/>
          <c:y val="0.13658569118161962"/>
          <c:w val="0.74096440029973432"/>
          <c:h val="0.73658712030087725"/>
        </c:manualLayout>
      </c:layout>
      <c:barChart>
        <c:barDir val="bar"/>
        <c:grouping val="percentStacked"/>
        <c:varyColors val="0"/>
        <c:ser>
          <c:idx val="0"/>
          <c:order val="0"/>
          <c:tx>
            <c:strRef>
              <c:f>'26（問21）'!$BD$28</c:f>
              <c:strCache>
                <c:ptCount val="1"/>
                <c:pt idx="0">
                  <c:v>あり</c:v>
                </c:pt>
              </c:strCache>
            </c:strRef>
          </c:tx>
          <c:spPr>
            <a:pattFill prst="pct60">
              <a:fgClr>
                <a:schemeClr val="tx1"/>
              </a:fgClr>
              <a:bgClr>
                <a:schemeClr val="bg1"/>
              </a:bgClr>
            </a:pattFill>
            <a:ln w="12700">
              <a:solidFill>
                <a:srgbClr val="000000"/>
              </a:solidFill>
              <a:prstDash val="solid"/>
            </a:ln>
          </c:spPr>
          <c:invertIfNegative val="0"/>
          <c:dLbls>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'26（問21）'!$BC$29:$BC$34</c:f>
              <c:strCache>
                <c:ptCount val="6"/>
                <c:pt idx="0">
                  <c:v>100人以上</c:v>
                </c:pt>
                <c:pt idx="1">
                  <c:v>50～99人</c:v>
                </c:pt>
                <c:pt idx="2">
                  <c:v>30～49人</c:v>
                </c:pt>
                <c:pt idx="3">
                  <c:v>10～29人</c:v>
                </c:pt>
                <c:pt idx="4">
                  <c:v>5～9人</c:v>
                </c:pt>
                <c:pt idx="5">
                  <c:v>1～4人</c:v>
                </c:pt>
              </c:strCache>
            </c:strRef>
          </c:cat>
          <c:val>
            <c:numRef>
              <c:f>'26（問21）'!$BD$29:$BD$34</c:f>
              <c:numCache>
                <c:formatCode>0.0%</c:formatCode>
                <c:ptCount val="6"/>
                <c:pt idx="0">
                  <c:v>0.94366197183098588</c:v>
                </c:pt>
                <c:pt idx="1">
                  <c:v>0.92771084337349397</c:v>
                </c:pt>
                <c:pt idx="2">
                  <c:v>0.86363636363636365</c:v>
                </c:pt>
                <c:pt idx="3">
                  <c:v>0.83908045977011492</c:v>
                </c:pt>
                <c:pt idx="4">
                  <c:v>0.73521850899742935</c:v>
                </c:pt>
                <c:pt idx="5">
                  <c:v>0.6967741935483871</c:v>
                </c:pt>
              </c:numCache>
            </c:numRef>
          </c:val>
          <c:extLst>
            <c:ext xmlns:c16="http://schemas.microsoft.com/office/drawing/2014/chart" uri="{C3380CC4-5D6E-409C-BE32-E72D297353CC}">
              <c16:uniqueId val="{00000000-6261-4D2E-9052-C2B53CB6E267}"/>
            </c:ext>
          </c:extLst>
        </c:ser>
        <c:ser>
          <c:idx val="1"/>
          <c:order val="1"/>
          <c:tx>
            <c:strRef>
              <c:f>'26（問21）'!$BE$28</c:f>
              <c:strCache>
                <c:ptCount val="1"/>
                <c:pt idx="0">
                  <c:v>なし</c:v>
                </c:pt>
              </c:strCache>
            </c:strRef>
          </c:tx>
          <c:spPr>
            <a:solidFill>
              <a:schemeClr val="bg1"/>
            </a:solidFill>
            <a:ln w="12700">
              <a:solidFill>
                <a:srgbClr val="000000"/>
              </a:solidFill>
              <a:prstDash val="solid"/>
            </a:ln>
          </c:spPr>
          <c:invertIfNegative val="0"/>
          <c:dLbls>
            <c:dLbl>
              <c:idx val="0"/>
              <c:layout>
                <c:manualLayout>
                  <c:x val="3.1222844132435253E-2"/>
                  <c:y val="-7.313232187439984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261-4D2E-9052-C2B53CB6E267}"/>
                </c:ext>
              </c:extLst>
            </c:dLbl>
            <c:dLbl>
              <c:idx val="1"/>
              <c:layout>
                <c:manualLayout>
                  <c:x val="-2.4795243967997978E-3"/>
                  <c:y val="-1.544587414378080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261-4D2E-9052-C2B53CB6E267}"/>
                </c:ext>
              </c:extLst>
            </c:dLbl>
            <c:dLbl>
              <c:idx val="2"/>
              <c:layout>
                <c:manualLayout>
                  <c:x val="-2.4096385542168676E-2"/>
                  <c:y val="6.43086816720257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261-4D2E-9052-C2B53CB6E267}"/>
                </c:ext>
              </c:extLst>
            </c:dLbl>
            <c:dLbl>
              <c:idx val="3"/>
              <c:layout>
                <c:manualLayout>
                  <c:x val="-2.008032128514056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261-4D2E-9052-C2B53CB6E267}"/>
                </c:ext>
              </c:extLst>
            </c:dLbl>
            <c:dLbl>
              <c:idx val="4"/>
              <c:layout>
                <c:manualLayout>
                  <c:x val="-1.004016064257028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261-4D2E-9052-C2B53CB6E267}"/>
                </c:ext>
              </c:extLst>
            </c:dLbl>
            <c:dLbl>
              <c:idx val="5"/>
              <c:layout>
                <c:manualLayout>
                  <c:x val="-1.204819277108433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261-4D2E-9052-C2B53CB6E267}"/>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'26（問21）'!$BC$29:$BC$34</c:f>
              <c:strCache>
                <c:ptCount val="6"/>
                <c:pt idx="0">
                  <c:v>100人以上</c:v>
                </c:pt>
                <c:pt idx="1">
                  <c:v>50～99人</c:v>
                </c:pt>
                <c:pt idx="2">
                  <c:v>30～49人</c:v>
                </c:pt>
                <c:pt idx="3">
                  <c:v>10～29人</c:v>
                </c:pt>
                <c:pt idx="4">
                  <c:v>5～9人</c:v>
                </c:pt>
                <c:pt idx="5">
                  <c:v>1～4人</c:v>
                </c:pt>
              </c:strCache>
            </c:strRef>
          </c:cat>
          <c:val>
            <c:numRef>
              <c:f>'26（問21）'!$BE$29:$BE$34</c:f>
              <c:numCache>
                <c:formatCode>0.0%</c:formatCode>
                <c:ptCount val="6"/>
                <c:pt idx="0">
                  <c:v>5.6338028169014086E-2</c:v>
                </c:pt>
                <c:pt idx="1">
                  <c:v>4.8192771084337352E-2</c:v>
                </c:pt>
                <c:pt idx="2">
                  <c:v>9.0909090909090912E-2</c:v>
                </c:pt>
                <c:pt idx="3">
                  <c:v>0.13563218390804599</c:v>
                </c:pt>
                <c:pt idx="4">
                  <c:v>0.21850899742930591</c:v>
                </c:pt>
                <c:pt idx="5">
                  <c:v>0.23870967741935484</c:v>
                </c:pt>
              </c:numCache>
            </c:numRef>
          </c:val>
          <c:extLst>
            <c:ext xmlns:c16="http://schemas.microsoft.com/office/drawing/2014/chart" uri="{C3380CC4-5D6E-409C-BE32-E72D297353CC}">
              <c16:uniqueId val="{00000007-6261-4D2E-9052-C2B53CB6E267}"/>
            </c:ext>
          </c:extLst>
        </c:ser>
        <c:ser>
          <c:idx val="2"/>
          <c:order val="2"/>
          <c:tx>
            <c:strRef>
              <c:f>'26（問21）'!$BF$28</c:f>
              <c:strCache>
                <c:ptCount val="1"/>
                <c:pt idx="0">
                  <c:v>無回答</c:v>
                </c:pt>
              </c:strCache>
            </c:strRef>
          </c:tx>
          <c:spPr>
            <a:pattFill prst="pct10">
              <a:fgClr>
                <a:schemeClr val="tx1"/>
              </a:fgClr>
              <a:bgClr>
                <a:schemeClr val="bg1"/>
              </a:bgClr>
            </a:patt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8AA6-42FD-A680-4B124D1B9F72}"/>
                </c:ext>
              </c:extLst>
            </c:dLbl>
            <c:dLbl>
              <c:idx val="1"/>
              <c:delete val="1"/>
              <c:extLst>
                <c:ext xmlns:c15="http://schemas.microsoft.com/office/drawing/2012/chart" uri="{CE6537A1-D6FC-4f65-9D91-7224C49458BB}"/>
                <c:ext xmlns:c16="http://schemas.microsoft.com/office/drawing/2014/chart" uri="{C3380CC4-5D6E-409C-BE32-E72D297353CC}">
                  <c16:uniqueId val="{00000008-6261-4D2E-9052-C2B53CB6E267}"/>
                </c:ext>
              </c:extLst>
            </c:dLbl>
            <c:dLbl>
              <c:idx val="2"/>
              <c:layout>
                <c:manualLayout>
                  <c:x val="8.032128514056224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261-4D2E-9052-C2B53CB6E267}"/>
                </c:ext>
              </c:extLst>
            </c:dLbl>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'26（問21）'!$BC$29:$BC$34</c:f>
              <c:strCache>
                <c:ptCount val="6"/>
                <c:pt idx="0">
                  <c:v>100人以上</c:v>
                </c:pt>
                <c:pt idx="1">
                  <c:v>50～99人</c:v>
                </c:pt>
                <c:pt idx="2">
                  <c:v>30～49人</c:v>
                </c:pt>
                <c:pt idx="3">
                  <c:v>10～29人</c:v>
                </c:pt>
                <c:pt idx="4">
                  <c:v>5～9人</c:v>
                </c:pt>
                <c:pt idx="5">
                  <c:v>1～4人</c:v>
                </c:pt>
              </c:strCache>
            </c:strRef>
          </c:cat>
          <c:val>
            <c:numRef>
              <c:f>'26（問21）'!$BF$29:$BF$34</c:f>
              <c:numCache>
                <c:formatCode>0.0%</c:formatCode>
                <c:ptCount val="6"/>
                <c:pt idx="0">
                  <c:v>0</c:v>
                </c:pt>
                <c:pt idx="1">
                  <c:v>2.4096385542168676E-2</c:v>
                </c:pt>
                <c:pt idx="2">
                  <c:v>4.5454545454545456E-2</c:v>
                </c:pt>
                <c:pt idx="3">
                  <c:v>2.528735632183908E-2</c:v>
                </c:pt>
                <c:pt idx="4">
                  <c:v>4.6272493573264781E-2</c:v>
                </c:pt>
                <c:pt idx="5">
                  <c:v>6.4516129032258063E-2</c:v>
                </c:pt>
              </c:numCache>
            </c:numRef>
          </c:val>
          <c:extLst>
            <c:ext xmlns:c16="http://schemas.microsoft.com/office/drawing/2014/chart" uri="{C3380CC4-5D6E-409C-BE32-E72D297353CC}">
              <c16:uniqueId val="{0000000A-6261-4D2E-9052-C2B53CB6E267}"/>
            </c:ext>
          </c:extLst>
        </c:ser>
        <c:dLbls>
          <c:showLegendKey val="0"/>
          <c:showVal val="0"/>
          <c:showCatName val="0"/>
          <c:showSerName val="0"/>
          <c:showPercent val="0"/>
          <c:showBubbleSize val="0"/>
        </c:dLbls>
        <c:gapWidth val="30"/>
        <c:overlap val="100"/>
        <c:axId val="33055104"/>
        <c:axId val="33056640"/>
      </c:barChart>
      <c:catAx>
        <c:axId val="3305510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3056640"/>
        <c:crosses val="autoZero"/>
        <c:auto val="1"/>
        <c:lblAlgn val="ctr"/>
        <c:lblOffset val="100"/>
        <c:tickLblSkip val="1"/>
        <c:tickMarkSkip val="1"/>
        <c:noMultiLvlLbl val="0"/>
      </c:catAx>
      <c:valAx>
        <c:axId val="3305664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33055104"/>
        <c:crosses val="autoZero"/>
        <c:crossBetween val="between"/>
        <c:majorUnit val="0.2"/>
      </c:valAx>
      <c:spPr>
        <a:noFill/>
        <a:ln w="25400">
          <a:noFill/>
        </a:ln>
      </c:spPr>
    </c:plotArea>
    <c:legend>
      <c:legendPos val="r"/>
      <c:layout>
        <c:manualLayout>
          <c:xMode val="edge"/>
          <c:yMode val="edge"/>
          <c:x val="0.9036150902823894"/>
          <c:y val="0.30731758530183723"/>
          <c:w val="8.8855421686746983E-2"/>
          <c:h val="0.37073273157928427"/>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1.5923566878980892E-2"/>
          <c:y val="3.0927835051546393E-2"/>
        </c:manualLayout>
      </c:layout>
      <c:overlay val="0"/>
      <c:spPr>
        <a:no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title>
    <c:autoTitleDeleted val="0"/>
    <c:view3D>
      <c:rotX val="50"/>
      <c:rotY val="0"/>
      <c:rAngAx val="0"/>
    </c:view3D>
    <c:floor>
      <c:thickness val="0"/>
    </c:floor>
    <c:sideWall>
      <c:thickness val="0"/>
    </c:sideWall>
    <c:backWall>
      <c:thickness val="0"/>
    </c:backWall>
    <c:plotArea>
      <c:layout>
        <c:manualLayout>
          <c:layoutTarget val="inner"/>
          <c:xMode val="edge"/>
          <c:yMode val="edge"/>
          <c:x val="4.6709129511677279E-2"/>
          <c:y val="0.12199312714776632"/>
          <c:w val="0.51061571125265393"/>
          <c:h val="0.82646048109965631"/>
        </c:manualLayout>
      </c:layout>
      <c:pie3DChart>
        <c:varyColors val="1"/>
        <c:ser>
          <c:idx val="0"/>
          <c:order val="0"/>
          <c:tx>
            <c:strRef>
              <c:f>'41（問15）'!$AL$5</c:f>
              <c:strCache>
                <c:ptCount val="1"/>
                <c:pt idx="0">
                  <c:v>全　体</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idx val="0"/>
            <c:bubble3D val="0"/>
            <c:extLst>
              <c:ext xmlns:c16="http://schemas.microsoft.com/office/drawing/2014/chart" uri="{C3380CC4-5D6E-409C-BE32-E72D297353CC}">
                <c16:uniqueId val="{00000000-186C-4C30-BB0C-6FF04B97C455}"/>
              </c:ext>
            </c:extLst>
          </c:dPt>
          <c:dPt>
            <c:idx val="1"/>
            <c:bubble3D val="0"/>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2-186C-4C30-BB0C-6FF04B97C455}"/>
              </c:ext>
            </c:extLst>
          </c:dPt>
          <c:dPt>
            <c:idx val="2"/>
            <c:bubble3D val="0"/>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4-186C-4C30-BB0C-6FF04B97C455}"/>
              </c:ext>
            </c:extLst>
          </c:dPt>
          <c:dPt>
            <c:idx val="3"/>
            <c:bubble3D val="0"/>
            <c:spPr>
              <a:pattFill prst="smGrid">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6-186C-4C30-BB0C-6FF04B97C455}"/>
              </c:ext>
            </c:extLst>
          </c:dPt>
          <c:dPt>
            <c:idx val="4"/>
            <c:bubble3D val="0"/>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8-186C-4C30-BB0C-6FF04B97C455}"/>
              </c:ext>
            </c:extLst>
          </c:dPt>
          <c:dPt>
            <c:idx val="5"/>
            <c:bubble3D val="0"/>
            <c:spPr>
              <a:pattFill prst="pct5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A-186C-4C30-BB0C-6FF04B97C455}"/>
              </c:ext>
            </c:extLst>
          </c:dPt>
          <c:dLbls>
            <c:dLbl>
              <c:idx val="0"/>
              <c:layout>
                <c:manualLayout>
                  <c:x val="4.4601701857331449E-2"/>
                  <c:y val="9.7691912222312421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186C-4C30-BB0C-6FF04B97C455}"/>
                </c:ext>
              </c:extLst>
            </c:dLbl>
            <c:dLbl>
              <c:idx val="1"/>
              <c:layout>
                <c:manualLayout>
                  <c:x val="9.224434525302172E-2"/>
                  <c:y val="9.803663717293073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186C-4C30-BB0C-6FF04B97C455}"/>
                </c:ext>
              </c:extLst>
            </c:dLbl>
            <c:dLbl>
              <c:idx val="2"/>
              <c:layout>
                <c:manualLayout>
                  <c:x val="1.5235468177942725E-2"/>
                  <c:y val="7.8933896149579241E-2"/>
                </c:manualLayout>
              </c:layout>
              <c:numFmt formatCode="0.0%" sourceLinked="0"/>
              <c:spPr>
                <a:noFill/>
                <a:ln w="25400">
                  <a:noFill/>
                </a:ln>
              </c:spPr>
              <c:txPr>
                <a:bodyPr vertOverflow="clip" horzOverflow="clip" wrap="none"/>
                <a:lstStyle/>
                <a:p>
                  <a:pPr>
                    <a:defRPr sz="800" b="0" i="0" u="none" strike="noStrike" baseline="0">
                      <a:solidFill>
                        <a:srgbClr val="000000"/>
                      </a:solidFill>
                      <a:latin typeface="ＭＳ Ｐゴシック"/>
                      <a:ea typeface="ＭＳ Ｐゴシック"/>
                      <a:cs typeface="ＭＳ Ｐゴシック"/>
                    </a:defRPr>
                  </a:pPr>
                  <a:endParaRPr lang="ja-JP"/>
                </a:p>
              </c:txPr>
              <c:dLblPos val="bestFit"/>
              <c:showLegendKey val="0"/>
              <c:showVal val="0"/>
              <c:showCatName val="1"/>
              <c:showSerName val="0"/>
              <c:showPercent val="1"/>
              <c:showBubbleSize val="0"/>
              <c:extLst>
                <c:ext xmlns:c15="http://schemas.microsoft.com/office/drawing/2012/chart" uri="{CE6537A1-D6FC-4f65-9D91-7224C49458BB}">
                  <c15:layout>
                    <c:manualLayout>
                      <c:w val="0.1845859872611465"/>
                      <c:h val="0.35876288659793815"/>
                    </c:manualLayout>
                  </c15:layout>
                </c:ext>
                <c:ext xmlns:c16="http://schemas.microsoft.com/office/drawing/2014/chart" uri="{C3380CC4-5D6E-409C-BE32-E72D297353CC}">
                  <c16:uniqueId val="{00000004-186C-4C30-BB0C-6FF04B97C455}"/>
                </c:ext>
              </c:extLst>
            </c:dLbl>
            <c:dLbl>
              <c:idx val="3"/>
              <c:layout>
                <c:manualLayout>
                  <c:x val="2.5417523446511783E-2"/>
                  <c:y val="2.371134020618556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186C-4C30-BB0C-6FF04B97C455}"/>
                </c:ext>
              </c:extLst>
            </c:dLbl>
            <c:dLbl>
              <c:idx val="4"/>
              <c:layout>
                <c:manualLayout>
                  <c:x val="1.2738853503184714E-2"/>
                  <c:y val="0.1512027491408933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186C-4C30-BB0C-6FF04B97C455}"/>
                </c:ext>
              </c:extLst>
            </c:dLbl>
            <c:dLbl>
              <c:idx val="5"/>
              <c:layout>
                <c:manualLayout>
                  <c:x val="0.11303274988715582"/>
                  <c:y val="0.10352193089265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186C-4C30-BB0C-6FF04B97C455}"/>
                </c:ext>
              </c:extLst>
            </c:dLbl>
            <c:numFmt formatCode="0.0%" sourceLinked="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'41（問15）'!$AM$7:$AR$7</c:f>
              <c:strCache>
                <c:ptCount val="6"/>
                <c:pt idx="0">
                  <c:v>４時間未満</c:v>
                </c:pt>
                <c:pt idx="1">
                  <c:v>４時間以上
５時間未満</c:v>
                </c:pt>
                <c:pt idx="2">
                  <c:v>５時間以上
６時間未満</c:v>
                </c:pt>
                <c:pt idx="3">
                  <c:v>６時間以上
７時間未満</c:v>
                </c:pt>
                <c:pt idx="4">
                  <c:v>７時間以上</c:v>
                </c:pt>
                <c:pt idx="5">
                  <c:v>無回答</c:v>
                </c:pt>
              </c:strCache>
            </c:strRef>
          </c:cat>
          <c:val>
            <c:numRef>
              <c:f>'41（問15）'!$AM$5:$AR$5</c:f>
              <c:numCache>
                <c:formatCode>0.0%</c:formatCode>
                <c:ptCount val="6"/>
                <c:pt idx="0">
                  <c:v>5.8685446009389672E-2</c:v>
                </c:pt>
                <c:pt idx="1">
                  <c:v>9.7026604068857589E-2</c:v>
                </c:pt>
                <c:pt idx="2">
                  <c:v>0.16040688575899845</c:v>
                </c:pt>
                <c:pt idx="3">
                  <c:v>0.11424100156494522</c:v>
                </c:pt>
                <c:pt idx="4">
                  <c:v>0.27230046948356806</c:v>
                </c:pt>
                <c:pt idx="5">
                  <c:v>0.29733959311424102</c:v>
                </c:pt>
              </c:numCache>
            </c:numRef>
          </c:val>
          <c:extLst>
            <c:ext xmlns:c16="http://schemas.microsoft.com/office/drawing/2014/chart" uri="{C3380CC4-5D6E-409C-BE32-E72D297353CC}">
              <c16:uniqueId val="{0000000B-186C-4C30-BB0C-6FF04B97C455}"/>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7033953558352974"/>
          <c:y val="0.12120247855615986"/>
          <c:w val="0.19144390390691612"/>
          <c:h val="0.77134020618556709"/>
        </c:manualLayout>
      </c:layout>
      <c:overlay val="0"/>
      <c:spPr>
        <a:solidFill>
          <a:sysClr val="window" lastClr="FFFFFF"/>
        </a:solidFill>
        <a:ln>
          <a:solidFill>
            <a:sysClr val="windowText" lastClr="000000"/>
          </a:solidFill>
        </a:ln>
      </c:spPr>
      <c:txPr>
        <a:bodyPr/>
        <a:lstStyle/>
        <a:p>
          <a:pPr>
            <a:defRPr sz="700"/>
          </a:pPr>
          <a:endParaRPr lang="ja-JP"/>
        </a:p>
      </c:txPr>
    </c:legend>
    <c:plotVisOnly val="1"/>
    <c:dispBlanksAs val="zero"/>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503069094890746"/>
          <c:y val="9.5969289827255271E-3"/>
        </c:manualLayout>
      </c:layout>
      <c:overlay val="0"/>
      <c:spPr>
        <a:noFill/>
        <a:ln w="25400">
          <a:noFill/>
        </a:ln>
      </c:spPr>
    </c:title>
    <c:autoTitleDeleted val="0"/>
    <c:plotArea>
      <c:layout>
        <c:manualLayout>
          <c:layoutTarget val="inner"/>
          <c:xMode val="edge"/>
          <c:yMode val="edge"/>
          <c:x val="0.15030686103070856"/>
          <c:y val="5.7581573896353169E-2"/>
          <c:w val="0.66871215723866262"/>
          <c:h val="0.8886756238003839"/>
        </c:manualLayout>
      </c:layout>
      <c:barChart>
        <c:barDir val="bar"/>
        <c:grouping val="percentStacked"/>
        <c:varyColors val="0"/>
        <c:ser>
          <c:idx val="0"/>
          <c:order val="0"/>
          <c:tx>
            <c:strRef>
              <c:f>'41（問15）'!$AM$7</c:f>
              <c:strCache>
                <c:ptCount val="1"/>
                <c:pt idx="0">
                  <c:v>４時間未満</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2.453987730061349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27-4929-A4FD-C3852ED27068}"/>
                </c:ext>
              </c:extLst>
            </c:dLbl>
            <c:dLbl>
              <c:idx val="1"/>
              <c:layout>
                <c:manualLayout>
                  <c:x val="3.9826151902556265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127-4929-A4FD-C3852ED27068}"/>
                </c:ext>
              </c:extLst>
            </c:dLbl>
            <c:dLbl>
              <c:idx val="2"/>
              <c:layout>
                <c:manualLayout>
                  <c:x val="-2.1522309711286087E-3"/>
                  <c:y val="9.383555494586713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127-4929-A4FD-C3852ED27068}"/>
                </c:ext>
              </c:extLst>
            </c:dLbl>
            <c:dLbl>
              <c:idx val="3"/>
              <c:layout>
                <c:manualLayout>
                  <c:x val="1.8745523054753364E-17"/>
                  <c:y val="9.383555494586713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127-4929-A4FD-C3852ED27068}"/>
                </c:ext>
              </c:extLst>
            </c:dLbl>
            <c:dLbl>
              <c:idx val="6"/>
              <c:layout>
                <c:manualLayout>
                  <c:x val="-1.022494887525562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27-4929-A4FD-C3852ED27068}"/>
                </c:ext>
              </c:extLst>
            </c:dLbl>
            <c:dLbl>
              <c:idx val="7"/>
              <c:layout>
                <c:manualLayout>
                  <c:x val="4.0094681416356507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27-4929-A4FD-C3852ED27068}"/>
                </c:ext>
              </c:extLst>
            </c:dLbl>
            <c:dLbl>
              <c:idx val="8"/>
              <c:layout>
                <c:manualLayout>
                  <c:x val="4.0363269424823411E-3"/>
                  <c:y val="4.66491642431266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27-4929-A4FD-C3852ED27068}"/>
                </c:ext>
              </c:extLst>
            </c:dLbl>
            <c:dLbl>
              <c:idx val="9"/>
              <c:layout>
                <c:manualLayout>
                  <c:x val="-4.3046229650741509E-3"/>
                  <c:y val="2.559181062060140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27-4929-A4FD-C3852ED27068}"/>
                </c:ext>
              </c:extLst>
            </c:dLbl>
            <c:dLbl>
              <c:idx val="11"/>
              <c:layout>
                <c:manualLayout>
                  <c:x val="-1.3412047005726874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127-4929-A4FD-C3852ED27068}"/>
                </c:ext>
              </c:extLst>
            </c:dLbl>
            <c:dLbl>
              <c:idx val="12"/>
              <c:layout>
                <c:manualLayout>
                  <c:x val="-1.6118383975009259E-4"/>
                  <c:y val="2.5591810620601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127-4929-A4FD-C3852ED27068}"/>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'41（問15）'!$AL$8:$AL$20</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'41（問15）'!$AM$8:$AM$20</c:f>
              <c:numCache>
                <c:formatCode>0.0%</c:formatCode>
                <c:ptCount val="13"/>
                <c:pt idx="0">
                  <c:v>0</c:v>
                </c:pt>
                <c:pt idx="1">
                  <c:v>4.7619047619047616E-2</c:v>
                </c:pt>
                <c:pt idx="2">
                  <c:v>4.8275862068965517E-2</c:v>
                </c:pt>
                <c:pt idx="3">
                  <c:v>0.16666666666666666</c:v>
                </c:pt>
                <c:pt idx="4">
                  <c:v>0.12154696132596685</c:v>
                </c:pt>
                <c:pt idx="5">
                  <c:v>0.17142857142857143</c:v>
                </c:pt>
                <c:pt idx="6">
                  <c:v>9.5238095238095233E-2</c:v>
                </c:pt>
                <c:pt idx="7">
                  <c:v>0</c:v>
                </c:pt>
                <c:pt idx="8">
                  <c:v>6.6390041493775934E-2</c:v>
                </c:pt>
                <c:pt idx="9">
                  <c:v>0</c:v>
                </c:pt>
                <c:pt idx="10">
                  <c:v>0</c:v>
                </c:pt>
                <c:pt idx="11">
                  <c:v>1.5789473684210527E-2</c:v>
                </c:pt>
                <c:pt idx="12">
                  <c:v>2.5316455696202531E-2</c:v>
                </c:pt>
              </c:numCache>
            </c:numRef>
          </c:val>
          <c:extLst>
            <c:ext xmlns:c16="http://schemas.microsoft.com/office/drawing/2014/chart" uri="{C3380CC4-5D6E-409C-BE32-E72D297353CC}">
              <c16:uniqueId val="{0000000A-6127-4929-A4FD-C3852ED27068}"/>
            </c:ext>
          </c:extLst>
        </c:ser>
        <c:ser>
          <c:idx val="1"/>
          <c:order val="1"/>
          <c:tx>
            <c:strRef>
              <c:f>'41（問15）'!$AN$7</c:f>
              <c:strCache>
                <c:ptCount val="1"/>
                <c:pt idx="0">
                  <c:v>４時間以上
５時間未満</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1.412714429868819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127-4929-A4FD-C3852ED27068}"/>
                </c:ext>
              </c:extLst>
            </c:dLbl>
            <c:dLbl>
              <c:idx val="2"/>
              <c:layout>
                <c:manualLayout>
                  <c:x val="1.412714429868819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127-4929-A4FD-C3852ED27068}"/>
                </c:ext>
              </c:extLst>
            </c:dLbl>
            <c:dLbl>
              <c:idx val="3"/>
              <c:layout>
                <c:manualLayout>
                  <c:x val="1.2269777627489816E-2"/>
                  <c:y val="9.383555494586713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127-4929-A4FD-C3852ED27068}"/>
                </c:ext>
              </c:extLst>
            </c:dLbl>
            <c:dLbl>
              <c:idx val="6"/>
              <c:layout>
                <c:manualLayout>
                  <c:x val="-4.089979550102249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127-4929-A4FD-C3852ED27068}"/>
                </c:ext>
              </c:extLst>
            </c:dLbl>
            <c:dLbl>
              <c:idx val="8"/>
              <c:layout>
                <c:manualLayout>
                  <c:x val="1.4234417016891293E-2"/>
                  <c:y val="-4.6917777472933566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127-4929-A4FD-C3852ED27068}"/>
                </c:ext>
              </c:extLst>
            </c:dLbl>
            <c:dLbl>
              <c:idx val="9"/>
              <c:layout>
                <c:manualLayout>
                  <c:x val="7.9116950871938561E-3"/>
                  <c:y val="2.559181062060140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127-4929-A4FD-C3852ED27068}"/>
                </c:ext>
              </c:extLst>
            </c:dLbl>
            <c:dLbl>
              <c:idx val="10"/>
              <c:layout>
                <c:manualLayout>
                  <c:x val="5.8935961225705684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127-4929-A4FD-C3852ED27068}"/>
                </c:ext>
              </c:extLst>
            </c:dLbl>
            <c:dLbl>
              <c:idx val="11"/>
              <c:layout>
                <c:manualLayout>
                  <c:x val="6.134969325153374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127-4929-A4FD-C3852ED27068}"/>
                </c:ext>
              </c:extLst>
            </c:dLbl>
            <c:dLbl>
              <c:idx val="12"/>
              <c:layout>
                <c:manualLayout>
                  <c:x val="1.6118544997826192E-2"/>
                  <c:y val="2.559181062060140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6127-4929-A4FD-C3852ED27068}"/>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'41（問15）'!$AL$8:$AL$20</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'41（問15）'!$AN$8:$AN$20</c:f>
              <c:numCache>
                <c:formatCode>0.0%</c:formatCode>
                <c:ptCount val="13"/>
                <c:pt idx="0">
                  <c:v>0</c:v>
                </c:pt>
                <c:pt idx="1">
                  <c:v>7.9365079365079361E-2</c:v>
                </c:pt>
                <c:pt idx="2">
                  <c:v>4.8275862068965517E-2</c:v>
                </c:pt>
                <c:pt idx="3">
                  <c:v>2.3809523809523808E-2</c:v>
                </c:pt>
                <c:pt idx="4">
                  <c:v>0.22099447513812154</c:v>
                </c:pt>
                <c:pt idx="5">
                  <c:v>0.2</c:v>
                </c:pt>
                <c:pt idx="6">
                  <c:v>9.5238095238095233E-2</c:v>
                </c:pt>
                <c:pt idx="7">
                  <c:v>0.23809523809523808</c:v>
                </c:pt>
                <c:pt idx="8">
                  <c:v>0.1037344398340249</c:v>
                </c:pt>
                <c:pt idx="9">
                  <c:v>0.11538461538461539</c:v>
                </c:pt>
                <c:pt idx="10">
                  <c:v>7.6923076923076927E-2</c:v>
                </c:pt>
                <c:pt idx="11">
                  <c:v>7.3684210526315783E-2</c:v>
                </c:pt>
                <c:pt idx="12">
                  <c:v>3.7974683544303799E-2</c:v>
                </c:pt>
              </c:numCache>
            </c:numRef>
          </c:val>
          <c:extLst>
            <c:ext xmlns:c16="http://schemas.microsoft.com/office/drawing/2014/chart" uri="{C3380CC4-5D6E-409C-BE32-E72D297353CC}">
              <c16:uniqueId val="{00000014-6127-4929-A4FD-C3852ED27068}"/>
            </c:ext>
          </c:extLst>
        </c:ser>
        <c:ser>
          <c:idx val="2"/>
          <c:order val="2"/>
          <c:tx>
            <c:strRef>
              <c:f>'41（問15）'!$AO$7</c:f>
              <c:strCache>
                <c:ptCount val="1"/>
                <c:pt idx="0">
                  <c:v>５時間以上
６時間未満</c:v>
                </c:pt>
              </c:strCache>
            </c:strRef>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3.8753505963116872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6127-4929-A4FD-C3852ED27068}"/>
                </c:ext>
              </c:extLst>
            </c:dLbl>
            <c:dLbl>
              <c:idx val="3"/>
              <c:layout>
                <c:manualLayout>
                  <c:x val="4.0899795501022499E-3"/>
                  <c:y val="2.559181062060234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6127-4929-A4FD-C3852ED27068}"/>
                </c:ext>
              </c:extLst>
            </c:dLbl>
            <c:dLbl>
              <c:idx val="4"/>
              <c:layout>
                <c:manualLayout>
                  <c:x val="-1.226993865030674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6127-4929-A4FD-C3852ED27068}"/>
                </c:ext>
              </c:extLst>
            </c:dLbl>
            <c:dLbl>
              <c:idx val="6"/>
              <c:layout>
                <c:manualLayout>
                  <c:x val="-2.0449897750510872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6127-4929-A4FD-C3852ED27068}"/>
                </c:ext>
              </c:extLst>
            </c:dLbl>
            <c:dLbl>
              <c:idx val="12"/>
              <c:layout>
                <c:manualLayout>
                  <c:x val="8.0994476917378815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6127-4929-A4FD-C3852ED27068}"/>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'41（問15）'!$AL$8:$AL$20</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'41（問15）'!$AO$8:$AO$20</c:f>
              <c:numCache>
                <c:formatCode>0.0%</c:formatCode>
                <c:ptCount val="13"/>
                <c:pt idx="0">
                  <c:v>0</c:v>
                </c:pt>
                <c:pt idx="1">
                  <c:v>0.18253968253968253</c:v>
                </c:pt>
                <c:pt idx="2">
                  <c:v>0.15172413793103448</c:v>
                </c:pt>
                <c:pt idx="3">
                  <c:v>0.23809523809523808</c:v>
                </c:pt>
                <c:pt idx="4">
                  <c:v>8.8397790055248615E-2</c:v>
                </c:pt>
                <c:pt idx="5">
                  <c:v>0.14285714285714285</c:v>
                </c:pt>
                <c:pt idx="6">
                  <c:v>4.7619047619047616E-2</c:v>
                </c:pt>
                <c:pt idx="7">
                  <c:v>0.14285714285714285</c:v>
                </c:pt>
                <c:pt idx="8">
                  <c:v>0.17012448132780084</c:v>
                </c:pt>
                <c:pt idx="9">
                  <c:v>0.23076923076923078</c:v>
                </c:pt>
                <c:pt idx="10">
                  <c:v>0.15384615384615385</c:v>
                </c:pt>
                <c:pt idx="11">
                  <c:v>0.29473684210526313</c:v>
                </c:pt>
                <c:pt idx="12">
                  <c:v>8.4388185654008435E-2</c:v>
                </c:pt>
              </c:numCache>
            </c:numRef>
          </c:val>
          <c:extLst>
            <c:ext xmlns:c16="http://schemas.microsoft.com/office/drawing/2014/chart" uri="{C3380CC4-5D6E-409C-BE32-E72D297353CC}">
              <c16:uniqueId val="{0000001A-6127-4929-A4FD-C3852ED27068}"/>
            </c:ext>
          </c:extLst>
        </c:ser>
        <c:ser>
          <c:idx val="3"/>
          <c:order val="3"/>
          <c:tx>
            <c:strRef>
              <c:f>'41（問15）'!$AP$7</c:f>
              <c:strCache>
                <c:ptCount val="1"/>
                <c:pt idx="0">
                  <c:v>６時間以上
７時間未満</c:v>
                </c:pt>
              </c:strCache>
            </c:strRef>
          </c:tx>
          <c:spPr>
            <a:pattFill prst="smGrid">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5"/>
              <c:layout>
                <c:manualLayout>
                  <c:x val="-1.226993865030667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6127-4929-A4FD-C3852ED27068}"/>
                </c:ext>
              </c:extLst>
            </c:dLbl>
            <c:dLbl>
              <c:idx val="6"/>
              <c:layout>
                <c:manualLayout>
                  <c:x val="4.0899795501022117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6127-4929-A4FD-C3852ED27068}"/>
                </c:ext>
              </c:extLst>
            </c:dLbl>
            <c:dLbl>
              <c:idx val="12"/>
              <c:layout>
                <c:manualLayout>
                  <c:x val="6.0544904137235112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6127-4929-A4FD-C3852ED27068}"/>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'41（問15）'!$AL$8:$AL$20</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'41（問15）'!$AP$8:$AP$20</c:f>
              <c:numCache>
                <c:formatCode>0.0%</c:formatCode>
                <c:ptCount val="13"/>
                <c:pt idx="0">
                  <c:v>0</c:v>
                </c:pt>
                <c:pt idx="1">
                  <c:v>6.3492063492063489E-2</c:v>
                </c:pt>
                <c:pt idx="2">
                  <c:v>0.1310344827586207</c:v>
                </c:pt>
                <c:pt idx="3">
                  <c:v>0.16666666666666666</c:v>
                </c:pt>
                <c:pt idx="4">
                  <c:v>0.1270718232044199</c:v>
                </c:pt>
                <c:pt idx="5">
                  <c:v>0.22857142857142856</c:v>
                </c:pt>
                <c:pt idx="6">
                  <c:v>9.5238095238095233E-2</c:v>
                </c:pt>
                <c:pt idx="7">
                  <c:v>4.7619047619047616E-2</c:v>
                </c:pt>
                <c:pt idx="8">
                  <c:v>0.12033195020746888</c:v>
                </c:pt>
                <c:pt idx="9">
                  <c:v>0.19230769230769232</c:v>
                </c:pt>
                <c:pt idx="10">
                  <c:v>0.30769230769230771</c:v>
                </c:pt>
                <c:pt idx="11">
                  <c:v>0.1368421052631579</c:v>
                </c:pt>
                <c:pt idx="12">
                  <c:v>5.9071729957805907E-2</c:v>
                </c:pt>
              </c:numCache>
            </c:numRef>
          </c:val>
          <c:extLst>
            <c:ext xmlns:c16="http://schemas.microsoft.com/office/drawing/2014/chart" uri="{C3380CC4-5D6E-409C-BE32-E72D297353CC}">
              <c16:uniqueId val="{0000001E-6127-4929-A4FD-C3852ED27068}"/>
            </c:ext>
          </c:extLst>
        </c:ser>
        <c:ser>
          <c:idx val="4"/>
          <c:order val="4"/>
          <c:tx>
            <c:strRef>
              <c:f>'41（問15）'!$AQ$7</c:f>
              <c:strCache>
                <c:ptCount val="1"/>
                <c:pt idx="0">
                  <c:v>７時間以上</c:v>
                </c:pt>
              </c:strCache>
            </c:strRef>
          </c:tx>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5"/>
              <c:layout>
                <c:manualLayout>
                  <c:x val="4.089979550102249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6127-4929-A4FD-C3852ED27068}"/>
                </c:ext>
              </c:extLst>
            </c:dLbl>
            <c:dLbl>
              <c:idx val="6"/>
              <c:layout>
                <c:manualLayout>
                  <c:x val="0"/>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6127-4929-A4FD-C3852ED27068}"/>
                </c:ext>
              </c:extLst>
            </c:dLbl>
            <c:dLbl>
              <c:idx val="7"/>
              <c:layout>
                <c:manualLayout>
                  <c:x val="4.0899795501023245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6127-4929-A4FD-C3852ED27068}"/>
                </c:ext>
              </c:extLst>
            </c:dLbl>
            <c:dLbl>
              <c:idx val="10"/>
              <c:layout>
                <c:manualLayout>
                  <c:x val="-1.341320065053218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6127-4929-A4FD-C3852ED27068}"/>
                </c:ext>
              </c:extLst>
            </c:dLbl>
            <c:dLbl>
              <c:idx val="12"/>
              <c:layout>
                <c:manualLayout>
                  <c:x val="6.134969325153374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6127-4929-A4FD-C3852ED27068}"/>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'41（問15）'!$AL$8:$AL$20</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'41（問15）'!$AQ$8:$AQ$20</c:f>
              <c:numCache>
                <c:formatCode>0.0%</c:formatCode>
                <c:ptCount val="13"/>
                <c:pt idx="0">
                  <c:v>0</c:v>
                </c:pt>
                <c:pt idx="1">
                  <c:v>0.31746031746031744</c:v>
                </c:pt>
                <c:pt idx="2">
                  <c:v>0.25517241379310346</c:v>
                </c:pt>
                <c:pt idx="3">
                  <c:v>0.21428571428571427</c:v>
                </c:pt>
                <c:pt idx="4">
                  <c:v>0.287292817679558</c:v>
                </c:pt>
                <c:pt idx="5">
                  <c:v>8.5714285714285715E-2</c:v>
                </c:pt>
                <c:pt idx="6">
                  <c:v>0.33333333333333331</c:v>
                </c:pt>
                <c:pt idx="7">
                  <c:v>0.19047619047619047</c:v>
                </c:pt>
                <c:pt idx="8">
                  <c:v>0.27800829875518673</c:v>
                </c:pt>
                <c:pt idx="9">
                  <c:v>0.19230769230769232</c:v>
                </c:pt>
                <c:pt idx="10">
                  <c:v>0.30769230769230771</c:v>
                </c:pt>
                <c:pt idx="11">
                  <c:v>0.26842105263157895</c:v>
                </c:pt>
                <c:pt idx="12">
                  <c:v>0.29113924050632911</c:v>
                </c:pt>
              </c:numCache>
            </c:numRef>
          </c:val>
          <c:extLst>
            <c:ext xmlns:c16="http://schemas.microsoft.com/office/drawing/2014/chart" uri="{C3380CC4-5D6E-409C-BE32-E72D297353CC}">
              <c16:uniqueId val="{00000024-6127-4929-A4FD-C3852ED27068}"/>
            </c:ext>
          </c:extLst>
        </c:ser>
        <c:ser>
          <c:idx val="5"/>
          <c:order val="5"/>
          <c:tx>
            <c:strRef>
              <c:f>'41（問15）'!$AR$7</c:f>
              <c:strCache>
                <c:ptCount val="1"/>
                <c:pt idx="0">
                  <c:v>無回答</c:v>
                </c:pt>
              </c:strCache>
            </c:strRef>
          </c:tx>
          <c:spPr>
            <a:solidFill>
              <a:srgbClr val="FFFFFF"/>
            </a:solidFill>
            <a:ln w="12700">
              <a:solidFill>
                <a:srgbClr val="000000"/>
              </a:solidFill>
              <a:prstDash val="solid"/>
            </a:ln>
          </c:spPr>
          <c:invertIfNegative val="0"/>
          <c:dLbls>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'41（問15）'!$AL$8:$AL$20</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'41（問15）'!$AR$8:$AR$20</c:f>
              <c:numCache>
                <c:formatCode>0.0%</c:formatCode>
                <c:ptCount val="13"/>
                <c:pt idx="0">
                  <c:v>0</c:v>
                </c:pt>
                <c:pt idx="1">
                  <c:v>0.30952380952380953</c:v>
                </c:pt>
                <c:pt idx="2">
                  <c:v>0.36551724137931035</c:v>
                </c:pt>
                <c:pt idx="3">
                  <c:v>0.19047619047619047</c:v>
                </c:pt>
                <c:pt idx="4">
                  <c:v>0.15469613259668508</c:v>
                </c:pt>
                <c:pt idx="5">
                  <c:v>0.17142857142857143</c:v>
                </c:pt>
                <c:pt idx="6">
                  <c:v>0.33333333333333331</c:v>
                </c:pt>
                <c:pt idx="7">
                  <c:v>0.38095238095238093</c:v>
                </c:pt>
                <c:pt idx="8">
                  <c:v>0.26141078838174275</c:v>
                </c:pt>
                <c:pt idx="9">
                  <c:v>0.26923076923076922</c:v>
                </c:pt>
                <c:pt idx="10">
                  <c:v>0.15384615384615385</c:v>
                </c:pt>
                <c:pt idx="11">
                  <c:v>0.21052631578947367</c:v>
                </c:pt>
                <c:pt idx="12">
                  <c:v>0.50210970464135019</c:v>
                </c:pt>
              </c:numCache>
            </c:numRef>
          </c:val>
          <c:extLst>
            <c:ext xmlns:c16="http://schemas.microsoft.com/office/drawing/2014/chart" uri="{C3380CC4-5D6E-409C-BE32-E72D297353CC}">
              <c16:uniqueId val="{00000025-6127-4929-A4FD-C3852ED27068}"/>
            </c:ext>
          </c:extLst>
        </c:ser>
        <c:dLbls>
          <c:showLegendKey val="0"/>
          <c:showVal val="0"/>
          <c:showCatName val="0"/>
          <c:showSerName val="0"/>
          <c:showPercent val="0"/>
          <c:showBubbleSize val="0"/>
        </c:dLbls>
        <c:gapWidth val="30"/>
        <c:overlap val="100"/>
        <c:axId val="97952512"/>
        <c:axId val="97954048"/>
      </c:barChart>
      <c:catAx>
        <c:axId val="9795251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7954048"/>
        <c:crosses val="autoZero"/>
        <c:auto val="1"/>
        <c:lblAlgn val="ctr"/>
        <c:lblOffset val="100"/>
        <c:tickLblSkip val="1"/>
        <c:tickMarkSkip val="1"/>
        <c:noMultiLvlLbl val="0"/>
      </c:catAx>
      <c:valAx>
        <c:axId val="9795404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7952512"/>
        <c:crosses val="autoZero"/>
        <c:crossBetween val="between"/>
      </c:valAx>
      <c:spPr>
        <a:noFill/>
        <a:ln w="25400">
          <a:noFill/>
        </a:ln>
      </c:spPr>
    </c:plotArea>
    <c:legend>
      <c:legendPos val="r"/>
      <c:layout>
        <c:manualLayout>
          <c:xMode val="edge"/>
          <c:yMode val="edge"/>
          <c:x val="0.86349757660660509"/>
          <c:y val="0.31861804222648754"/>
          <c:w val="0.12883451685103775"/>
          <c:h val="0.3531669865642994"/>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orientation="portrait"/>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15000015907102521"/>
          <c:y val="1.7793594306049824E-2"/>
        </c:manualLayout>
      </c:layout>
      <c:overlay val="0"/>
      <c:spPr>
        <a:noFill/>
        <a:ln w="25400">
          <a:noFill/>
        </a:ln>
      </c:spPr>
    </c:title>
    <c:autoTitleDeleted val="0"/>
    <c:plotArea>
      <c:layout>
        <c:manualLayout>
          <c:layoutTarget val="inner"/>
          <c:xMode val="edge"/>
          <c:yMode val="edge"/>
          <c:x val="0.12424260807677569"/>
          <c:y val="0.13167259786476868"/>
          <c:w val="0.68787980569336782"/>
          <c:h val="0.76868327402135228"/>
        </c:manualLayout>
      </c:layout>
      <c:barChart>
        <c:barDir val="bar"/>
        <c:grouping val="percentStacked"/>
        <c:varyColors val="0"/>
        <c:ser>
          <c:idx val="0"/>
          <c:order val="0"/>
          <c:tx>
            <c:strRef>
              <c:f>'41（問15）'!$AM$22</c:f>
              <c:strCache>
                <c:ptCount val="1"/>
                <c:pt idx="0">
                  <c:v>４時間未満</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3.2707450030284675E-3"/>
                  <c:y val="-2.60972716488730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ECE-4183-B2FD-1F6182983272}"/>
                </c:ext>
              </c:extLst>
            </c:dLbl>
            <c:dLbl>
              <c:idx val="2"/>
              <c:layout>
                <c:manualLayout>
                  <c:x val="1.401056672502178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ECE-4183-B2FD-1F6182983272}"/>
                </c:ext>
              </c:extLst>
            </c:dLbl>
            <c:dLbl>
              <c:idx val="3"/>
              <c:layout>
                <c:manualLayout>
                  <c:x val="1.994017946161515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ECE-4183-B2FD-1F6182983272}"/>
                </c:ext>
              </c:extLst>
            </c:dLbl>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'41（問15）'!$AL$23:$AL$28</c:f>
              <c:strCache>
                <c:ptCount val="6"/>
                <c:pt idx="0">
                  <c:v>100人以上</c:v>
                </c:pt>
                <c:pt idx="1">
                  <c:v>50～99人</c:v>
                </c:pt>
                <c:pt idx="2">
                  <c:v>30～49人</c:v>
                </c:pt>
                <c:pt idx="3">
                  <c:v>10～29人</c:v>
                </c:pt>
                <c:pt idx="4">
                  <c:v>5～9人</c:v>
                </c:pt>
                <c:pt idx="5">
                  <c:v>1～4人</c:v>
                </c:pt>
              </c:strCache>
            </c:strRef>
          </c:cat>
          <c:val>
            <c:numRef>
              <c:f>'41（問15）'!$AM$23:$AM$28</c:f>
              <c:numCache>
                <c:formatCode>0.0%</c:formatCode>
                <c:ptCount val="6"/>
                <c:pt idx="0">
                  <c:v>1.3888888888888888E-2</c:v>
                </c:pt>
                <c:pt idx="1">
                  <c:v>3.5714285714285712E-2</c:v>
                </c:pt>
                <c:pt idx="2">
                  <c:v>3.5714285714285712E-2</c:v>
                </c:pt>
                <c:pt idx="3">
                  <c:v>4.6666666666666669E-2</c:v>
                </c:pt>
                <c:pt idx="4">
                  <c:v>9.0225563909774431E-2</c:v>
                </c:pt>
                <c:pt idx="5">
                  <c:v>6.2111801242236024E-2</c:v>
                </c:pt>
              </c:numCache>
            </c:numRef>
          </c:val>
          <c:extLst>
            <c:ext xmlns:c16="http://schemas.microsoft.com/office/drawing/2014/chart" uri="{C3380CC4-5D6E-409C-BE32-E72D297353CC}">
              <c16:uniqueId val="{00000003-AECE-4183-B2FD-1F6182983272}"/>
            </c:ext>
          </c:extLst>
        </c:ser>
        <c:ser>
          <c:idx val="1"/>
          <c:order val="1"/>
          <c:tx>
            <c:strRef>
              <c:f>'41（問15）'!$AN$22</c:f>
              <c:strCache>
                <c:ptCount val="1"/>
                <c:pt idx="0">
                  <c:v>４時間以上
５時間未満</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1.0982912850179423E-2"/>
                  <c:y val="9.4899169632265714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ECE-4183-B2FD-1F6182983272}"/>
                </c:ext>
              </c:extLst>
            </c:dLbl>
            <c:dLbl>
              <c:idx val="1"/>
              <c:layout>
                <c:manualLayout>
                  <c:x val="5.3248289018817509E-3"/>
                  <c:y val="-2.37247924080577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ECE-4183-B2FD-1F6182983272}"/>
                </c:ext>
              </c:extLst>
            </c:dLbl>
            <c:dLbl>
              <c:idx val="2"/>
              <c:layout>
                <c:manualLayout>
                  <c:x val="1.994018929451998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ECE-4183-B2FD-1F6182983272}"/>
                </c:ext>
              </c:extLst>
            </c:dLbl>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'41（問15）'!$AL$23:$AL$28</c:f>
              <c:strCache>
                <c:ptCount val="6"/>
                <c:pt idx="0">
                  <c:v>100人以上</c:v>
                </c:pt>
                <c:pt idx="1">
                  <c:v>50～99人</c:v>
                </c:pt>
                <c:pt idx="2">
                  <c:v>30～49人</c:v>
                </c:pt>
                <c:pt idx="3">
                  <c:v>10～29人</c:v>
                </c:pt>
                <c:pt idx="4">
                  <c:v>5～9人</c:v>
                </c:pt>
                <c:pt idx="5">
                  <c:v>1～4人</c:v>
                </c:pt>
              </c:strCache>
            </c:strRef>
          </c:cat>
          <c:val>
            <c:numRef>
              <c:f>'41（問15）'!$AN$23:$AN$28</c:f>
              <c:numCache>
                <c:formatCode>0.0%</c:formatCode>
                <c:ptCount val="6"/>
                <c:pt idx="0">
                  <c:v>6.9444444444444448E-2</c:v>
                </c:pt>
                <c:pt idx="1">
                  <c:v>4.7619047619047616E-2</c:v>
                </c:pt>
                <c:pt idx="2">
                  <c:v>0.125</c:v>
                </c:pt>
                <c:pt idx="3">
                  <c:v>9.1111111111111115E-2</c:v>
                </c:pt>
                <c:pt idx="4">
                  <c:v>0.12280701754385964</c:v>
                </c:pt>
                <c:pt idx="5">
                  <c:v>6.8322981366459631E-2</c:v>
                </c:pt>
              </c:numCache>
            </c:numRef>
          </c:val>
          <c:extLst>
            <c:ext xmlns:c16="http://schemas.microsoft.com/office/drawing/2014/chart" uri="{C3380CC4-5D6E-409C-BE32-E72D297353CC}">
              <c16:uniqueId val="{00000007-AECE-4183-B2FD-1F6182983272}"/>
            </c:ext>
          </c:extLst>
        </c:ser>
        <c:ser>
          <c:idx val="2"/>
          <c:order val="2"/>
          <c:tx>
            <c:strRef>
              <c:f>'41（問15）'!$AO$22</c:f>
              <c:strCache>
                <c:ptCount val="1"/>
                <c:pt idx="0">
                  <c:v>５時間以上
６時間未満</c:v>
                </c:pt>
              </c:strCache>
            </c:strRef>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'41（問15）'!$AL$23:$AL$28</c:f>
              <c:strCache>
                <c:ptCount val="6"/>
                <c:pt idx="0">
                  <c:v>100人以上</c:v>
                </c:pt>
                <c:pt idx="1">
                  <c:v>50～99人</c:v>
                </c:pt>
                <c:pt idx="2">
                  <c:v>30～49人</c:v>
                </c:pt>
                <c:pt idx="3">
                  <c:v>10～29人</c:v>
                </c:pt>
                <c:pt idx="4">
                  <c:v>5～9人</c:v>
                </c:pt>
                <c:pt idx="5">
                  <c:v>1～4人</c:v>
                </c:pt>
              </c:strCache>
            </c:strRef>
          </c:cat>
          <c:val>
            <c:numRef>
              <c:f>'41（問15）'!$AO$23:$AO$28</c:f>
              <c:numCache>
                <c:formatCode>0.0%</c:formatCode>
                <c:ptCount val="6"/>
                <c:pt idx="0">
                  <c:v>0.15277777777777779</c:v>
                </c:pt>
                <c:pt idx="1">
                  <c:v>0.17857142857142858</c:v>
                </c:pt>
                <c:pt idx="2">
                  <c:v>0.2767857142857143</c:v>
                </c:pt>
                <c:pt idx="3">
                  <c:v>0.1711111111111111</c:v>
                </c:pt>
                <c:pt idx="4">
                  <c:v>0.11278195488721804</c:v>
                </c:pt>
                <c:pt idx="5">
                  <c:v>0.16149068322981366</c:v>
                </c:pt>
              </c:numCache>
            </c:numRef>
          </c:val>
          <c:extLst>
            <c:ext xmlns:c16="http://schemas.microsoft.com/office/drawing/2014/chart" uri="{C3380CC4-5D6E-409C-BE32-E72D297353CC}">
              <c16:uniqueId val="{00000008-AECE-4183-B2FD-1F6182983272}"/>
            </c:ext>
          </c:extLst>
        </c:ser>
        <c:ser>
          <c:idx val="3"/>
          <c:order val="3"/>
          <c:tx>
            <c:strRef>
              <c:f>'41（問15）'!$AP$22</c:f>
              <c:strCache>
                <c:ptCount val="1"/>
                <c:pt idx="0">
                  <c:v>６時間以上
７時間未満</c:v>
                </c:pt>
              </c:strCache>
            </c:strRef>
          </c:tx>
          <c:spPr>
            <a:pattFill prst="smGrid">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2.384866726823982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ECE-4183-B2FD-1F6182983272}"/>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'41（問15）'!$AL$23:$AL$28</c:f>
              <c:strCache>
                <c:ptCount val="6"/>
                <c:pt idx="0">
                  <c:v>100人以上</c:v>
                </c:pt>
                <c:pt idx="1">
                  <c:v>50～99人</c:v>
                </c:pt>
                <c:pt idx="2">
                  <c:v>30～49人</c:v>
                </c:pt>
                <c:pt idx="3">
                  <c:v>10～29人</c:v>
                </c:pt>
                <c:pt idx="4">
                  <c:v>5～9人</c:v>
                </c:pt>
                <c:pt idx="5">
                  <c:v>1～4人</c:v>
                </c:pt>
              </c:strCache>
            </c:strRef>
          </c:cat>
          <c:val>
            <c:numRef>
              <c:f>'41（問15）'!$AP$23:$AP$28</c:f>
              <c:numCache>
                <c:formatCode>0.0%</c:formatCode>
                <c:ptCount val="6"/>
                <c:pt idx="0">
                  <c:v>0.22222222222222221</c:v>
                </c:pt>
                <c:pt idx="1">
                  <c:v>0.14285714285714285</c:v>
                </c:pt>
                <c:pt idx="2">
                  <c:v>0.15178571428571427</c:v>
                </c:pt>
                <c:pt idx="3">
                  <c:v>0.11777777777777777</c:v>
                </c:pt>
                <c:pt idx="4">
                  <c:v>8.771929824561403E-2</c:v>
                </c:pt>
                <c:pt idx="5">
                  <c:v>8.0745341614906832E-2</c:v>
                </c:pt>
              </c:numCache>
            </c:numRef>
          </c:val>
          <c:extLst>
            <c:ext xmlns:c16="http://schemas.microsoft.com/office/drawing/2014/chart" uri="{C3380CC4-5D6E-409C-BE32-E72D297353CC}">
              <c16:uniqueId val="{0000000A-AECE-4183-B2FD-1F6182983272}"/>
            </c:ext>
          </c:extLst>
        </c:ser>
        <c:ser>
          <c:idx val="4"/>
          <c:order val="4"/>
          <c:tx>
            <c:strRef>
              <c:f>'41（問15）'!$AQ$22</c:f>
              <c:strCache>
                <c:ptCount val="1"/>
                <c:pt idx="0">
                  <c:v>７時間以上</c:v>
                </c:pt>
              </c:strCache>
            </c:strRef>
          </c:tx>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5"/>
              <c:layout>
                <c:manualLayout>
                  <c:x val="8.3725798011512302E-3"/>
                  <c:y val="-2.174747514537223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3C7-45B8-9E0F-5034480BE4C1}"/>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'41（問15）'!$AL$23:$AL$28</c:f>
              <c:strCache>
                <c:ptCount val="6"/>
                <c:pt idx="0">
                  <c:v>100人以上</c:v>
                </c:pt>
                <c:pt idx="1">
                  <c:v>50～99人</c:v>
                </c:pt>
                <c:pt idx="2">
                  <c:v>30～49人</c:v>
                </c:pt>
                <c:pt idx="3">
                  <c:v>10～29人</c:v>
                </c:pt>
                <c:pt idx="4">
                  <c:v>5～9人</c:v>
                </c:pt>
                <c:pt idx="5">
                  <c:v>1～4人</c:v>
                </c:pt>
              </c:strCache>
            </c:strRef>
          </c:cat>
          <c:val>
            <c:numRef>
              <c:f>'41（問15）'!$AQ$23:$AQ$28</c:f>
              <c:numCache>
                <c:formatCode>0.0%</c:formatCode>
                <c:ptCount val="6"/>
                <c:pt idx="0">
                  <c:v>0.33333333333333331</c:v>
                </c:pt>
                <c:pt idx="1">
                  <c:v>0.45238095238095238</c:v>
                </c:pt>
                <c:pt idx="2">
                  <c:v>0.22321428571428573</c:v>
                </c:pt>
                <c:pt idx="3">
                  <c:v>0.2911111111111111</c:v>
                </c:pt>
                <c:pt idx="4">
                  <c:v>0.24310776942355888</c:v>
                </c:pt>
                <c:pt idx="5">
                  <c:v>0.20496894409937888</c:v>
                </c:pt>
              </c:numCache>
            </c:numRef>
          </c:val>
          <c:extLst>
            <c:ext xmlns:c16="http://schemas.microsoft.com/office/drawing/2014/chart" uri="{C3380CC4-5D6E-409C-BE32-E72D297353CC}">
              <c16:uniqueId val="{0000000B-AECE-4183-B2FD-1F6182983272}"/>
            </c:ext>
          </c:extLst>
        </c:ser>
        <c:ser>
          <c:idx val="5"/>
          <c:order val="5"/>
          <c:tx>
            <c:strRef>
              <c:f>'41（問15）'!$AR$22</c:f>
              <c:strCache>
                <c:ptCount val="1"/>
                <c:pt idx="0">
                  <c:v>無回答</c:v>
                </c:pt>
              </c:strCache>
            </c:strRef>
          </c:tx>
          <c:spPr>
            <a:solidFill>
              <a:srgbClr val="FFFFFF"/>
            </a:solidFill>
            <a:ln w="12700">
              <a:solidFill>
                <a:srgbClr val="000000"/>
              </a:solidFill>
              <a:prstDash val="solid"/>
            </a:ln>
          </c:spPr>
          <c:invertIfNegative val="0"/>
          <c:dLbls>
            <c:numFmt formatCode="0.0%;\-#;;" sourceLinked="0"/>
            <c:spPr>
              <a:no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'41（問15）'!$AL$23:$AL$28</c:f>
              <c:strCache>
                <c:ptCount val="6"/>
                <c:pt idx="0">
                  <c:v>100人以上</c:v>
                </c:pt>
                <c:pt idx="1">
                  <c:v>50～99人</c:v>
                </c:pt>
                <c:pt idx="2">
                  <c:v>30～49人</c:v>
                </c:pt>
                <c:pt idx="3">
                  <c:v>10～29人</c:v>
                </c:pt>
                <c:pt idx="4">
                  <c:v>5～9人</c:v>
                </c:pt>
                <c:pt idx="5">
                  <c:v>1～4人</c:v>
                </c:pt>
              </c:strCache>
            </c:strRef>
          </c:cat>
          <c:val>
            <c:numRef>
              <c:f>'41（問15）'!$AR$23:$AR$28</c:f>
              <c:numCache>
                <c:formatCode>0.0%</c:formatCode>
                <c:ptCount val="6"/>
                <c:pt idx="0">
                  <c:v>0.20833333333333334</c:v>
                </c:pt>
                <c:pt idx="1">
                  <c:v>0.14285714285714285</c:v>
                </c:pt>
                <c:pt idx="2">
                  <c:v>0.1875</c:v>
                </c:pt>
                <c:pt idx="3">
                  <c:v>0.28222222222222221</c:v>
                </c:pt>
                <c:pt idx="4">
                  <c:v>0.34335839598997492</c:v>
                </c:pt>
                <c:pt idx="5">
                  <c:v>0.42236024844720499</c:v>
                </c:pt>
              </c:numCache>
            </c:numRef>
          </c:val>
          <c:extLst>
            <c:ext xmlns:c16="http://schemas.microsoft.com/office/drawing/2014/chart" uri="{C3380CC4-5D6E-409C-BE32-E72D297353CC}">
              <c16:uniqueId val="{0000000C-AECE-4183-B2FD-1F6182983272}"/>
            </c:ext>
          </c:extLst>
        </c:ser>
        <c:dLbls>
          <c:showLegendKey val="0"/>
          <c:showVal val="0"/>
          <c:showCatName val="0"/>
          <c:showSerName val="0"/>
          <c:showPercent val="0"/>
          <c:showBubbleSize val="0"/>
        </c:dLbls>
        <c:gapWidth val="50"/>
        <c:overlap val="100"/>
        <c:axId val="98038528"/>
        <c:axId val="98040064"/>
      </c:barChart>
      <c:catAx>
        <c:axId val="9803852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8040064"/>
        <c:crosses val="autoZero"/>
        <c:auto val="1"/>
        <c:lblAlgn val="ctr"/>
        <c:lblOffset val="100"/>
        <c:tickLblSkip val="1"/>
        <c:tickMarkSkip val="1"/>
        <c:noMultiLvlLbl val="0"/>
      </c:catAx>
      <c:valAx>
        <c:axId val="98040064"/>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8038528"/>
        <c:crosses val="autoZero"/>
        <c:crossBetween val="between"/>
      </c:valAx>
      <c:spPr>
        <a:noFill/>
        <a:ln w="25400">
          <a:noFill/>
        </a:ln>
      </c:spPr>
    </c:plotArea>
    <c:legend>
      <c:legendPos val="r"/>
      <c:layout>
        <c:manualLayout>
          <c:xMode val="edge"/>
          <c:yMode val="edge"/>
          <c:x val="0.85909218165911072"/>
          <c:y val="0.14590747330960854"/>
          <c:w val="0.12575773482860098"/>
          <c:h val="0.74733096085409256"/>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4077250674244234"/>
          <c:y val="4.6511627906976744E-2"/>
        </c:manualLayout>
      </c:layout>
      <c:overlay val="0"/>
      <c:spPr>
        <a:no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title>
    <c:autoTitleDeleted val="0"/>
    <c:plotArea>
      <c:layout>
        <c:manualLayout>
          <c:layoutTarget val="inner"/>
          <c:xMode val="edge"/>
          <c:yMode val="edge"/>
          <c:x val="0.15518853531738286"/>
          <c:y val="0.20930293597021302"/>
          <c:w val="0.69880769036101897"/>
          <c:h val="0.60465299395715066"/>
        </c:manualLayout>
      </c:layout>
      <c:barChart>
        <c:barDir val="bar"/>
        <c:grouping val="clustered"/>
        <c:varyColors val="0"/>
        <c:ser>
          <c:idx val="0"/>
          <c:order val="0"/>
          <c:tx>
            <c:strRef>
              <c:f>'42（問13）'!$AT$6</c:f>
              <c:strCache>
                <c:ptCount val="1"/>
                <c:pt idx="0">
                  <c:v>全　体</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Pt>
            <c:idx val="0"/>
            <c:invertIfNegative val="0"/>
            <c:bubble3D val="0"/>
            <c:spPr>
              <a:pattFill prst="pct5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1-F8B2-4D1E-82A8-A434D8AA3E8D}"/>
              </c:ext>
            </c:extLst>
          </c:dPt>
          <c:dPt>
            <c:idx val="1"/>
            <c:invertIfNegative val="0"/>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3-F8B2-4D1E-82A8-A434D8AA3E8D}"/>
              </c:ext>
            </c:extLst>
          </c:dPt>
          <c:dLbls>
            <c:dLbl>
              <c:idx val="0"/>
              <c:layout>
                <c:manualLayout>
                  <c:x val="5.8362222652331803E-3"/>
                  <c:y val="9.689774819740679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8B2-4D1E-82A8-A434D8AA3E8D}"/>
                </c:ext>
              </c:extLst>
            </c:dLbl>
            <c:dLbl>
              <c:idx val="1"/>
              <c:layout>
                <c:manualLayout>
                  <c:x val="-5.5496887427868404E-3"/>
                  <c:y val="9.689559960728157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8B2-4D1E-82A8-A434D8AA3E8D}"/>
                </c:ext>
              </c:extLst>
            </c:dLbl>
            <c:spPr>
              <a:no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'42（問13）'!$AU$5:$AV$5</c:f>
              <c:strCache>
                <c:ptCount val="2"/>
                <c:pt idx="0">
                  <c:v>女性</c:v>
                </c:pt>
                <c:pt idx="1">
                  <c:v>男性</c:v>
                </c:pt>
              </c:strCache>
            </c:strRef>
          </c:cat>
          <c:val>
            <c:numRef>
              <c:f>'42（問13）'!$AU$6:$AV$6</c:f>
              <c:numCache>
                <c:formatCode>#,###.0"円"</c:formatCode>
                <c:ptCount val="2"/>
                <c:pt idx="0">
                  <c:v>1139.1102941176471</c:v>
                </c:pt>
                <c:pt idx="1">
                  <c:v>1163.5981524249423</c:v>
                </c:pt>
              </c:numCache>
            </c:numRef>
          </c:val>
          <c:extLst>
            <c:ext xmlns:c16="http://schemas.microsoft.com/office/drawing/2014/chart" uri="{C3380CC4-5D6E-409C-BE32-E72D297353CC}">
              <c16:uniqueId val="{00000004-F8B2-4D1E-82A8-A434D8AA3E8D}"/>
            </c:ext>
          </c:extLst>
        </c:ser>
        <c:dLbls>
          <c:showLegendKey val="0"/>
          <c:showVal val="0"/>
          <c:showCatName val="0"/>
          <c:showSerName val="0"/>
          <c:showPercent val="0"/>
          <c:showBubbleSize val="0"/>
        </c:dLbls>
        <c:gapWidth val="200"/>
        <c:axId val="101859712"/>
        <c:axId val="101861248"/>
      </c:barChart>
      <c:catAx>
        <c:axId val="10185971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01861248"/>
        <c:crosses val="autoZero"/>
        <c:auto val="1"/>
        <c:lblAlgn val="ctr"/>
        <c:lblOffset val="100"/>
        <c:tickLblSkip val="1"/>
        <c:tickMarkSkip val="1"/>
        <c:noMultiLvlLbl val="0"/>
      </c:catAx>
      <c:valAx>
        <c:axId val="101861248"/>
        <c:scaling>
          <c:orientation val="minMax"/>
          <c:max val="1500"/>
          <c:min val="0"/>
        </c:scaling>
        <c:delete val="0"/>
        <c:axPos val="b"/>
        <c:numFmt formatCode="#,###&quot;円&quot;"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01859712"/>
        <c:crosses val="autoZero"/>
        <c:crossBetween val="between"/>
        <c:majorUnit val="500"/>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25753027859469374"/>
          <c:y val="1.7793594306049824E-2"/>
        </c:manualLayout>
      </c:layout>
      <c:overlay val="0"/>
      <c:spPr>
        <a:noFill/>
        <a:ln w="25400">
          <a:noFill/>
        </a:ln>
      </c:spPr>
    </c:title>
    <c:autoTitleDeleted val="0"/>
    <c:plotArea>
      <c:layout>
        <c:manualLayout>
          <c:layoutTarget val="inner"/>
          <c:xMode val="edge"/>
          <c:yMode val="edge"/>
          <c:x val="0.13403624314365112"/>
          <c:y val="0.11387900355871886"/>
          <c:w val="0.79518130763873929"/>
          <c:h val="0.78647686832740216"/>
        </c:manualLayout>
      </c:layout>
      <c:barChart>
        <c:barDir val="bar"/>
        <c:grouping val="clustered"/>
        <c:varyColors val="0"/>
        <c:ser>
          <c:idx val="1"/>
          <c:order val="0"/>
          <c:tx>
            <c:strRef>
              <c:f>'42（問13）'!$AU$30</c:f>
              <c:strCache>
                <c:ptCount val="1"/>
                <c:pt idx="0">
                  <c:v>女性</c:v>
                </c:pt>
              </c:strCache>
            </c:strRef>
          </c:tx>
          <c:spPr>
            <a:solidFill>
              <a:srgbClr val="FFFFFF"/>
            </a:solidFill>
            <a:ln w="12700">
              <a:solidFill>
                <a:srgbClr val="000000"/>
              </a:solidFill>
              <a:prstDash val="solid"/>
            </a:ln>
          </c:spPr>
          <c:invertIfNegative val="0"/>
          <c:dLbls>
            <c:dLbl>
              <c:idx val="6"/>
              <c:spPr>
                <a:noFill/>
                <a:ln w="25400">
                  <a:noFill/>
                </a:ln>
              </c:spPr>
              <c:txPr>
                <a:bodyPr/>
                <a:lstStyle/>
                <a:p>
                  <a:pPr algn="r">
                    <a:defRPr sz="6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00-7467-43C6-B130-60B6BA447D75}"/>
                </c:ext>
              </c:extLst>
            </c:dLbl>
            <c:spPr>
              <a:noFill/>
              <a:ln w="25400">
                <a:noFill/>
              </a:ln>
            </c:spPr>
            <c:txPr>
              <a:bodyPr/>
              <a:lstStyle/>
              <a:p>
                <a:pPr algn="r">
                  <a:defRPr sz="8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'42（問13）'!$AT$31:$AT$36</c:f>
              <c:strCache>
                <c:ptCount val="6"/>
                <c:pt idx="0">
                  <c:v>100人以上</c:v>
                </c:pt>
                <c:pt idx="1">
                  <c:v>50～99人</c:v>
                </c:pt>
                <c:pt idx="2">
                  <c:v>30～49人</c:v>
                </c:pt>
                <c:pt idx="3">
                  <c:v>10～29人</c:v>
                </c:pt>
                <c:pt idx="4">
                  <c:v>5～9人</c:v>
                </c:pt>
                <c:pt idx="5">
                  <c:v>1～4人</c:v>
                </c:pt>
              </c:strCache>
            </c:strRef>
          </c:cat>
          <c:val>
            <c:numRef>
              <c:f>'42（問13）'!$AU$31:$AU$36</c:f>
              <c:numCache>
                <c:formatCode>#,###.0"円"</c:formatCode>
                <c:ptCount val="6"/>
                <c:pt idx="0">
                  <c:v>1117.5151515151515</c:v>
                </c:pt>
                <c:pt idx="1">
                  <c:v>1052.7260273972602</c:v>
                </c:pt>
                <c:pt idx="2">
                  <c:v>1074.7473684210527</c:v>
                </c:pt>
                <c:pt idx="3">
                  <c:v>1193.9457627118645</c:v>
                </c:pt>
                <c:pt idx="4">
                  <c:v>1123.7627906976745</c:v>
                </c:pt>
                <c:pt idx="5">
                  <c:v>1152.5694444444443</c:v>
                </c:pt>
              </c:numCache>
            </c:numRef>
          </c:val>
          <c:extLst>
            <c:ext xmlns:c16="http://schemas.microsoft.com/office/drawing/2014/chart" uri="{C3380CC4-5D6E-409C-BE32-E72D297353CC}">
              <c16:uniqueId val="{00000001-7467-43C6-B130-60B6BA447D75}"/>
            </c:ext>
          </c:extLst>
        </c:ser>
        <c:ser>
          <c:idx val="0"/>
          <c:order val="1"/>
          <c:tx>
            <c:strRef>
              <c:f>'42（問13）'!$AV$30</c:f>
              <c:strCache>
                <c:ptCount val="1"/>
                <c:pt idx="0">
                  <c:v>男性</c:v>
                </c:pt>
              </c:strCache>
            </c:strRef>
          </c:tx>
          <c:spPr>
            <a:solidFill>
              <a:srgbClr val="C0C0C0"/>
            </a:solidFill>
            <a:ln w="12700">
              <a:solidFill>
                <a:srgbClr val="000000"/>
              </a:solidFill>
              <a:prstDash val="solid"/>
            </a:ln>
          </c:spPr>
          <c:invertIfNegative val="0"/>
          <c:dLbls>
            <c:dLbl>
              <c:idx val="6"/>
              <c:spPr>
                <a:noFill/>
                <a:ln w="25400">
                  <a:noFill/>
                </a:ln>
              </c:spPr>
              <c:txPr>
                <a:bodyPr/>
                <a:lstStyle/>
                <a:p>
                  <a:pPr algn="r">
                    <a:defRPr sz="6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02-7467-43C6-B130-60B6BA447D75}"/>
                </c:ext>
              </c:extLst>
            </c:dLbl>
            <c:spPr>
              <a:noFill/>
              <a:ln w="25400">
                <a:noFill/>
              </a:ln>
            </c:spPr>
            <c:txPr>
              <a:bodyPr/>
              <a:lstStyle/>
              <a:p>
                <a:pPr algn="r">
                  <a:defRPr sz="8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'42（問13）'!$AT$31:$AT$36</c:f>
              <c:strCache>
                <c:ptCount val="6"/>
                <c:pt idx="0">
                  <c:v>100人以上</c:v>
                </c:pt>
                <c:pt idx="1">
                  <c:v>50～99人</c:v>
                </c:pt>
                <c:pt idx="2">
                  <c:v>30～49人</c:v>
                </c:pt>
                <c:pt idx="3">
                  <c:v>10～29人</c:v>
                </c:pt>
                <c:pt idx="4">
                  <c:v>5～9人</c:v>
                </c:pt>
                <c:pt idx="5">
                  <c:v>1～4人</c:v>
                </c:pt>
              </c:strCache>
            </c:strRef>
          </c:cat>
          <c:val>
            <c:numRef>
              <c:f>'42（問13）'!$AV$31:$AV$36</c:f>
              <c:numCache>
                <c:formatCode>#,###.0"円"</c:formatCode>
                <c:ptCount val="6"/>
                <c:pt idx="0">
                  <c:v>1179.1607142857142</c:v>
                </c:pt>
                <c:pt idx="1">
                  <c:v>1100.1754385964912</c:v>
                </c:pt>
                <c:pt idx="2">
                  <c:v>1124.6875</c:v>
                </c:pt>
                <c:pt idx="3">
                  <c:v>1218.8395061728395</c:v>
                </c:pt>
                <c:pt idx="4">
                  <c:v>1140.6315789473683</c:v>
                </c:pt>
                <c:pt idx="5">
                  <c:v>1054.1666666666667</c:v>
                </c:pt>
              </c:numCache>
            </c:numRef>
          </c:val>
          <c:extLst>
            <c:ext xmlns:c16="http://schemas.microsoft.com/office/drawing/2014/chart" uri="{C3380CC4-5D6E-409C-BE32-E72D297353CC}">
              <c16:uniqueId val="{00000003-7467-43C6-B130-60B6BA447D75}"/>
            </c:ext>
          </c:extLst>
        </c:ser>
        <c:dLbls>
          <c:showLegendKey val="0"/>
          <c:showVal val="0"/>
          <c:showCatName val="0"/>
          <c:showSerName val="0"/>
          <c:showPercent val="0"/>
          <c:showBubbleSize val="0"/>
        </c:dLbls>
        <c:gapWidth val="70"/>
        <c:overlap val="-20"/>
        <c:axId val="101908480"/>
        <c:axId val="101910016"/>
      </c:barChart>
      <c:catAx>
        <c:axId val="10190848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1910016"/>
        <c:crosses val="autoZero"/>
        <c:auto val="0"/>
        <c:lblAlgn val="ctr"/>
        <c:lblOffset val="100"/>
        <c:tickLblSkip val="1"/>
        <c:tickMarkSkip val="1"/>
        <c:noMultiLvlLbl val="0"/>
      </c:catAx>
      <c:valAx>
        <c:axId val="101910016"/>
        <c:scaling>
          <c:orientation val="minMax"/>
          <c:min val="0"/>
        </c:scaling>
        <c:delete val="0"/>
        <c:axPos val="b"/>
        <c:numFmt formatCode="#,###.0&quot;円&quot;"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1908480"/>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1" l="0.75" r="0.75" t="1" header="0.5" footer="0.5"/>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75"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2752001679790026"/>
          <c:y val="4.3478260869565216E-2"/>
        </c:manualLayout>
      </c:layout>
      <c:overlay val="0"/>
      <c:spPr>
        <a:noFill/>
        <a:ln w="25400">
          <a:noFill/>
        </a:ln>
      </c:spPr>
    </c:title>
    <c:autoTitleDeleted val="0"/>
    <c:plotArea>
      <c:layout>
        <c:manualLayout>
          <c:layoutTarget val="inner"/>
          <c:xMode val="edge"/>
          <c:yMode val="edge"/>
          <c:x val="0.17280013500010546"/>
          <c:y val="0.11521751360554688"/>
          <c:w val="0.64800050625039551"/>
          <c:h val="0.80217476453673209"/>
        </c:manualLayout>
      </c:layout>
      <c:barChart>
        <c:barDir val="bar"/>
        <c:grouping val="clustered"/>
        <c:varyColors val="0"/>
        <c:ser>
          <c:idx val="0"/>
          <c:order val="0"/>
          <c:tx>
            <c:strRef>
              <c:f>'42（問13）'!$AU$10</c:f>
              <c:strCache>
                <c:ptCount val="1"/>
                <c:pt idx="0">
                  <c:v>女性</c:v>
                </c:pt>
              </c:strCache>
            </c:strRef>
          </c:tx>
          <c:spPr>
            <a:solidFill>
              <a:srgbClr val="FFFFFF"/>
            </a:solidFill>
            <a:ln w="12700">
              <a:solidFill>
                <a:srgbClr val="000000"/>
              </a:solidFill>
              <a:prstDash val="solid"/>
            </a:ln>
          </c:spPr>
          <c:invertIfNegative val="0"/>
          <c:dLbls>
            <c:numFmt formatCode="##,##0.0&quot;円&quot;;\-#;;" sourceLinked="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'42（問13）'!$AT$11:$AT$23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'42（問13）'!$AU$11:$AU$23</c:f>
              <c:numCache>
                <c:formatCode>#,###.0"円"</c:formatCode>
                <c:ptCount val="13"/>
                <c:pt idx="0">
                  <c:v>0</c:v>
                </c:pt>
                <c:pt idx="1">
                  <c:v>1099.25</c:v>
                </c:pt>
                <c:pt idx="2">
                  <c:v>1124.6881720430108</c:v>
                </c:pt>
                <c:pt idx="3">
                  <c:v>1154.0263157894738</c:v>
                </c:pt>
                <c:pt idx="4">
                  <c:v>1288.4085365853659</c:v>
                </c:pt>
                <c:pt idx="5">
                  <c:v>976.76470588235293</c:v>
                </c:pt>
                <c:pt idx="6">
                  <c:v>1890.25</c:v>
                </c:pt>
                <c:pt idx="7">
                  <c:v>1055.4166666666667</c:v>
                </c:pt>
                <c:pt idx="8">
                  <c:v>1060.1543209876543</c:v>
                </c:pt>
                <c:pt idx="9">
                  <c:v>998.66666666666663</c:v>
                </c:pt>
                <c:pt idx="10">
                  <c:v>1191.5</c:v>
                </c:pt>
                <c:pt idx="11">
                  <c:v>1053.6829268292684</c:v>
                </c:pt>
                <c:pt idx="12">
                  <c:v>1197.320987654321</c:v>
                </c:pt>
              </c:numCache>
            </c:numRef>
          </c:val>
          <c:extLst>
            <c:ext xmlns:c16="http://schemas.microsoft.com/office/drawing/2014/chart" uri="{C3380CC4-5D6E-409C-BE32-E72D297353CC}">
              <c16:uniqueId val="{00000000-E307-41ED-BBE6-D018868AAC40}"/>
            </c:ext>
          </c:extLst>
        </c:ser>
        <c:ser>
          <c:idx val="1"/>
          <c:order val="1"/>
          <c:tx>
            <c:strRef>
              <c:f>'42（問13）'!$AV$10</c:f>
              <c:strCache>
                <c:ptCount val="1"/>
                <c:pt idx="0">
                  <c:v>男性</c:v>
                </c:pt>
              </c:strCache>
            </c:strRef>
          </c:tx>
          <c:spPr>
            <a:solidFill>
              <a:schemeClr val="bg1">
                <a:lumMod val="75000"/>
              </a:schemeClr>
            </a:solidFill>
            <a:ln w="12700">
              <a:solidFill>
                <a:srgbClr val="000000"/>
              </a:solidFill>
              <a:prstDash val="solid"/>
            </a:ln>
          </c:spPr>
          <c:invertIfNegative val="0"/>
          <c:dLbls>
            <c:dLbl>
              <c:idx val="12"/>
              <c:layout>
                <c:manualLayout>
                  <c:x val="1.2999910305392541E-2"/>
                  <c:y val="3.5080556826020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307-41ED-BBE6-D018868AAC40}"/>
                </c:ext>
              </c:extLst>
            </c:dLbl>
            <c:numFmt formatCode="##,##0.0&quot;円&quot;;\-#;;" sourceLinked="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'42（問13）'!$AT$11:$AT$23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'42（問13）'!$AV$11:$AV$23</c:f>
              <c:numCache>
                <c:formatCode>#,###.0"円"</c:formatCode>
                <c:ptCount val="13"/>
                <c:pt idx="0">
                  <c:v>0</c:v>
                </c:pt>
                <c:pt idx="1">
                  <c:v>1155.9565217391305</c:v>
                </c:pt>
                <c:pt idx="2">
                  <c:v>1147.7906976744187</c:v>
                </c:pt>
                <c:pt idx="3">
                  <c:v>1320.8095238095239</c:v>
                </c:pt>
                <c:pt idx="4">
                  <c:v>1361.984126984127</c:v>
                </c:pt>
                <c:pt idx="5">
                  <c:v>1011.875</c:v>
                </c:pt>
                <c:pt idx="6">
                  <c:v>962</c:v>
                </c:pt>
                <c:pt idx="7">
                  <c:v>1324.25</c:v>
                </c:pt>
                <c:pt idx="8">
                  <c:v>1101.9893617021276</c:v>
                </c:pt>
                <c:pt idx="9">
                  <c:v>1129.9411764705883</c:v>
                </c:pt>
                <c:pt idx="10">
                  <c:v>1170</c:v>
                </c:pt>
                <c:pt idx="11">
                  <c:v>1076.1375</c:v>
                </c:pt>
                <c:pt idx="12">
                  <c:v>1244</c:v>
                </c:pt>
              </c:numCache>
            </c:numRef>
          </c:val>
          <c:extLst>
            <c:ext xmlns:c16="http://schemas.microsoft.com/office/drawing/2014/chart" uri="{C3380CC4-5D6E-409C-BE32-E72D297353CC}">
              <c16:uniqueId val="{00000002-E307-41ED-BBE6-D018868AAC40}"/>
            </c:ext>
          </c:extLst>
        </c:ser>
        <c:dLbls>
          <c:showLegendKey val="0"/>
          <c:showVal val="0"/>
          <c:showCatName val="0"/>
          <c:showSerName val="0"/>
          <c:showPercent val="0"/>
          <c:showBubbleSize val="0"/>
        </c:dLbls>
        <c:gapWidth val="70"/>
        <c:overlap val="-20"/>
        <c:axId val="101956608"/>
        <c:axId val="101962496"/>
      </c:barChart>
      <c:catAx>
        <c:axId val="10195660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1962496"/>
        <c:crosses val="autoZero"/>
        <c:auto val="1"/>
        <c:lblAlgn val="ctr"/>
        <c:lblOffset val="100"/>
        <c:tickLblSkip val="1"/>
        <c:tickMarkSkip val="1"/>
        <c:noMultiLvlLbl val="0"/>
      </c:catAx>
      <c:valAx>
        <c:axId val="101962496"/>
        <c:scaling>
          <c:orientation val="minMax"/>
          <c:max val="2000"/>
          <c:min val="0"/>
        </c:scaling>
        <c:delete val="0"/>
        <c:axPos val="b"/>
        <c:majorGridlines>
          <c:spPr>
            <a:ln w="3175">
              <a:solidFill>
                <a:srgbClr val="FFFFFF"/>
              </a:solidFill>
              <a:prstDash val="solid"/>
            </a:ln>
          </c:spPr>
        </c:majorGridlines>
        <c:numFmt formatCode="#,###.0&quot;円&quot;"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1956608"/>
        <c:crosses val="autoZero"/>
        <c:crossBetween val="between"/>
      </c:valAx>
      <c:spPr>
        <a:noFill/>
        <a:ln w="25400">
          <a:noFill/>
        </a:ln>
      </c:spPr>
    </c:plotArea>
    <c:legend>
      <c:legendPos val="r"/>
      <c:layout>
        <c:manualLayout>
          <c:xMode val="edge"/>
          <c:yMode val="edge"/>
          <c:x val="0.88053400524934389"/>
          <c:y val="0.12898596371105783"/>
          <c:w val="8.9600000000000013E-2"/>
          <c:h val="0.18478283692799269"/>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1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963090444313353"/>
          <c:y val="2.9795158286778398E-2"/>
        </c:manualLayout>
      </c:layout>
      <c:overlay val="0"/>
      <c:spPr>
        <a:no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title>
    <c:autoTitleDeleted val="0"/>
    <c:view3D>
      <c:rotX val="50"/>
      <c:rotY val="0"/>
      <c:rAngAx val="0"/>
    </c:view3D>
    <c:floor>
      <c:thickness val="0"/>
    </c:floor>
    <c:sideWall>
      <c:thickness val="0"/>
    </c:sideWall>
    <c:backWall>
      <c:thickness val="0"/>
    </c:backWall>
    <c:plotArea>
      <c:layout>
        <c:manualLayout>
          <c:layoutTarget val="inner"/>
          <c:xMode val="edge"/>
          <c:yMode val="edge"/>
          <c:x val="0.20195473937093369"/>
          <c:y val="0.17318435754189945"/>
          <c:w val="0.52660220404045588"/>
          <c:h val="0.8044692737430168"/>
        </c:manualLayout>
      </c:layout>
      <c:pie3DChart>
        <c:varyColors val="1"/>
        <c:ser>
          <c:idx val="0"/>
          <c:order val="0"/>
          <c:tx>
            <c:strRef>
              <c:f>'43（問20）'!$BC$6</c:f>
              <c:strCache>
                <c:ptCount val="1"/>
                <c:pt idx="0">
                  <c:v>全　体</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idx val="0"/>
            <c:bubble3D val="0"/>
            <c:spPr>
              <a:pattFill prst="pct60">
                <a:fgClr>
                  <a:schemeClr val="tx1"/>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1-8C9A-4B42-9B6D-1E0C28BC1E8C}"/>
              </c:ext>
            </c:extLst>
          </c:dPt>
          <c:dPt>
            <c:idx val="1"/>
            <c:bubble3D val="0"/>
            <c:spPr>
              <a:solidFill>
                <a:schemeClr val="bg1"/>
              </a:solidFill>
              <a:ln w="12700">
                <a:solidFill>
                  <a:srgbClr val="000000"/>
                </a:solidFill>
                <a:prstDash val="solid"/>
              </a:ln>
            </c:spPr>
            <c:extLst>
              <c:ext xmlns:c16="http://schemas.microsoft.com/office/drawing/2014/chart" uri="{C3380CC4-5D6E-409C-BE32-E72D297353CC}">
                <c16:uniqueId val="{00000003-8C9A-4B42-9B6D-1E0C28BC1E8C}"/>
              </c:ext>
            </c:extLst>
          </c:dPt>
          <c:dPt>
            <c:idx val="2"/>
            <c:bubble3D val="0"/>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5-8C9A-4B42-9B6D-1E0C28BC1E8C}"/>
              </c:ext>
            </c:extLst>
          </c:dPt>
          <c:dLbls>
            <c:dLbl>
              <c:idx val="0"/>
              <c:layout>
                <c:manualLayout>
                  <c:x val="4.896936742841998E-2"/>
                  <c:y val="-0.366219446032933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C9A-4B42-9B6D-1E0C28BC1E8C}"/>
                </c:ext>
              </c:extLst>
            </c:dLbl>
            <c:dLbl>
              <c:idx val="1"/>
              <c:layout>
                <c:manualLayout>
                  <c:x val="2.3059495413236012E-3"/>
                  <c:y val="-0.1331878766550829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C9A-4B42-9B6D-1E0C28BC1E8C}"/>
                </c:ext>
              </c:extLst>
            </c:dLbl>
            <c:dLbl>
              <c:idx val="2"/>
              <c:layout>
                <c:manualLayout>
                  <c:x val="0.26075833354706884"/>
                  <c:y val="3.752430387542337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C9A-4B42-9B6D-1E0C28BC1E8C}"/>
                </c:ext>
              </c:extLst>
            </c:dLbl>
            <c:numFmt formatCode="0.0%" sourceLinked="0"/>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'43（問20）'!$BD$5:$BF$5</c:f>
              <c:strCache>
                <c:ptCount val="3"/>
                <c:pt idx="0">
                  <c:v>あり</c:v>
                </c:pt>
                <c:pt idx="1">
                  <c:v>なし</c:v>
                </c:pt>
                <c:pt idx="2">
                  <c:v>無回答</c:v>
                </c:pt>
              </c:strCache>
            </c:strRef>
          </c:cat>
          <c:val>
            <c:numRef>
              <c:f>'43（問20）'!$BD$6:$BF$6</c:f>
              <c:numCache>
                <c:formatCode>0.0%</c:formatCode>
                <c:ptCount val="3"/>
                <c:pt idx="0">
                  <c:v>0.63379143088116408</c:v>
                </c:pt>
                <c:pt idx="1">
                  <c:v>0.27970897332255457</c:v>
                </c:pt>
                <c:pt idx="2">
                  <c:v>8.6499595796281331E-2</c:v>
                </c:pt>
              </c:numCache>
            </c:numRef>
          </c:val>
          <c:extLst>
            <c:ext xmlns:c16="http://schemas.microsoft.com/office/drawing/2014/chart" uri="{C3380CC4-5D6E-409C-BE32-E72D297353CC}">
              <c16:uniqueId val="{00000006-8C9A-4B42-9B6D-1E0C28BC1E8C}"/>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8393187822206267"/>
          <c:y val="0.61452513966480438"/>
          <c:w val="0.18188925081433227"/>
          <c:h val="0.33760788281353105"/>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4826037063067571"/>
          <c:y val="1.6286644951140065E-2"/>
        </c:manualLayout>
      </c:layout>
      <c:overlay val="0"/>
      <c:spPr>
        <a:noFill/>
        <a:ln w="25400">
          <a:noFill/>
        </a:ln>
      </c:spPr>
    </c:title>
    <c:autoTitleDeleted val="0"/>
    <c:plotArea>
      <c:layout>
        <c:manualLayout>
          <c:layoutTarget val="inner"/>
          <c:xMode val="edge"/>
          <c:yMode val="edge"/>
          <c:x val="0.14826032132032529"/>
          <c:y val="9.4462690958830031E-2"/>
          <c:w val="0.72466014196363082"/>
          <c:h val="0.81433354274853476"/>
        </c:manualLayout>
      </c:layout>
      <c:barChart>
        <c:barDir val="bar"/>
        <c:grouping val="percentStacked"/>
        <c:varyColors val="0"/>
        <c:ser>
          <c:idx val="0"/>
          <c:order val="0"/>
          <c:tx>
            <c:strRef>
              <c:f>'43（問20）'!$BD$10</c:f>
              <c:strCache>
                <c:ptCount val="1"/>
                <c:pt idx="0">
                  <c:v>あり</c:v>
                </c:pt>
              </c:strCache>
            </c:strRef>
          </c:tx>
          <c:spPr>
            <a:pattFill prst="pct60">
              <a:fgClr>
                <a:schemeClr val="tx1"/>
              </a:fgClr>
              <a:bgClr>
                <a:schemeClr val="bg1"/>
              </a:bgClr>
            </a:pattFill>
            <a:ln w="12700">
              <a:solidFill>
                <a:srgbClr val="000000"/>
              </a:solidFill>
              <a:prstDash val="solid"/>
            </a:ln>
          </c:spPr>
          <c:invertIfNegative val="0"/>
          <c:dLbls>
            <c:dLbl>
              <c:idx val="5"/>
              <c:layout>
                <c:manualLayout>
                  <c:x val="-3.9389129280850638E-3"/>
                  <c:y val="-9.6865457349406279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CC0-44EA-A5E3-AE18A08B30AE}"/>
                </c:ext>
              </c:extLst>
            </c:dLbl>
            <c:dLbl>
              <c:idx val="10"/>
              <c:numFmt formatCode="0.0%;\-#;;" sourceLinked="0"/>
              <c:spPr>
                <a:solidFill>
                  <a:schemeClr val="bg1"/>
                </a:solidFill>
                <a:ln w="3175">
                  <a:solidFill>
                    <a:sysClr val="windowText" lastClr="000000"/>
                  </a:solid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6="http://schemas.microsoft.com/office/drawing/2014/chart" uri="{C3380CC4-5D6E-409C-BE32-E72D297353CC}">
                  <c16:uniqueId val="{00000001-8CC0-44EA-A5E3-AE18A08B30AE}"/>
                </c:ext>
              </c:extLst>
            </c:dLbl>
            <c:numFmt formatCode="0.0%;\-#;;" sourceLinked="0"/>
            <c:spPr>
              <a:solidFill>
                <a:schemeClr val="bg1"/>
              </a:solidFill>
              <a:ln w="3175">
                <a:solidFill>
                  <a:sysClr val="windowText" lastClr="000000"/>
                </a:solid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'43（問20）'!$BC$11:$BC$23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'43（問20）'!$BD$11:$BD$23</c:f>
              <c:numCache>
                <c:formatCode>0.0%</c:formatCode>
                <c:ptCount val="13"/>
                <c:pt idx="0">
                  <c:v>0</c:v>
                </c:pt>
                <c:pt idx="1">
                  <c:v>0.69672131147540983</c:v>
                </c:pt>
                <c:pt idx="2">
                  <c:v>0.67832167832167833</c:v>
                </c:pt>
                <c:pt idx="3">
                  <c:v>0.73170731707317072</c:v>
                </c:pt>
                <c:pt idx="4">
                  <c:v>0.82777777777777772</c:v>
                </c:pt>
                <c:pt idx="5">
                  <c:v>0.45714285714285713</c:v>
                </c:pt>
                <c:pt idx="6">
                  <c:v>0.5</c:v>
                </c:pt>
                <c:pt idx="7">
                  <c:v>0.76190476190476186</c:v>
                </c:pt>
                <c:pt idx="8">
                  <c:v>0.63404255319148939</c:v>
                </c:pt>
                <c:pt idx="9">
                  <c:v>0.76923076923076927</c:v>
                </c:pt>
                <c:pt idx="10">
                  <c:v>0.84615384615384615</c:v>
                </c:pt>
                <c:pt idx="11">
                  <c:v>0.67759562841530052</c:v>
                </c:pt>
                <c:pt idx="12">
                  <c:v>0.35321100917431192</c:v>
                </c:pt>
              </c:numCache>
            </c:numRef>
          </c:val>
          <c:extLst>
            <c:ext xmlns:c16="http://schemas.microsoft.com/office/drawing/2014/chart" uri="{C3380CC4-5D6E-409C-BE32-E72D297353CC}">
              <c16:uniqueId val="{00000002-8CC0-44EA-A5E3-AE18A08B30AE}"/>
            </c:ext>
          </c:extLst>
        </c:ser>
        <c:ser>
          <c:idx val="1"/>
          <c:order val="1"/>
          <c:tx>
            <c:strRef>
              <c:f>'43（問20）'!$BE$10</c:f>
              <c:strCache>
                <c:ptCount val="1"/>
                <c:pt idx="0">
                  <c:v>なし</c:v>
                </c:pt>
              </c:strCache>
            </c:strRef>
          </c:tx>
          <c:spPr>
            <a:solidFill>
              <a:schemeClr val="bg1"/>
            </a:solidFill>
            <a:ln w="12700">
              <a:solidFill>
                <a:srgbClr val="000000"/>
              </a:solidFill>
              <a:prstDash val="solid"/>
            </a:ln>
          </c:spPr>
          <c:invertIfNegative val="0"/>
          <c:dLbls>
            <c:numFmt formatCode="0.0%;\-#;;" sourceLinked="0"/>
            <c:spPr>
              <a:solidFill>
                <a:schemeClr val="bg1"/>
              </a:solidFill>
              <a:ln w="3175">
                <a:solidFill>
                  <a:sysClr val="windowText" lastClr="000000"/>
                </a:solid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'43（問20）'!$BC$11:$BC$23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'43（問20）'!$BE$11:$BE$23</c:f>
              <c:numCache>
                <c:formatCode>0.0%</c:formatCode>
                <c:ptCount val="13"/>
                <c:pt idx="0">
                  <c:v>0</c:v>
                </c:pt>
                <c:pt idx="1">
                  <c:v>0.18852459016393441</c:v>
                </c:pt>
                <c:pt idx="2">
                  <c:v>0.23076923076923078</c:v>
                </c:pt>
                <c:pt idx="3">
                  <c:v>0.26829268292682928</c:v>
                </c:pt>
                <c:pt idx="4">
                  <c:v>0.16666666666666666</c:v>
                </c:pt>
                <c:pt idx="5">
                  <c:v>0.54285714285714282</c:v>
                </c:pt>
                <c:pt idx="6">
                  <c:v>0.45</c:v>
                </c:pt>
                <c:pt idx="7">
                  <c:v>0.14285714285714285</c:v>
                </c:pt>
                <c:pt idx="8">
                  <c:v>0.28936170212765955</c:v>
                </c:pt>
                <c:pt idx="9">
                  <c:v>0.15384615384615385</c:v>
                </c:pt>
                <c:pt idx="10">
                  <c:v>0.15384615384615385</c:v>
                </c:pt>
                <c:pt idx="11">
                  <c:v>0.26229508196721313</c:v>
                </c:pt>
                <c:pt idx="12">
                  <c:v>0.44036697247706424</c:v>
                </c:pt>
              </c:numCache>
            </c:numRef>
          </c:val>
          <c:extLst>
            <c:ext xmlns:c16="http://schemas.microsoft.com/office/drawing/2014/chart" uri="{C3380CC4-5D6E-409C-BE32-E72D297353CC}">
              <c16:uniqueId val="{00000003-8CC0-44EA-A5E3-AE18A08B30AE}"/>
            </c:ext>
          </c:extLst>
        </c:ser>
        <c:ser>
          <c:idx val="2"/>
          <c:order val="2"/>
          <c:tx>
            <c:strRef>
              <c:f>'43（問20）'!$BF$10</c:f>
              <c:strCache>
                <c:ptCount val="1"/>
                <c:pt idx="0">
                  <c:v>無回答</c:v>
                </c:pt>
              </c:strCache>
            </c:strRef>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2.9374724528571598E-2"/>
                  <c:y val="-3.6413689331178879E-3"/>
                </c:manualLayout>
              </c:layout>
              <c:numFmt formatCode="0.0%;\-#;;" sourceLinked="0"/>
              <c:spPr>
                <a:solidFill>
                  <a:schemeClr val="bg1"/>
                </a:solidFill>
                <a:ln w="3175">
                  <a:solidFill>
                    <a:schemeClr val="tx1"/>
                  </a:solid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CC0-44EA-A5E3-AE18A08B30AE}"/>
                </c:ext>
              </c:extLst>
            </c:dLbl>
            <c:dLbl>
              <c:idx val="1"/>
              <c:layout>
                <c:manualLayout>
                  <c:x val="2.1432570550466365E-3"/>
                  <c:y val="-3.975480263664110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CC0-44EA-A5E3-AE18A08B30AE}"/>
                </c:ext>
              </c:extLst>
            </c:dLbl>
            <c:dLbl>
              <c:idx val="4"/>
              <c:layout>
                <c:manualLayout>
                  <c:x val="1.008572869389813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73B-4744-AF8A-728E75E0F740}"/>
                </c:ext>
              </c:extLst>
            </c:dLbl>
            <c:numFmt formatCode="0.0%;\-#;;" sourceLinked="0"/>
            <c:spPr>
              <a:solidFill>
                <a:schemeClr val="bg1"/>
              </a:solidFill>
              <a:ln w="3175">
                <a:solidFill>
                  <a:schemeClr val="tx1"/>
                </a:solid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'43（問20）'!$BC$11:$BC$23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'43（問20）'!$BF$11:$BF$23</c:f>
              <c:numCache>
                <c:formatCode>0.0%</c:formatCode>
                <c:ptCount val="13"/>
                <c:pt idx="0">
                  <c:v>0</c:v>
                </c:pt>
                <c:pt idx="1">
                  <c:v>0.11475409836065574</c:v>
                </c:pt>
                <c:pt idx="2">
                  <c:v>9.0909090909090912E-2</c:v>
                </c:pt>
                <c:pt idx="3">
                  <c:v>0</c:v>
                </c:pt>
                <c:pt idx="4">
                  <c:v>5.5555555555555558E-3</c:v>
                </c:pt>
                <c:pt idx="5">
                  <c:v>0</c:v>
                </c:pt>
                <c:pt idx="6">
                  <c:v>0.05</c:v>
                </c:pt>
                <c:pt idx="7">
                  <c:v>9.5238095238095233E-2</c:v>
                </c:pt>
                <c:pt idx="8">
                  <c:v>7.6595744680851063E-2</c:v>
                </c:pt>
                <c:pt idx="9">
                  <c:v>7.6923076923076927E-2</c:v>
                </c:pt>
                <c:pt idx="10">
                  <c:v>0</c:v>
                </c:pt>
                <c:pt idx="11">
                  <c:v>6.0109289617486336E-2</c:v>
                </c:pt>
                <c:pt idx="12">
                  <c:v>0.20642201834862386</c:v>
                </c:pt>
              </c:numCache>
            </c:numRef>
          </c:val>
          <c:extLst>
            <c:ext xmlns:c16="http://schemas.microsoft.com/office/drawing/2014/chart" uri="{C3380CC4-5D6E-409C-BE32-E72D297353CC}">
              <c16:uniqueId val="{00000006-8CC0-44EA-A5E3-AE18A08B30AE}"/>
            </c:ext>
          </c:extLst>
        </c:ser>
        <c:dLbls>
          <c:showLegendKey val="0"/>
          <c:showVal val="0"/>
          <c:showCatName val="0"/>
          <c:showSerName val="0"/>
          <c:showPercent val="0"/>
          <c:showBubbleSize val="0"/>
        </c:dLbls>
        <c:gapWidth val="20"/>
        <c:overlap val="100"/>
        <c:axId val="88544384"/>
        <c:axId val="88545920"/>
      </c:barChart>
      <c:catAx>
        <c:axId val="8854438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8545920"/>
        <c:crosses val="autoZero"/>
        <c:auto val="1"/>
        <c:lblAlgn val="ctr"/>
        <c:lblOffset val="100"/>
        <c:tickLblSkip val="1"/>
        <c:tickMarkSkip val="1"/>
        <c:noMultiLvlLbl val="0"/>
      </c:catAx>
      <c:valAx>
        <c:axId val="8854592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8544384"/>
        <c:crosses val="autoZero"/>
        <c:crossBetween val="between"/>
      </c:valAx>
      <c:spPr>
        <a:noFill/>
        <a:ln w="25400">
          <a:noFill/>
        </a:ln>
      </c:spPr>
    </c:plotArea>
    <c:legend>
      <c:legendPos val="r"/>
      <c:layout>
        <c:manualLayout>
          <c:xMode val="edge"/>
          <c:yMode val="edge"/>
          <c:x val="0.89863906194781629"/>
          <c:y val="0.34202022792753511"/>
          <c:w val="8.9258698940998471E-2"/>
          <c:h val="0.23452802927321376"/>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t>規模別</a:t>
            </a:r>
          </a:p>
        </c:rich>
      </c:tx>
      <c:layout>
        <c:manualLayout>
          <c:xMode val="edge"/>
          <c:yMode val="edge"/>
          <c:x val="0.14826037063067571"/>
          <c:y val="2.3255813953488372E-2"/>
        </c:manualLayout>
      </c:layout>
      <c:overlay val="0"/>
      <c:spPr>
        <a:noFill/>
        <a:ln w="25400">
          <a:noFill/>
        </a:ln>
      </c:spPr>
    </c:title>
    <c:autoTitleDeleted val="0"/>
    <c:plotArea>
      <c:layout>
        <c:manualLayout>
          <c:layoutTarget val="inner"/>
          <c:xMode val="edge"/>
          <c:yMode val="edge"/>
          <c:x val="0.13010599626069363"/>
          <c:y val="0.15348837209302327"/>
          <c:w val="0.74130160660162647"/>
          <c:h val="0.71627906976744182"/>
        </c:manualLayout>
      </c:layout>
      <c:barChart>
        <c:barDir val="bar"/>
        <c:grouping val="percentStacked"/>
        <c:varyColors val="0"/>
        <c:ser>
          <c:idx val="0"/>
          <c:order val="0"/>
          <c:tx>
            <c:strRef>
              <c:f>'43（問20）'!$BD$28</c:f>
              <c:strCache>
                <c:ptCount val="1"/>
                <c:pt idx="0">
                  <c:v>あり</c:v>
                </c:pt>
              </c:strCache>
            </c:strRef>
          </c:tx>
          <c:spPr>
            <a:pattFill prst="pct60">
              <a:fgClr>
                <a:schemeClr val="tx1"/>
              </a:fgClr>
              <a:bgClr>
                <a:schemeClr val="bg1"/>
              </a:bgClr>
            </a:pattFill>
            <a:ln w="12700">
              <a:solidFill>
                <a:srgbClr val="000000"/>
              </a:solidFill>
              <a:prstDash val="solid"/>
            </a:ln>
          </c:spPr>
          <c:invertIfNegative val="0"/>
          <c:dLbls>
            <c:spPr>
              <a:solidFill>
                <a:schemeClr val="bg1"/>
              </a:solidFill>
              <a:ln w="3175">
                <a:solidFill>
                  <a:schemeClr val="tx1"/>
                </a:solid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'43（問20）'!$BC$29:$BC$34</c:f>
              <c:strCache>
                <c:ptCount val="6"/>
                <c:pt idx="0">
                  <c:v>100人以上</c:v>
                </c:pt>
                <c:pt idx="1">
                  <c:v>50～99人</c:v>
                </c:pt>
                <c:pt idx="2">
                  <c:v>30～49人</c:v>
                </c:pt>
                <c:pt idx="3">
                  <c:v>10～29人</c:v>
                </c:pt>
                <c:pt idx="4">
                  <c:v>5～9人</c:v>
                </c:pt>
                <c:pt idx="5">
                  <c:v>1～4人</c:v>
                </c:pt>
              </c:strCache>
            </c:strRef>
          </c:cat>
          <c:val>
            <c:numRef>
              <c:f>'43（問20）'!$BD$29:$BD$34</c:f>
              <c:numCache>
                <c:formatCode>0.0%</c:formatCode>
                <c:ptCount val="6"/>
                <c:pt idx="0">
                  <c:v>0.97222222222222221</c:v>
                </c:pt>
                <c:pt idx="1">
                  <c:v>0.96385542168674698</c:v>
                </c:pt>
                <c:pt idx="2">
                  <c:v>0.8571428571428571</c:v>
                </c:pt>
                <c:pt idx="3">
                  <c:v>0.69976905311778292</c:v>
                </c:pt>
                <c:pt idx="4">
                  <c:v>0.43717277486910994</c:v>
                </c:pt>
                <c:pt idx="5">
                  <c:v>0.43870967741935485</c:v>
                </c:pt>
              </c:numCache>
            </c:numRef>
          </c:val>
          <c:extLst>
            <c:ext xmlns:c16="http://schemas.microsoft.com/office/drawing/2014/chart" uri="{C3380CC4-5D6E-409C-BE32-E72D297353CC}">
              <c16:uniqueId val="{00000000-EDEC-483B-AE3C-C6694DAABA90}"/>
            </c:ext>
          </c:extLst>
        </c:ser>
        <c:ser>
          <c:idx val="1"/>
          <c:order val="1"/>
          <c:tx>
            <c:strRef>
              <c:f>'43（問20）'!$BE$28</c:f>
              <c:strCache>
                <c:ptCount val="1"/>
                <c:pt idx="0">
                  <c:v>なし</c:v>
                </c:pt>
              </c:strCache>
            </c:strRef>
          </c:tx>
          <c:spPr>
            <a:solidFill>
              <a:schemeClr val="bg1"/>
            </a:solidFill>
            <a:ln w="12700">
              <a:solidFill>
                <a:srgbClr val="000000"/>
              </a:solidFill>
              <a:prstDash val="solid"/>
            </a:ln>
          </c:spPr>
          <c:invertIfNegative val="0"/>
          <c:dLbls>
            <c:dLbl>
              <c:idx val="0"/>
              <c:layout>
                <c:manualLayout>
                  <c:x val="1.6077959595878314E-4"/>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EC-483B-AE3C-C6694DAABA90}"/>
                </c:ext>
              </c:extLst>
            </c:dLbl>
            <c:dLbl>
              <c:idx val="1"/>
              <c:layout>
                <c:manualLayout>
                  <c:x val="2.043944813489885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E9-486C-8BF1-A77C01A06D60}"/>
                </c:ext>
              </c:extLst>
            </c:dLbl>
            <c:spPr>
              <a:solidFill>
                <a:schemeClr val="bg1"/>
              </a:solidFill>
              <a:ln w="3175">
                <a:solidFill>
                  <a:schemeClr val="tx1"/>
                </a:solid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'43（問20）'!$BC$29:$BC$34</c:f>
              <c:strCache>
                <c:ptCount val="6"/>
                <c:pt idx="0">
                  <c:v>100人以上</c:v>
                </c:pt>
                <c:pt idx="1">
                  <c:v>50～99人</c:v>
                </c:pt>
                <c:pt idx="2">
                  <c:v>30～49人</c:v>
                </c:pt>
                <c:pt idx="3">
                  <c:v>10～29人</c:v>
                </c:pt>
                <c:pt idx="4">
                  <c:v>5～9人</c:v>
                </c:pt>
                <c:pt idx="5">
                  <c:v>1～4人</c:v>
                </c:pt>
              </c:strCache>
            </c:strRef>
          </c:cat>
          <c:val>
            <c:numRef>
              <c:f>'43（問20）'!$BE$29:$BE$34</c:f>
              <c:numCache>
                <c:formatCode>0.0%</c:formatCode>
                <c:ptCount val="6"/>
                <c:pt idx="0">
                  <c:v>1.3888888888888888E-2</c:v>
                </c:pt>
                <c:pt idx="1">
                  <c:v>3.614457831325301E-2</c:v>
                </c:pt>
                <c:pt idx="2">
                  <c:v>0.125</c:v>
                </c:pt>
                <c:pt idx="3">
                  <c:v>0.24018475750577367</c:v>
                </c:pt>
                <c:pt idx="4">
                  <c:v>0.41884816753926701</c:v>
                </c:pt>
                <c:pt idx="5">
                  <c:v>0.41290322580645161</c:v>
                </c:pt>
              </c:numCache>
            </c:numRef>
          </c:val>
          <c:extLst>
            <c:ext xmlns:c16="http://schemas.microsoft.com/office/drawing/2014/chart" uri="{C3380CC4-5D6E-409C-BE32-E72D297353CC}">
              <c16:uniqueId val="{00000002-EDEC-483B-AE3C-C6694DAABA90}"/>
            </c:ext>
          </c:extLst>
        </c:ser>
        <c:ser>
          <c:idx val="2"/>
          <c:order val="2"/>
          <c:tx>
            <c:strRef>
              <c:f>'43（問20）'!$BF$28</c:f>
              <c:strCache>
                <c:ptCount val="1"/>
                <c:pt idx="0">
                  <c:v>無回答</c:v>
                </c:pt>
              </c:strCache>
            </c:strRef>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F7E9-486C-8BF1-A77C01A06D60}"/>
                </c:ext>
              </c:extLst>
            </c:dLbl>
            <c:dLbl>
              <c:idx val="1"/>
              <c:delete val="1"/>
              <c:extLst>
                <c:ext xmlns:c15="http://schemas.microsoft.com/office/drawing/2012/chart" uri="{CE6537A1-D6FC-4f65-9D91-7224C49458BB}"/>
                <c:ext xmlns:c16="http://schemas.microsoft.com/office/drawing/2014/chart" uri="{C3380CC4-5D6E-409C-BE32-E72D297353CC}">
                  <c16:uniqueId val="{00000001-F7E9-486C-8BF1-A77C01A06D60}"/>
                </c:ext>
              </c:extLst>
            </c:dLbl>
            <c:spPr>
              <a:solidFill>
                <a:schemeClr val="bg1"/>
              </a:solidFill>
              <a:ln w="3175">
                <a:solidFill>
                  <a:schemeClr val="tx1"/>
                </a:solid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'43（問20）'!$BC$29:$BC$34</c:f>
              <c:strCache>
                <c:ptCount val="6"/>
                <c:pt idx="0">
                  <c:v>100人以上</c:v>
                </c:pt>
                <c:pt idx="1">
                  <c:v>50～99人</c:v>
                </c:pt>
                <c:pt idx="2">
                  <c:v>30～49人</c:v>
                </c:pt>
                <c:pt idx="3">
                  <c:v>10～29人</c:v>
                </c:pt>
                <c:pt idx="4">
                  <c:v>5～9人</c:v>
                </c:pt>
                <c:pt idx="5">
                  <c:v>1～4人</c:v>
                </c:pt>
              </c:strCache>
            </c:strRef>
          </c:cat>
          <c:val>
            <c:numRef>
              <c:f>'43（問20）'!$BF$29:$BF$34</c:f>
              <c:numCache>
                <c:formatCode>0.0%</c:formatCode>
                <c:ptCount val="6"/>
                <c:pt idx="0">
                  <c:v>1.3888888888888888E-2</c:v>
                </c:pt>
                <c:pt idx="1">
                  <c:v>0</c:v>
                </c:pt>
                <c:pt idx="2">
                  <c:v>1.7857142857142856E-2</c:v>
                </c:pt>
                <c:pt idx="3">
                  <c:v>6.0046189376443418E-2</c:v>
                </c:pt>
                <c:pt idx="4">
                  <c:v>0.14397905759162305</c:v>
                </c:pt>
                <c:pt idx="5">
                  <c:v>0.14838709677419354</c:v>
                </c:pt>
              </c:numCache>
            </c:numRef>
          </c:val>
          <c:extLst>
            <c:ext xmlns:c16="http://schemas.microsoft.com/office/drawing/2014/chart" uri="{C3380CC4-5D6E-409C-BE32-E72D297353CC}">
              <c16:uniqueId val="{00000003-EDEC-483B-AE3C-C6694DAABA90}"/>
            </c:ext>
          </c:extLst>
        </c:ser>
        <c:dLbls>
          <c:showLegendKey val="0"/>
          <c:showVal val="0"/>
          <c:showCatName val="0"/>
          <c:showSerName val="0"/>
          <c:showPercent val="0"/>
          <c:showBubbleSize val="0"/>
        </c:dLbls>
        <c:gapWidth val="30"/>
        <c:overlap val="100"/>
        <c:axId val="88593920"/>
        <c:axId val="88595456"/>
      </c:barChart>
      <c:catAx>
        <c:axId val="8859392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88595456"/>
        <c:crosses val="autoZero"/>
        <c:auto val="1"/>
        <c:lblAlgn val="ctr"/>
        <c:lblOffset val="100"/>
        <c:tickLblSkip val="1"/>
        <c:tickMarkSkip val="1"/>
        <c:noMultiLvlLbl val="0"/>
      </c:catAx>
      <c:valAx>
        <c:axId val="88595456"/>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a:pPr>
            <a:endParaRPr lang="ja-JP"/>
          </a:p>
        </c:txPr>
        <c:crossAx val="88593920"/>
        <c:crosses val="autoZero"/>
        <c:crossBetween val="between"/>
      </c:valAx>
      <c:spPr>
        <a:noFill/>
        <a:ln w="25400">
          <a:noFill/>
        </a:ln>
      </c:spPr>
    </c:plotArea>
    <c:legend>
      <c:legendPos val="r"/>
      <c:layout>
        <c:manualLayout>
          <c:xMode val="edge"/>
          <c:yMode val="edge"/>
          <c:x val="0.90469049916415512"/>
          <c:y val="0.35813953488372091"/>
          <c:w val="8.9258698940998471E-2"/>
          <c:h val="0.33488372093023261"/>
        </c:manualLayout>
      </c:layout>
      <c:overlay val="0"/>
      <c:spPr>
        <a:solidFill>
          <a:srgbClr val="FFFFFF"/>
        </a:solidFill>
        <a:ln w="3175">
          <a:solidFill>
            <a:srgbClr val="000000"/>
          </a:solidFill>
          <a:prstDash val="solid"/>
        </a:ln>
      </c:spPr>
      <c:txPr>
        <a:bodyPr/>
        <a:lstStyle/>
        <a:p>
          <a:pPr>
            <a:defRPr sz="900"/>
          </a:pPr>
          <a:endParaRPr lang="ja-JP"/>
        </a:p>
      </c:txPr>
    </c:legend>
    <c:plotVisOnly val="1"/>
    <c:dispBlanksAs val="gap"/>
    <c:showDLblsOverMax val="0"/>
  </c:chart>
  <c:spPr>
    <a:solidFill>
      <a:srgbClr val="FFFFFF"/>
    </a:solidFill>
    <a:ln w="9525">
      <a:noFill/>
    </a:ln>
  </c:spPr>
  <c:txPr>
    <a:bodyPr/>
    <a:lstStyle/>
    <a:p>
      <a:pPr algn="ctr">
        <a:defRPr lang="ja-JP" altLang="en-US" sz="600" b="0" i="0" u="none" strike="noStrike" kern="1200"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5000030878493127"/>
          <c:y val="4.3333333333333335E-2"/>
        </c:manualLayout>
      </c:layout>
      <c:overlay val="0"/>
      <c:spPr>
        <a:no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title>
    <c:autoTitleDeleted val="0"/>
    <c:view3D>
      <c:rotX val="50"/>
      <c:rotY val="0"/>
      <c:rAngAx val="0"/>
    </c:view3D>
    <c:floor>
      <c:thickness val="0"/>
    </c:floor>
    <c:sideWall>
      <c:thickness val="0"/>
    </c:sideWall>
    <c:backWall>
      <c:thickness val="0"/>
    </c:backWall>
    <c:plotArea>
      <c:layout>
        <c:manualLayout>
          <c:layoutTarget val="inner"/>
          <c:xMode val="edge"/>
          <c:yMode val="edge"/>
          <c:x val="0.16666697545159795"/>
          <c:y val="0.21666666666666667"/>
          <c:w val="0.48823591168750963"/>
          <c:h val="0.78333333333333333"/>
        </c:manualLayout>
      </c:layout>
      <c:pie3DChart>
        <c:varyColors val="1"/>
        <c:ser>
          <c:idx val="0"/>
          <c:order val="0"/>
          <c:tx>
            <c:strRef>
              <c:f>'44（問22）'!$BC$6</c:f>
              <c:strCache>
                <c:ptCount val="1"/>
                <c:pt idx="0">
                  <c:v>全　体</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idx val="0"/>
            <c:bubble3D val="0"/>
            <c:spPr>
              <a:pattFill prst="pct60">
                <a:fgClr>
                  <a:schemeClr val="tx1"/>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1-58EF-4CB2-9DE0-8A71622C104C}"/>
              </c:ext>
            </c:extLst>
          </c:dPt>
          <c:dPt>
            <c:idx val="1"/>
            <c:bubble3D val="0"/>
            <c:spPr>
              <a:solidFill>
                <a:schemeClr val="bg1"/>
              </a:solidFill>
              <a:ln w="12700">
                <a:solidFill>
                  <a:srgbClr val="000000"/>
                </a:solidFill>
                <a:prstDash val="solid"/>
              </a:ln>
            </c:spPr>
            <c:extLst>
              <c:ext xmlns:c16="http://schemas.microsoft.com/office/drawing/2014/chart" uri="{C3380CC4-5D6E-409C-BE32-E72D297353CC}">
                <c16:uniqueId val="{00000003-58EF-4CB2-9DE0-8A71622C104C}"/>
              </c:ext>
            </c:extLst>
          </c:dPt>
          <c:dPt>
            <c:idx val="2"/>
            <c:bubble3D val="0"/>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5-58EF-4CB2-9DE0-8A71622C104C}"/>
              </c:ext>
            </c:extLst>
          </c:dPt>
          <c:dLbls>
            <c:dLbl>
              <c:idx val="0"/>
              <c:layout>
                <c:manualLayout>
                  <c:x val="8.5544851011270656E-2"/>
                  <c:y val="-1.4188976377952909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8EF-4CB2-9DE0-8A71622C104C}"/>
                </c:ext>
              </c:extLst>
            </c:dLbl>
            <c:dLbl>
              <c:idx val="1"/>
              <c:layout>
                <c:manualLayout>
                  <c:x val="0.12300046317739687"/>
                  <c:y val="-0.1866666666666666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8EF-4CB2-9DE0-8A71622C104C}"/>
                </c:ext>
              </c:extLst>
            </c:dLbl>
            <c:dLbl>
              <c:idx val="2"/>
              <c:layout>
                <c:manualLayout>
                  <c:x val="-9.5338891462096648E-2"/>
                  <c:y val="4.011968503937007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8EF-4CB2-9DE0-8A71622C104C}"/>
                </c:ext>
              </c:extLst>
            </c:dLbl>
            <c:numFmt formatCode="0.0%" sourceLinked="0"/>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'44（問22）'!$BD$5:$BF$5</c:f>
              <c:strCache>
                <c:ptCount val="3"/>
                <c:pt idx="0">
                  <c:v>あり</c:v>
                </c:pt>
                <c:pt idx="1">
                  <c:v>なし</c:v>
                </c:pt>
                <c:pt idx="2">
                  <c:v>無回答</c:v>
                </c:pt>
              </c:strCache>
            </c:strRef>
          </c:cat>
          <c:val>
            <c:numRef>
              <c:f>'44（問22）'!$BD$6:$BF$6</c:f>
              <c:numCache>
                <c:formatCode>0.0%</c:formatCode>
                <c:ptCount val="3"/>
                <c:pt idx="0">
                  <c:v>0.10620915032679738</c:v>
                </c:pt>
                <c:pt idx="1">
                  <c:v>0.78676470588235292</c:v>
                </c:pt>
                <c:pt idx="2">
                  <c:v>0.10702614379084967</c:v>
                </c:pt>
              </c:numCache>
            </c:numRef>
          </c:val>
          <c:extLst>
            <c:ext xmlns:c16="http://schemas.microsoft.com/office/drawing/2014/chart" uri="{C3380CC4-5D6E-409C-BE32-E72D297353CC}">
              <c16:uniqueId val="{00000006-58EF-4CB2-9DE0-8A71622C104C}"/>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882365292573722"/>
          <c:y val="0.36499999999999999"/>
          <c:w val="0.16423529411764703"/>
          <c:h val="0.30215905511811025"/>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title>
      <c:layout>
        <c:manualLayout>
          <c:xMode val="edge"/>
          <c:yMode val="edge"/>
          <c:x val="0.77930179081597106"/>
          <c:y val="3.7558685446009391E-2"/>
        </c:manualLayout>
      </c:layout>
      <c:overlay val="0"/>
      <c:txPr>
        <a:bodyPr/>
        <a:lstStyle/>
        <a:p>
          <a:pPr>
            <a:defRPr sz="1050" b="0"/>
          </a:pPr>
          <a:endParaRPr lang="ja-JP"/>
        </a:p>
      </c:txPr>
    </c:title>
    <c:autoTitleDeleted val="0"/>
    <c:view3D>
      <c:rotX val="50"/>
      <c:rotY val="0"/>
      <c:rAngAx val="0"/>
    </c:view3D>
    <c:floor>
      <c:thickness val="0"/>
    </c:floor>
    <c:sideWall>
      <c:thickness val="0"/>
    </c:sideWall>
    <c:backWall>
      <c:thickness val="0"/>
    </c:backWall>
    <c:plotArea>
      <c:layout>
        <c:manualLayout>
          <c:layoutTarget val="inner"/>
          <c:xMode val="edge"/>
          <c:yMode val="edge"/>
          <c:x val="7.2328857401762911E-2"/>
          <c:y val="0.27615926877764535"/>
          <c:w val="0.72408758943243268"/>
          <c:h val="0.67912759226782837"/>
        </c:manualLayout>
      </c:layout>
      <c:pie3DChart>
        <c:varyColors val="1"/>
        <c:ser>
          <c:idx val="0"/>
          <c:order val="0"/>
          <c:tx>
            <c:strRef>
              <c:f>'26（問21）'!$BC$6</c:f>
              <c:strCache>
                <c:ptCount val="1"/>
                <c:pt idx="0">
                  <c:v>全　体</c:v>
                </c:pt>
              </c:strCache>
            </c:strRef>
          </c:tx>
          <c:dPt>
            <c:idx val="0"/>
            <c:bubble3D val="0"/>
            <c:spPr>
              <a:pattFill prst="pct60">
                <a:fgClr>
                  <a:schemeClr val="tx1"/>
                </a:fgClr>
                <a:bgClr>
                  <a:schemeClr val="bg1"/>
                </a:bgClr>
              </a:pattFill>
              <a:ln>
                <a:solidFill>
                  <a:schemeClr val="tx1"/>
                </a:solidFill>
              </a:ln>
            </c:spPr>
            <c:extLst>
              <c:ext xmlns:c16="http://schemas.microsoft.com/office/drawing/2014/chart" uri="{C3380CC4-5D6E-409C-BE32-E72D297353CC}">
                <c16:uniqueId val="{00000001-4702-470F-AFE7-2C0676BC6E80}"/>
              </c:ext>
            </c:extLst>
          </c:dPt>
          <c:dPt>
            <c:idx val="1"/>
            <c:bubble3D val="0"/>
            <c:spPr>
              <a:solidFill>
                <a:schemeClr val="bg1"/>
              </a:solidFill>
              <a:ln>
                <a:solidFill>
                  <a:sysClr val="windowText" lastClr="000000"/>
                </a:solidFill>
              </a:ln>
            </c:spPr>
            <c:extLst>
              <c:ext xmlns:c16="http://schemas.microsoft.com/office/drawing/2014/chart" uri="{C3380CC4-5D6E-409C-BE32-E72D297353CC}">
                <c16:uniqueId val="{00000003-4702-470F-AFE7-2C0676BC6E80}"/>
              </c:ext>
            </c:extLst>
          </c:dPt>
          <c:dPt>
            <c:idx val="2"/>
            <c:bubble3D val="0"/>
            <c:spPr>
              <a:pattFill prst="pct10">
                <a:fgClr>
                  <a:schemeClr val="tx1"/>
                </a:fgClr>
                <a:bgClr>
                  <a:schemeClr val="bg1"/>
                </a:bgClr>
              </a:pattFill>
              <a:ln>
                <a:solidFill>
                  <a:schemeClr val="tx1"/>
                </a:solidFill>
              </a:ln>
            </c:spPr>
            <c:extLst>
              <c:ext xmlns:c16="http://schemas.microsoft.com/office/drawing/2014/chart" uri="{C3380CC4-5D6E-409C-BE32-E72D297353CC}">
                <c16:uniqueId val="{00000005-4702-470F-AFE7-2C0676BC6E80}"/>
              </c:ext>
            </c:extLst>
          </c:dPt>
          <c:dLbls>
            <c:dLbl>
              <c:idx val="0"/>
              <c:layout>
                <c:manualLayout>
                  <c:x val="0.16912487708947885"/>
                  <c:y val="-5.0469113895974388E-2"/>
                </c:manualLayout>
              </c:layout>
              <c:spPr/>
              <c:txPr>
                <a:bodyPr/>
                <a:lstStyle/>
                <a:p>
                  <a:pPr>
                    <a:defRPr sz="900">
                      <a:latin typeface="+mn-ea"/>
                      <a:ea typeface="+mn-ea"/>
                    </a:defRPr>
                  </a:pPr>
                  <a:endParaRPr lang="ja-JP"/>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4702-470F-AFE7-2C0676BC6E80}"/>
                </c:ext>
              </c:extLst>
            </c:dLbl>
            <c:dLbl>
              <c:idx val="1"/>
              <c:layout>
                <c:manualLayout>
                  <c:x val="-0.11799410029498525"/>
                  <c:y val="6.2597809076682318E-3"/>
                </c:manualLayout>
              </c:layout>
              <c:spPr/>
              <c:txPr>
                <a:bodyPr/>
                <a:lstStyle/>
                <a:p>
                  <a:pPr>
                    <a:defRPr sz="900">
                      <a:latin typeface="+mn-ea"/>
                      <a:ea typeface="+mn-ea"/>
                    </a:defRPr>
                  </a:pPr>
                  <a:endParaRPr lang="ja-JP"/>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4702-470F-AFE7-2C0676BC6E80}"/>
                </c:ext>
              </c:extLst>
            </c:dLbl>
            <c:dLbl>
              <c:idx val="2"/>
              <c:layout>
                <c:manualLayout>
                  <c:x val="0.1455260570304818"/>
                  <c:y val="-6.2597809076682318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702-470F-AFE7-2C0676BC6E80}"/>
                </c:ext>
              </c:extLst>
            </c:dLbl>
            <c:spPr>
              <a:noFill/>
              <a:ln>
                <a:noFill/>
              </a:ln>
              <a:effectLst/>
            </c:spPr>
            <c:txPr>
              <a:bodyPr/>
              <a:lstStyle/>
              <a:p>
                <a:pPr>
                  <a:defRPr sz="900"/>
                </a:pPr>
                <a:endParaRPr lang="ja-JP"/>
              </a:p>
            </c:txPr>
            <c:dLblPos val="outEnd"/>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'26（問21）'!$BD$5:$BF$5</c:f>
              <c:strCache>
                <c:ptCount val="3"/>
                <c:pt idx="0">
                  <c:v>あり</c:v>
                </c:pt>
                <c:pt idx="1">
                  <c:v>なし</c:v>
                </c:pt>
                <c:pt idx="2">
                  <c:v>無回答</c:v>
                </c:pt>
              </c:strCache>
            </c:strRef>
          </c:cat>
          <c:val>
            <c:numRef>
              <c:f>'26（問21）'!$BD$6:$BF$6</c:f>
              <c:numCache>
                <c:formatCode>0.0%</c:formatCode>
                <c:ptCount val="3"/>
                <c:pt idx="0">
                  <c:v>0.80289621882542239</c:v>
                </c:pt>
                <c:pt idx="1">
                  <c:v>0.16009654062751408</c:v>
                </c:pt>
                <c:pt idx="2">
                  <c:v>3.7007240547063558E-2</c:v>
                </c:pt>
              </c:numCache>
            </c:numRef>
          </c:val>
          <c:extLst>
            <c:ext xmlns:c16="http://schemas.microsoft.com/office/drawing/2014/chart" uri="{C3380CC4-5D6E-409C-BE32-E72D297353CC}">
              <c16:uniqueId val="{00000006-4702-470F-AFE7-2C0676BC6E80}"/>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884424623913161"/>
          <c:y val="0.25476667529234903"/>
          <c:w val="0.15256048746119122"/>
          <c:h val="0.29422202506376843"/>
        </c:manualLayout>
      </c:layout>
      <c:overlay val="0"/>
      <c:spPr>
        <a:ln>
          <a:solidFill>
            <a:sysClr val="windowText" lastClr="000000"/>
          </a:solidFill>
        </a:ln>
      </c:spPr>
      <c:txPr>
        <a:bodyPr/>
        <a:lstStyle/>
        <a:p>
          <a:pPr>
            <a:defRPr sz="800"/>
          </a:pPr>
          <a:endParaRPr lang="ja-JP"/>
        </a:p>
      </c:txPr>
    </c:legend>
    <c:plotVisOnly val="1"/>
    <c:dispBlanksAs val="gap"/>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5037593984962405"/>
          <c:y val="1.2886597938144329E-2"/>
        </c:manualLayout>
      </c:layout>
      <c:overlay val="0"/>
      <c:spPr>
        <a:noFill/>
        <a:ln w="25400">
          <a:noFill/>
        </a:ln>
      </c:spPr>
    </c:title>
    <c:autoTitleDeleted val="0"/>
    <c:plotArea>
      <c:layout>
        <c:manualLayout>
          <c:layoutTarget val="inner"/>
          <c:xMode val="edge"/>
          <c:yMode val="edge"/>
          <c:x val="0.14736842105263157"/>
          <c:y val="9.793826758097865E-2"/>
          <c:w val="0.6646616541353384"/>
          <c:h val="0.82989795160724011"/>
        </c:manualLayout>
      </c:layout>
      <c:barChart>
        <c:barDir val="bar"/>
        <c:grouping val="percentStacked"/>
        <c:varyColors val="0"/>
        <c:ser>
          <c:idx val="0"/>
          <c:order val="0"/>
          <c:tx>
            <c:strRef>
              <c:f>'44（問22）'!$BD$10</c:f>
              <c:strCache>
                <c:ptCount val="1"/>
                <c:pt idx="0">
                  <c:v>あり</c:v>
                </c:pt>
              </c:strCache>
            </c:strRef>
          </c:tx>
          <c:spPr>
            <a:pattFill prst="pct60">
              <a:fgClr>
                <a:schemeClr val="tx1"/>
              </a:fgClr>
              <a:bgClr>
                <a:schemeClr val="bg1"/>
              </a:bgClr>
            </a:pattFill>
            <a:ln w="12700">
              <a:solidFill>
                <a:srgbClr val="000000"/>
              </a:solidFill>
              <a:prstDash val="solid"/>
            </a:ln>
          </c:spPr>
          <c:invertIfNegative val="0"/>
          <c:dLbls>
            <c:dLbl>
              <c:idx val="0"/>
              <c:layout>
                <c:manualLayout>
                  <c:x val="2.807017543859650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19F-4F21-8411-97BFD87D09C2}"/>
                </c:ext>
              </c:extLst>
            </c:dLbl>
            <c:dLbl>
              <c:idx val="5"/>
              <c:layout>
                <c:manualLayout>
                  <c:x val="1.2030075187969943E-2"/>
                  <c:y val="-6.3000417689171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19F-4F21-8411-97BFD87D09C2}"/>
                </c:ext>
              </c:extLst>
            </c:dLbl>
            <c:dLbl>
              <c:idx val="8"/>
              <c:layout>
                <c:manualLayout>
                  <c:x val="1.002506265664162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19F-4F21-8411-97BFD87D09C2}"/>
                </c:ext>
              </c:extLst>
            </c:dLbl>
            <c:dLbl>
              <c:idx val="9"/>
              <c:layout>
                <c:manualLayout>
                  <c:x val="1.603994237562409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19F-4F21-8411-97BFD87D09C2}"/>
                </c:ext>
              </c:extLst>
            </c:dLbl>
            <c:dLbl>
              <c:idx val="11"/>
              <c:layout>
                <c:manualLayout>
                  <c:x val="1.0025062656641623E-2"/>
                  <c:y val="-3.43642611683848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19F-4F21-8411-97BFD87D09C2}"/>
                </c:ext>
              </c:extLst>
            </c:dLbl>
            <c:dLbl>
              <c:idx val="12"/>
              <c:layout>
                <c:manualLayout>
                  <c:x val="4.010025062656641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19F-4F21-8411-97BFD87D09C2}"/>
                </c:ext>
              </c:extLst>
            </c:dLbl>
            <c:numFmt formatCode="0.0%;\-#;;" sourceLinked="0"/>
            <c:spPr>
              <a:solidFill>
                <a:schemeClr val="bg1"/>
              </a:solidFill>
              <a:ln w="3175">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'44（問22）'!$BC$11:$BC$23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'44（問22）'!$BD$11:$BD$23</c:f>
              <c:numCache>
                <c:formatCode>0.0%</c:formatCode>
                <c:ptCount val="13"/>
                <c:pt idx="0">
                  <c:v>0</c:v>
                </c:pt>
                <c:pt idx="1">
                  <c:v>0.11475409836065574</c:v>
                </c:pt>
                <c:pt idx="2">
                  <c:v>0.11428571428571428</c:v>
                </c:pt>
                <c:pt idx="3">
                  <c:v>0.14634146341463414</c:v>
                </c:pt>
                <c:pt idx="4">
                  <c:v>0.16759776536312848</c:v>
                </c:pt>
                <c:pt idx="5">
                  <c:v>8.5714285714285715E-2</c:v>
                </c:pt>
                <c:pt idx="6">
                  <c:v>5.5555555555555552E-2</c:v>
                </c:pt>
                <c:pt idx="7">
                  <c:v>0.14285714285714285</c:v>
                </c:pt>
                <c:pt idx="8">
                  <c:v>8.050847457627118E-2</c:v>
                </c:pt>
                <c:pt idx="9">
                  <c:v>0.11538461538461539</c:v>
                </c:pt>
                <c:pt idx="10">
                  <c:v>0</c:v>
                </c:pt>
                <c:pt idx="11">
                  <c:v>9.9447513812154692E-2</c:v>
                </c:pt>
                <c:pt idx="12">
                  <c:v>7.9812206572769953E-2</c:v>
                </c:pt>
              </c:numCache>
            </c:numRef>
          </c:val>
          <c:extLst>
            <c:ext xmlns:c16="http://schemas.microsoft.com/office/drawing/2014/chart" uri="{C3380CC4-5D6E-409C-BE32-E72D297353CC}">
              <c16:uniqueId val="{00000006-219F-4F21-8411-97BFD87D09C2}"/>
            </c:ext>
          </c:extLst>
        </c:ser>
        <c:ser>
          <c:idx val="1"/>
          <c:order val="1"/>
          <c:tx>
            <c:strRef>
              <c:f>'44（問22）'!$BE$10</c:f>
              <c:strCache>
                <c:ptCount val="1"/>
                <c:pt idx="0">
                  <c:v>なし</c:v>
                </c:pt>
              </c:strCache>
            </c:strRef>
          </c:tx>
          <c:spPr>
            <a:solidFill>
              <a:schemeClr val="bg1"/>
            </a:solidFill>
            <a:ln w="12700">
              <a:solidFill>
                <a:srgbClr val="000000"/>
              </a:solidFill>
              <a:prstDash val="solid"/>
            </a:ln>
          </c:spPr>
          <c:invertIfNegative val="0"/>
          <c:dLbls>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'44（問22）'!$BC$11:$BC$23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'44（問22）'!$BE$11:$BE$23</c:f>
              <c:numCache>
                <c:formatCode>0.0%</c:formatCode>
                <c:ptCount val="13"/>
                <c:pt idx="0">
                  <c:v>0</c:v>
                </c:pt>
                <c:pt idx="1">
                  <c:v>0.75409836065573765</c:v>
                </c:pt>
                <c:pt idx="2">
                  <c:v>0.77142857142857146</c:v>
                </c:pt>
                <c:pt idx="3">
                  <c:v>0.85365853658536583</c:v>
                </c:pt>
                <c:pt idx="4">
                  <c:v>0.82681564245810057</c:v>
                </c:pt>
                <c:pt idx="5">
                  <c:v>0.88571428571428568</c:v>
                </c:pt>
                <c:pt idx="6">
                  <c:v>0.77777777777777779</c:v>
                </c:pt>
                <c:pt idx="7">
                  <c:v>0.76190476190476186</c:v>
                </c:pt>
                <c:pt idx="8">
                  <c:v>0.83050847457627119</c:v>
                </c:pt>
                <c:pt idx="9">
                  <c:v>0.80769230769230771</c:v>
                </c:pt>
                <c:pt idx="10">
                  <c:v>1</c:v>
                </c:pt>
                <c:pt idx="11">
                  <c:v>0.81215469613259672</c:v>
                </c:pt>
                <c:pt idx="12">
                  <c:v>0.67136150234741787</c:v>
                </c:pt>
              </c:numCache>
            </c:numRef>
          </c:val>
          <c:extLst>
            <c:ext xmlns:c16="http://schemas.microsoft.com/office/drawing/2014/chart" uri="{C3380CC4-5D6E-409C-BE32-E72D297353CC}">
              <c16:uniqueId val="{00000007-219F-4F21-8411-97BFD87D09C2}"/>
            </c:ext>
          </c:extLst>
        </c:ser>
        <c:ser>
          <c:idx val="2"/>
          <c:order val="2"/>
          <c:tx>
            <c:strRef>
              <c:f>'44（問22）'!$BF$10</c:f>
              <c:strCache>
                <c:ptCount val="1"/>
                <c:pt idx="0">
                  <c:v>無回答</c:v>
                </c:pt>
              </c:strCache>
            </c:strRef>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'44（問22）'!$BC$11:$BC$23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'44（問22）'!$BF$11:$BF$23</c:f>
              <c:numCache>
                <c:formatCode>0.0%</c:formatCode>
                <c:ptCount val="13"/>
                <c:pt idx="0">
                  <c:v>0</c:v>
                </c:pt>
                <c:pt idx="1">
                  <c:v>0.13114754098360656</c:v>
                </c:pt>
                <c:pt idx="2">
                  <c:v>0.11428571428571428</c:v>
                </c:pt>
                <c:pt idx="3">
                  <c:v>0</c:v>
                </c:pt>
                <c:pt idx="4">
                  <c:v>5.5865921787709499E-3</c:v>
                </c:pt>
                <c:pt idx="5">
                  <c:v>2.8571428571428571E-2</c:v>
                </c:pt>
                <c:pt idx="6">
                  <c:v>0.16666666666666666</c:v>
                </c:pt>
                <c:pt idx="7">
                  <c:v>9.5238095238095233E-2</c:v>
                </c:pt>
                <c:pt idx="8">
                  <c:v>8.8983050847457626E-2</c:v>
                </c:pt>
                <c:pt idx="9">
                  <c:v>7.6923076923076927E-2</c:v>
                </c:pt>
                <c:pt idx="10">
                  <c:v>0</c:v>
                </c:pt>
                <c:pt idx="11">
                  <c:v>8.8397790055248615E-2</c:v>
                </c:pt>
                <c:pt idx="12">
                  <c:v>0.24882629107981222</c:v>
                </c:pt>
              </c:numCache>
            </c:numRef>
          </c:val>
          <c:extLst>
            <c:ext xmlns:c16="http://schemas.microsoft.com/office/drawing/2014/chart" uri="{C3380CC4-5D6E-409C-BE32-E72D297353CC}">
              <c16:uniqueId val="{00000008-219F-4F21-8411-97BFD87D09C2}"/>
            </c:ext>
          </c:extLst>
        </c:ser>
        <c:dLbls>
          <c:showLegendKey val="0"/>
          <c:showVal val="0"/>
          <c:showCatName val="0"/>
          <c:showSerName val="0"/>
          <c:showPercent val="0"/>
          <c:showBubbleSize val="0"/>
        </c:dLbls>
        <c:gapWidth val="10"/>
        <c:overlap val="100"/>
        <c:axId val="102529664"/>
        <c:axId val="102560128"/>
      </c:barChart>
      <c:catAx>
        <c:axId val="10252966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2560128"/>
        <c:crosses val="autoZero"/>
        <c:auto val="1"/>
        <c:lblAlgn val="ctr"/>
        <c:lblOffset val="100"/>
        <c:tickLblSkip val="1"/>
        <c:tickMarkSkip val="1"/>
        <c:noMultiLvlLbl val="0"/>
      </c:catAx>
      <c:valAx>
        <c:axId val="10256012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2529664"/>
        <c:crosses val="autoZero"/>
        <c:crossBetween val="between"/>
        <c:majorUnit val="0.2"/>
      </c:valAx>
      <c:spPr>
        <a:noFill/>
        <a:ln w="25400">
          <a:noFill/>
        </a:ln>
      </c:spPr>
    </c:plotArea>
    <c:legend>
      <c:legendPos val="r"/>
      <c:layout>
        <c:manualLayout>
          <c:xMode val="edge"/>
          <c:yMode val="edge"/>
          <c:x val="0.88721804511278191"/>
          <c:y val="0.68041318288822139"/>
          <c:w val="8.8721804511278202E-2"/>
          <c:h val="0.1778353221311253"/>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15187969924812031"/>
          <c:y val="2.3474178403755867E-2"/>
        </c:manualLayout>
      </c:layout>
      <c:overlay val="0"/>
      <c:spPr>
        <a:noFill/>
        <a:ln w="25400">
          <a:noFill/>
        </a:ln>
      </c:spPr>
    </c:title>
    <c:autoTitleDeleted val="0"/>
    <c:plotArea>
      <c:layout>
        <c:manualLayout>
          <c:layoutTarget val="inner"/>
          <c:xMode val="edge"/>
          <c:yMode val="edge"/>
          <c:x val="0.13233082706766916"/>
          <c:y val="0.15493028778924492"/>
          <c:w val="0.68120300751879703"/>
          <c:h val="0.71361829527167364"/>
        </c:manualLayout>
      </c:layout>
      <c:barChart>
        <c:barDir val="bar"/>
        <c:grouping val="percentStacked"/>
        <c:varyColors val="0"/>
        <c:ser>
          <c:idx val="0"/>
          <c:order val="0"/>
          <c:tx>
            <c:strRef>
              <c:f>'44（問22）'!$BD$28</c:f>
              <c:strCache>
                <c:ptCount val="1"/>
                <c:pt idx="0">
                  <c:v>あり</c:v>
                </c:pt>
              </c:strCache>
            </c:strRef>
          </c:tx>
          <c:spPr>
            <a:pattFill prst="pct60">
              <a:fgClr>
                <a:schemeClr val="tx1"/>
              </a:fgClr>
              <a:bgClr>
                <a:schemeClr val="bg1"/>
              </a:bgClr>
            </a:pattFill>
            <a:ln w="12700">
              <a:solidFill>
                <a:srgbClr val="000000"/>
              </a:solidFill>
              <a:prstDash val="solid"/>
            </a:ln>
          </c:spPr>
          <c:invertIfNegative val="0"/>
          <c:dLbls>
            <c:dLbl>
              <c:idx val="0"/>
              <c:layout>
                <c:manualLayout>
                  <c:x val="1.604010025062658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72-4D3E-8859-3FA25CD23038}"/>
                </c:ext>
              </c:extLst>
            </c:dLbl>
            <c:dLbl>
              <c:idx val="1"/>
              <c:layout>
                <c:manualLayout>
                  <c:x val="1.203007518796990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772-4D3E-8859-3FA25CD23038}"/>
                </c:ext>
              </c:extLst>
            </c:dLbl>
            <c:dLbl>
              <c:idx val="2"/>
              <c:layout>
                <c:manualLayout>
                  <c:x val="1.4035087719298227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772-4D3E-8859-3FA25CD23038}"/>
                </c:ext>
              </c:extLst>
            </c:dLbl>
            <c:dLbl>
              <c:idx val="5"/>
              <c:layout>
                <c:manualLayout>
                  <c:x val="1.403508771929826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772-4D3E-8859-3FA25CD23038}"/>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'44（問22）'!$BC$29:$BC$34</c:f>
              <c:strCache>
                <c:ptCount val="6"/>
                <c:pt idx="0">
                  <c:v>100人以上</c:v>
                </c:pt>
                <c:pt idx="1">
                  <c:v>50～99人</c:v>
                </c:pt>
                <c:pt idx="2">
                  <c:v>30～49人</c:v>
                </c:pt>
                <c:pt idx="3">
                  <c:v>10～29人</c:v>
                </c:pt>
                <c:pt idx="4">
                  <c:v>5～9人</c:v>
                </c:pt>
                <c:pt idx="5">
                  <c:v>1～4人</c:v>
                </c:pt>
              </c:strCache>
            </c:strRef>
          </c:cat>
          <c:val>
            <c:numRef>
              <c:f>'44（問22）'!$BD$29:$BD$34</c:f>
              <c:numCache>
                <c:formatCode>0.0%</c:formatCode>
                <c:ptCount val="6"/>
                <c:pt idx="0">
                  <c:v>9.7222222222222224E-2</c:v>
                </c:pt>
                <c:pt idx="1">
                  <c:v>4.8192771084337352E-2</c:v>
                </c:pt>
                <c:pt idx="2">
                  <c:v>0.14285714285714285</c:v>
                </c:pt>
                <c:pt idx="3">
                  <c:v>9.2592592592592587E-2</c:v>
                </c:pt>
                <c:pt idx="4">
                  <c:v>0.13031914893617022</c:v>
                </c:pt>
                <c:pt idx="5">
                  <c:v>9.3959731543624164E-2</c:v>
                </c:pt>
              </c:numCache>
            </c:numRef>
          </c:val>
          <c:extLst>
            <c:ext xmlns:c16="http://schemas.microsoft.com/office/drawing/2014/chart" uri="{C3380CC4-5D6E-409C-BE32-E72D297353CC}">
              <c16:uniqueId val="{00000004-F772-4D3E-8859-3FA25CD23038}"/>
            </c:ext>
          </c:extLst>
        </c:ser>
        <c:ser>
          <c:idx val="1"/>
          <c:order val="1"/>
          <c:tx>
            <c:strRef>
              <c:f>'44（問22）'!$BE$28</c:f>
              <c:strCache>
                <c:ptCount val="1"/>
                <c:pt idx="0">
                  <c:v>なし</c:v>
                </c:pt>
              </c:strCache>
            </c:strRef>
          </c:tx>
          <c:spPr>
            <a:solidFill>
              <a:schemeClr val="bg1"/>
            </a:solidFill>
            <a:ln w="12700">
              <a:solidFill>
                <a:srgbClr val="000000"/>
              </a:solidFill>
              <a:prstDash val="solid"/>
            </a:ln>
          </c:spPr>
          <c:invertIfNegative val="0"/>
          <c:dLbls>
            <c:numFmt formatCode="0.0%;\-#;;" sourceLinked="0"/>
            <c:spPr>
              <a:solidFill>
                <a:schemeClr val="bg1"/>
              </a:solidFill>
              <a:ln w="3175">
                <a:solidFill>
                  <a:schemeClr val="tx1"/>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'44（問22）'!$BC$29:$BC$34</c:f>
              <c:strCache>
                <c:ptCount val="6"/>
                <c:pt idx="0">
                  <c:v>100人以上</c:v>
                </c:pt>
                <c:pt idx="1">
                  <c:v>50～99人</c:v>
                </c:pt>
                <c:pt idx="2">
                  <c:v>30～49人</c:v>
                </c:pt>
                <c:pt idx="3">
                  <c:v>10～29人</c:v>
                </c:pt>
                <c:pt idx="4">
                  <c:v>5～9人</c:v>
                </c:pt>
                <c:pt idx="5">
                  <c:v>1～4人</c:v>
                </c:pt>
              </c:strCache>
            </c:strRef>
          </c:cat>
          <c:val>
            <c:numRef>
              <c:f>'44（問22）'!$BE$29:$BE$34</c:f>
              <c:numCache>
                <c:formatCode>0.0%</c:formatCode>
                <c:ptCount val="6"/>
                <c:pt idx="0">
                  <c:v>0.88888888888888884</c:v>
                </c:pt>
                <c:pt idx="1">
                  <c:v>0.93975903614457834</c:v>
                </c:pt>
                <c:pt idx="2">
                  <c:v>0.8392857142857143</c:v>
                </c:pt>
                <c:pt idx="3">
                  <c:v>0.84027777777777779</c:v>
                </c:pt>
                <c:pt idx="4">
                  <c:v>0.69148936170212771</c:v>
                </c:pt>
                <c:pt idx="5">
                  <c:v>0.69798657718120805</c:v>
                </c:pt>
              </c:numCache>
            </c:numRef>
          </c:val>
          <c:extLst>
            <c:ext xmlns:c16="http://schemas.microsoft.com/office/drawing/2014/chart" uri="{C3380CC4-5D6E-409C-BE32-E72D297353CC}">
              <c16:uniqueId val="{00000005-F772-4D3E-8859-3FA25CD23038}"/>
            </c:ext>
          </c:extLst>
        </c:ser>
        <c:ser>
          <c:idx val="2"/>
          <c:order val="2"/>
          <c:tx>
            <c:strRef>
              <c:f>'44（問22）'!$BF$28</c:f>
              <c:strCache>
                <c:ptCount val="1"/>
                <c:pt idx="0">
                  <c:v>無回答</c:v>
                </c:pt>
              </c:strCache>
            </c:strRef>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'44（問22）'!$BC$29:$BC$34</c:f>
              <c:strCache>
                <c:ptCount val="6"/>
                <c:pt idx="0">
                  <c:v>100人以上</c:v>
                </c:pt>
                <c:pt idx="1">
                  <c:v>50～99人</c:v>
                </c:pt>
                <c:pt idx="2">
                  <c:v>30～49人</c:v>
                </c:pt>
                <c:pt idx="3">
                  <c:v>10～29人</c:v>
                </c:pt>
                <c:pt idx="4">
                  <c:v>5～9人</c:v>
                </c:pt>
                <c:pt idx="5">
                  <c:v>1～4人</c:v>
                </c:pt>
              </c:strCache>
            </c:strRef>
          </c:cat>
          <c:val>
            <c:numRef>
              <c:f>'44（問22）'!$BF$29:$BF$34</c:f>
              <c:numCache>
                <c:formatCode>0.0%</c:formatCode>
                <c:ptCount val="6"/>
                <c:pt idx="0">
                  <c:v>1.3888888888888888E-2</c:v>
                </c:pt>
                <c:pt idx="1">
                  <c:v>1.2048192771084338E-2</c:v>
                </c:pt>
                <c:pt idx="2">
                  <c:v>1.7857142857142856E-2</c:v>
                </c:pt>
                <c:pt idx="3">
                  <c:v>6.7129629629629636E-2</c:v>
                </c:pt>
                <c:pt idx="4">
                  <c:v>0.17819148936170212</c:v>
                </c:pt>
                <c:pt idx="5">
                  <c:v>0.20805369127516779</c:v>
                </c:pt>
              </c:numCache>
            </c:numRef>
          </c:val>
          <c:extLst>
            <c:ext xmlns:c16="http://schemas.microsoft.com/office/drawing/2014/chart" uri="{C3380CC4-5D6E-409C-BE32-E72D297353CC}">
              <c16:uniqueId val="{00000006-F772-4D3E-8859-3FA25CD23038}"/>
            </c:ext>
          </c:extLst>
        </c:ser>
        <c:dLbls>
          <c:showLegendKey val="0"/>
          <c:showVal val="0"/>
          <c:showCatName val="0"/>
          <c:showSerName val="0"/>
          <c:showPercent val="0"/>
          <c:showBubbleSize val="0"/>
        </c:dLbls>
        <c:gapWidth val="20"/>
        <c:overlap val="100"/>
        <c:axId val="102714368"/>
        <c:axId val="102736640"/>
      </c:barChart>
      <c:catAx>
        <c:axId val="10271436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2736640"/>
        <c:crosses val="autoZero"/>
        <c:auto val="1"/>
        <c:lblAlgn val="ctr"/>
        <c:lblOffset val="100"/>
        <c:tickLblSkip val="1"/>
        <c:tickMarkSkip val="1"/>
        <c:noMultiLvlLbl val="0"/>
      </c:catAx>
      <c:valAx>
        <c:axId val="10273664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2714368"/>
        <c:crosses val="autoZero"/>
        <c:crossBetween val="between"/>
      </c:valAx>
      <c:spPr>
        <a:noFill/>
        <a:ln w="25400">
          <a:noFill/>
        </a:ln>
      </c:spPr>
    </c:plotArea>
    <c:legend>
      <c:legendPos val="r"/>
      <c:layout>
        <c:manualLayout>
          <c:xMode val="edge"/>
          <c:yMode val="edge"/>
          <c:x val="0.88872180451127825"/>
          <c:y val="0.55868791049006195"/>
          <c:w val="8.8721804511278202E-2"/>
          <c:h val="0.3427244833832390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3.9915059161294161E-2"/>
          <c:y val="4.2124542124542128E-2"/>
        </c:manualLayout>
      </c:layout>
      <c:overlay val="0"/>
      <c:spPr>
        <a:noFill/>
        <a:ln w="25400">
          <a:noFill/>
        </a:ln>
      </c:spPr>
      <c:txPr>
        <a:bodyPr/>
        <a:lstStyle/>
        <a:p>
          <a:pPr>
            <a:defRPr sz="1000" b="0" i="0" u="none" strike="noStrike" baseline="0">
              <a:solidFill>
                <a:srgbClr val="000000"/>
              </a:solidFill>
              <a:latin typeface="ＭＳ Ｐゴシック" panose="020B0600070205080204" pitchFamily="50" charset="-128"/>
              <a:ea typeface="ＭＳ Ｐゴシック" panose="020B0600070205080204" pitchFamily="50" charset="-128"/>
              <a:cs typeface="HG丸ｺﾞｼｯｸM-PRO"/>
            </a:defRPr>
          </a:pPr>
          <a:endParaRPr lang="ja-JP"/>
        </a:p>
      </c:txPr>
    </c:title>
    <c:autoTitleDeleted val="0"/>
    <c:view3D>
      <c:rotX val="50"/>
      <c:rotY val="0"/>
      <c:rAngAx val="0"/>
    </c:view3D>
    <c:floor>
      <c:thickness val="0"/>
    </c:floor>
    <c:sideWall>
      <c:thickness val="0"/>
    </c:sideWall>
    <c:backWall>
      <c:thickness val="0"/>
    </c:backWall>
    <c:plotArea>
      <c:layout>
        <c:manualLayout>
          <c:layoutTarget val="inner"/>
          <c:xMode val="edge"/>
          <c:yMode val="edge"/>
          <c:x val="2.4811558749331077E-2"/>
          <c:y val="0.18498168498168499"/>
          <c:w val="0.54261193079020464"/>
          <c:h val="0.80769230769230771"/>
        </c:manualLayout>
      </c:layout>
      <c:pie3DChart>
        <c:varyColors val="1"/>
        <c:ser>
          <c:idx val="0"/>
          <c:order val="0"/>
          <c:tx>
            <c:strRef>
              <c:f>'45（問34）'!$BG$6</c:f>
              <c:strCache>
                <c:ptCount val="1"/>
                <c:pt idx="0">
                  <c:v>全　体</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idx val="0"/>
            <c:bubble3D val="0"/>
            <c:spPr>
              <a:pattFill prst="pct9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1-EE5D-4AF6-A3CF-4070AAE61AA7}"/>
              </c:ext>
            </c:extLst>
          </c:dPt>
          <c:dPt>
            <c:idx val="1"/>
            <c:bubble3D val="0"/>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3-EE5D-4AF6-A3CF-4070AAE61AA7}"/>
              </c:ext>
            </c:extLst>
          </c:dPt>
          <c:dPt>
            <c:idx val="2"/>
            <c:bubble3D val="0"/>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5-EE5D-4AF6-A3CF-4070AAE61AA7}"/>
              </c:ext>
            </c:extLst>
          </c:dPt>
          <c:dPt>
            <c:idx val="3"/>
            <c:bubble3D val="0"/>
            <c:spPr>
              <a:pattFill prst="pct5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7-EE5D-4AF6-A3CF-4070AAE61AA7}"/>
              </c:ext>
            </c:extLst>
          </c:dPt>
          <c:dPt>
            <c:idx val="4"/>
            <c:bubble3D val="0"/>
            <c:spPr>
              <a:pattFill prst="pct3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9-EE5D-4AF6-A3CF-4070AAE61AA7}"/>
              </c:ext>
            </c:extLst>
          </c:dPt>
          <c:dLbls>
            <c:dLbl>
              <c:idx val="0"/>
              <c:layout>
                <c:manualLayout>
                  <c:x val="0.13996041756916308"/>
                  <c:y val="1.0546566294597782E-2"/>
                </c:manualLayout>
              </c:layout>
              <c:numFmt formatCode="0.0%" sourceLinked="0"/>
              <c:spPr>
                <a:noFill/>
                <a:ln w="25400">
                  <a:noFill/>
                </a:ln>
              </c:spPr>
              <c:txPr>
                <a:bodyPr/>
                <a:lstStyle/>
                <a:p>
                  <a:pPr>
                    <a:defRPr sz="900" b="0" i="0" u="none" strike="noStrike" baseline="0">
                      <a:solidFill>
                        <a:srgbClr val="000000"/>
                      </a:solidFill>
                      <a:latin typeface="ＭＳ Ｐゴシック" panose="020B0600070205080204" pitchFamily="50" charset="-128"/>
                      <a:ea typeface="ＭＳ Ｐゴシック" panose="020B0600070205080204" pitchFamily="50" charset="-128"/>
                      <a:cs typeface="Arial Narrow"/>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E5D-4AF6-A3CF-4070AAE61AA7}"/>
                </c:ext>
              </c:extLst>
            </c:dLbl>
            <c:dLbl>
              <c:idx val="1"/>
              <c:layout>
                <c:manualLayout>
                  <c:x val="7.6038359282759552E-2"/>
                  <c:y val="0.18054858527299472"/>
                </c:manualLayout>
              </c:layout>
              <c:numFmt formatCode="0.0%" sourceLinked="0"/>
              <c:spPr>
                <a:noFill/>
                <a:ln w="25400">
                  <a:noFill/>
                </a:ln>
              </c:spPr>
              <c:txPr>
                <a:bodyPr/>
                <a:lstStyle/>
                <a:p>
                  <a:pPr>
                    <a:defRPr sz="900" b="0" i="0" u="none" strike="noStrike" baseline="0">
                      <a:solidFill>
                        <a:srgbClr val="000000"/>
                      </a:solidFill>
                      <a:latin typeface="ＭＳ Ｐゴシック" panose="020B0600070205080204" pitchFamily="50" charset="-128"/>
                      <a:ea typeface="ＭＳ Ｐゴシック" panose="020B0600070205080204" pitchFamily="50" charset="-128"/>
                      <a:cs typeface="Arial Narrow"/>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E5D-4AF6-A3CF-4070AAE61AA7}"/>
                </c:ext>
              </c:extLst>
            </c:dLbl>
            <c:dLbl>
              <c:idx val="2"/>
              <c:layout>
                <c:manualLayout>
                  <c:x val="2.3732640216089493E-2"/>
                  <c:y val="-2.1978310403507253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3700124863032893"/>
                      <c:h val="0.28637362637362634"/>
                    </c:manualLayout>
                  </c15:layout>
                </c:ext>
                <c:ext xmlns:c16="http://schemas.microsoft.com/office/drawing/2014/chart" uri="{C3380CC4-5D6E-409C-BE32-E72D297353CC}">
                  <c16:uniqueId val="{00000005-EE5D-4AF6-A3CF-4070AAE61AA7}"/>
                </c:ext>
              </c:extLst>
            </c:dLbl>
            <c:dLbl>
              <c:idx val="3"/>
              <c:layout>
                <c:manualLayout>
                  <c:x val="5.8252087421111196E-2"/>
                  <c:y val="4.014998125234339E-2"/>
                </c:manualLayout>
              </c:layout>
              <c:numFmt formatCode="0.0%" sourceLinked="0"/>
              <c:spPr>
                <a:noFill/>
                <a:ln w="25400">
                  <a:noFill/>
                </a:ln>
              </c:spPr>
              <c:txPr>
                <a:bodyPr/>
                <a:lstStyle/>
                <a:p>
                  <a:pPr>
                    <a:defRPr sz="900" b="0" i="0" u="none" strike="noStrike" baseline="0">
                      <a:solidFill>
                        <a:srgbClr val="000000"/>
                      </a:solidFill>
                      <a:latin typeface="ＭＳ Ｐゴシック" panose="020B0600070205080204" pitchFamily="50" charset="-128"/>
                      <a:ea typeface="ＭＳ Ｐゴシック" panose="020B0600070205080204" pitchFamily="50" charset="-128"/>
                      <a:cs typeface="Arial Narrow"/>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EE5D-4AF6-A3CF-4070AAE61AA7}"/>
                </c:ext>
              </c:extLst>
            </c:dLbl>
            <c:dLbl>
              <c:idx val="4"/>
              <c:layout>
                <c:manualLayout>
                  <c:x val="7.7326062397540113E-2"/>
                  <c:y val="-9.2832626690894406E-3"/>
                </c:manualLayout>
              </c:layout>
              <c:numFmt formatCode="0.0%" sourceLinked="0"/>
              <c:spPr>
                <a:noFill/>
                <a:ln w="25400">
                  <a:noFill/>
                </a:ln>
              </c:spPr>
              <c:txPr>
                <a:bodyPr/>
                <a:lstStyle/>
                <a:p>
                  <a:pPr>
                    <a:defRPr sz="900" b="0" i="0" u="none" strike="noStrike" baseline="0">
                      <a:solidFill>
                        <a:srgbClr val="000000"/>
                      </a:solidFill>
                      <a:latin typeface="ＭＳ Ｐゴシック" panose="020B0600070205080204" pitchFamily="50" charset="-128"/>
                      <a:ea typeface="ＭＳ Ｐゴシック" panose="020B0600070205080204" pitchFamily="50" charset="-128"/>
                      <a:cs typeface="Arial Narrow"/>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EE5D-4AF6-A3CF-4070AAE61AA7}"/>
                </c:ext>
              </c:extLst>
            </c:dLbl>
            <c:numFmt formatCode="0.0%" sourceLinked="0"/>
            <c:spPr>
              <a:noFill/>
              <a:ln w="25400">
                <a:noFill/>
              </a:ln>
            </c:spPr>
            <c:txPr>
              <a:bodyPr/>
              <a:lstStyle/>
              <a:p>
                <a:pPr>
                  <a:defRPr sz="925" b="0" i="0" u="none" strike="noStrike" baseline="0">
                    <a:solidFill>
                      <a:srgbClr val="000000"/>
                    </a:solidFill>
                    <a:latin typeface="ＭＳ Ｐゴシック" panose="020B0600070205080204" pitchFamily="50" charset="-128"/>
                    <a:ea typeface="ＭＳ Ｐゴシック" panose="020B0600070205080204" pitchFamily="50" charset="-128"/>
                    <a:cs typeface="Arial Narrow"/>
                  </a:defRPr>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'45（問34）'!$BH$5:$BL$5</c:f>
              <c:strCache>
                <c:ptCount val="5"/>
                <c:pt idx="0">
                  <c:v>策定した</c:v>
                </c:pt>
                <c:pt idx="1">
                  <c:v>策定中</c:v>
                </c:pt>
                <c:pt idx="2">
                  <c:v>策定しない</c:v>
                </c:pt>
                <c:pt idx="3">
                  <c:v>知らない</c:v>
                </c:pt>
                <c:pt idx="4">
                  <c:v>無回答</c:v>
                </c:pt>
              </c:strCache>
            </c:strRef>
          </c:cat>
          <c:val>
            <c:numRef>
              <c:f>'45（問34）'!$BH$6:$BL$6</c:f>
              <c:numCache>
                <c:formatCode>0.0%</c:formatCode>
                <c:ptCount val="5"/>
                <c:pt idx="0">
                  <c:v>8.7127158555729986E-2</c:v>
                </c:pt>
                <c:pt idx="1">
                  <c:v>8.3987441130298268E-2</c:v>
                </c:pt>
                <c:pt idx="2">
                  <c:v>0.39403453689167978</c:v>
                </c:pt>
                <c:pt idx="3">
                  <c:v>0.39874411302982732</c:v>
                </c:pt>
                <c:pt idx="4">
                  <c:v>3.6106750392464679E-2</c:v>
                </c:pt>
              </c:numCache>
            </c:numRef>
          </c:val>
          <c:extLst>
            <c:ext xmlns:c16="http://schemas.microsoft.com/office/drawing/2014/chart" uri="{C3380CC4-5D6E-409C-BE32-E72D297353CC}">
              <c16:uniqueId val="{0000000A-EE5D-4AF6-A3CF-4070AAE61AA7}"/>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6651564185544763"/>
          <c:y val="0.2708055723803755"/>
          <c:w val="0.21622437971952535"/>
          <c:h val="0.50989010989010985"/>
        </c:manualLayout>
      </c:layout>
      <c:overlay val="0"/>
      <c:spPr>
        <a:solidFill>
          <a:sysClr val="window" lastClr="FFFFFF"/>
        </a:solidFill>
        <a:ln>
          <a:solidFill>
            <a:sysClr val="windowText" lastClr="000000"/>
          </a:solidFill>
        </a:ln>
      </c:sp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4457847136577806"/>
          <c:y val="1.3054830287206266E-2"/>
        </c:manualLayout>
      </c:layout>
      <c:overlay val="0"/>
      <c:spPr>
        <a:noFill/>
        <a:ln w="25400">
          <a:noFill/>
        </a:ln>
      </c:spPr>
    </c:title>
    <c:autoTitleDeleted val="0"/>
    <c:plotArea>
      <c:layout>
        <c:manualLayout>
          <c:layoutTarget val="inner"/>
          <c:xMode val="edge"/>
          <c:yMode val="edge"/>
          <c:x val="0.14759046997840236"/>
          <c:y val="9.6605744125326368E-2"/>
          <c:w val="0.66716916531053316"/>
          <c:h val="0.83028720626631858"/>
        </c:manualLayout>
      </c:layout>
      <c:barChart>
        <c:barDir val="bar"/>
        <c:grouping val="percentStacked"/>
        <c:varyColors val="0"/>
        <c:ser>
          <c:idx val="0"/>
          <c:order val="0"/>
          <c:tx>
            <c:strRef>
              <c:f>'45（問34）'!$BH$10</c:f>
              <c:strCache>
                <c:ptCount val="1"/>
                <c:pt idx="0">
                  <c:v>策定した</c:v>
                </c:pt>
              </c:strCache>
            </c:strRef>
          </c:tx>
          <c:spPr>
            <a:pattFill prst="pct9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1.807228915662650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C75-4A4D-A1D6-A762F26FD93F}"/>
                </c:ext>
              </c:extLst>
            </c:dLbl>
            <c:dLbl>
              <c:idx val="2"/>
              <c:layout>
                <c:manualLayout>
                  <c:x val="-1.004016064257028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C75-4A4D-A1D6-A762F26FD93F}"/>
                </c:ext>
              </c:extLst>
            </c:dLbl>
            <c:dLbl>
              <c:idx val="8"/>
              <c:layout>
                <c:manualLayout>
                  <c:x val="1.004016064257028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C75-4A4D-A1D6-A762F26FD93F}"/>
                </c:ext>
              </c:extLst>
            </c:dLbl>
            <c:dLbl>
              <c:idx val="9"/>
              <c:layout>
                <c:manualLayout>
                  <c:x val="1.204819277108433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C75-4A4D-A1D6-A762F26FD93F}"/>
                </c:ext>
              </c:extLst>
            </c:dLbl>
            <c:dLbl>
              <c:idx val="10"/>
              <c:layout>
                <c:manualLayout>
                  <c:x val="2.208835341365461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C75-4A4D-A1D6-A762F26FD93F}"/>
                </c:ext>
              </c:extLst>
            </c:dLbl>
            <c:numFmt formatCode="0.0%;\-#;;" sourceLinked="0"/>
            <c:spPr>
              <a:solidFill>
                <a:schemeClr val="bg1"/>
              </a:solidFill>
              <a:ln w="3175">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'45（問34）'!$BG$11:$BG$23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'45（問34）'!$BH$11:$BH$23</c:f>
              <c:numCache>
                <c:formatCode>0.0%</c:formatCode>
                <c:ptCount val="13"/>
                <c:pt idx="0">
                  <c:v>0</c:v>
                </c:pt>
                <c:pt idx="1">
                  <c:v>4.0322580645161289E-2</c:v>
                </c:pt>
                <c:pt idx="2">
                  <c:v>0.15172413793103448</c:v>
                </c:pt>
                <c:pt idx="3">
                  <c:v>7.1428571428571425E-2</c:v>
                </c:pt>
                <c:pt idx="4">
                  <c:v>0.11602209944751381</c:v>
                </c:pt>
                <c:pt idx="5">
                  <c:v>0</c:v>
                </c:pt>
                <c:pt idx="6">
                  <c:v>0</c:v>
                </c:pt>
                <c:pt idx="7">
                  <c:v>0.23809523809523808</c:v>
                </c:pt>
                <c:pt idx="8">
                  <c:v>8.3333333333333329E-2</c:v>
                </c:pt>
                <c:pt idx="9">
                  <c:v>0.15384615384615385</c:v>
                </c:pt>
                <c:pt idx="10">
                  <c:v>0.15384615384615385</c:v>
                </c:pt>
                <c:pt idx="11">
                  <c:v>7.407407407407407E-2</c:v>
                </c:pt>
                <c:pt idx="12">
                  <c:v>6.3291139240506333E-2</c:v>
                </c:pt>
              </c:numCache>
            </c:numRef>
          </c:val>
          <c:extLst>
            <c:ext xmlns:c16="http://schemas.microsoft.com/office/drawing/2014/chart" uri="{C3380CC4-5D6E-409C-BE32-E72D297353CC}">
              <c16:uniqueId val="{00000005-7C75-4A4D-A1D6-A762F26FD93F}"/>
            </c:ext>
          </c:extLst>
        </c:ser>
        <c:ser>
          <c:idx val="1"/>
          <c:order val="1"/>
          <c:tx>
            <c:strRef>
              <c:f>'45（問34）'!$BI$10</c:f>
              <c:strCache>
                <c:ptCount val="1"/>
                <c:pt idx="0">
                  <c:v>策定中</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2.208835341365458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C75-4A4D-A1D6-A762F26FD93F}"/>
                </c:ext>
              </c:extLst>
            </c:dLbl>
            <c:dLbl>
              <c:idx val="2"/>
              <c:layout>
                <c:manualLayout>
                  <c:x val="1.2048192771084338E-2"/>
                  <c:y val="-1.2764575490025267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56-438E-9A6B-24D9A714A65F}"/>
                </c:ext>
              </c:extLst>
            </c:dLbl>
            <c:dLbl>
              <c:idx val="3"/>
              <c:layout>
                <c:manualLayout>
                  <c:x val="8.032128514056224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56-438E-9A6B-24D9A714A65F}"/>
                </c:ext>
              </c:extLst>
            </c:dLbl>
            <c:dLbl>
              <c:idx val="5"/>
              <c:layout>
                <c:manualLayout>
                  <c:x val="2.0557031274705102E-2"/>
                  <c:y val="-6.3822877450126334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C75-4A4D-A1D6-A762F26FD93F}"/>
                </c:ext>
              </c:extLst>
            </c:dLbl>
            <c:dLbl>
              <c:idx val="8"/>
              <c:layout>
                <c:manualLayout>
                  <c:x val="2.811244979919678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C75-4A4D-A1D6-A762F26FD93F}"/>
                </c:ext>
              </c:extLst>
            </c:dLbl>
            <c:dLbl>
              <c:idx val="10"/>
              <c:layout>
                <c:manualLayout>
                  <c:x val="8.0321285140562242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C75-4A4D-A1D6-A762F26FD93F}"/>
                </c:ext>
              </c:extLst>
            </c:dLbl>
            <c:dLbl>
              <c:idx val="11"/>
              <c:layout>
                <c:manualLayout>
                  <c:x val="8.0321285140562242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C75-4A4D-A1D6-A762F26FD93F}"/>
                </c:ext>
              </c:extLst>
            </c:dLbl>
            <c:dLbl>
              <c:idx val="12"/>
              <c:layout>
                <c:manualLayout>
                  <c:x val="1.004016064257028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C75-4A4D-A1D6-A762F26FD93F}"/>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'45（問34）'!$BG$11:$BG$23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'45（問34）'!$BI$11:$BI$23</c:f>
              <c:numCache>
                <c:formatCode>0.0%</c:formatCode>
                <c:ptCount val="13"/>
                <c:pt idx="0">
                  <c:v>0</c:v>
                </c:pt>
                <c:pt idx="1">
                  <c:v>6.4516129032258063E-2</c:v>
                </c:pt>
                <c:pt idx="2">
                  <c:v>4.8275862068965517E-2</c:v>
                </c:pt>
                <c:pt idx="3">
                  <c:v>0</c:v>
                </c:pt>
                <c:pt idx="4">
                  <c:v>0.13812154696132597</c:v>
                </c:pt>
                <c:pt idx="5">
                  <c:v>8.5714285714285715E-2</c:v>
                </c:pt>
                <c:pt idx="6">
                  <c:v>0</c:v>
                </c:pt>
                <c:pt idx="7">
                  <c:v>9.5238095238095233E-2</c:v>
                </c:pt>
                <c:pt idx="8">
                  <c:v>0.1125</c:v>
                </c:pt>
                <c:pt idx="9">
                  <c:v>0</c:v>
                </c:pt>
                <c:pt idx="10">
                  <c:v>0.15384615384615385</c:v>
                </c:pt>
                <c:pt idx="11">
                  <c:v>9.5238095238095233E-2</c:v>
                </c:pt>
                <c:pt idx="12">
                  <c:v>6.3291139240506333E-2</c:v>
                </c:pt>
              </c:numCache>
            </c:numRef>
          </c:val>
          <c:extLst>
            <c:ext xmlns:c16="http://schemas.microsoft.com/office/drawing/2014/chart" uri="{C3380CC4-5D6E-409C-BE32-E72D297353CC}">
              <c16:uniqueId val="{0000000C-7C75-4A4D-A1D6-A762F26FD93F}"/>
            </c:ext>
          </c:extLst>
        </c:ser>
        <c:ser>
          <c:idx val="2"/>
          <c:order val="2"/>
          <c:tx>
            <c:strRef>
              <c:f>'45（問34）'!$BJ$10</c:f>
              <c:strCache>
                <c:ptCount val="1"/>
                <c:pt idx="0">
                  <c:v>策定しない</c:v>
                </c:pt>
              </c:strCache>
            </c:strRef>
          </c:tx>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5"/>
              <c:layout>
                <c:manualLayout>
                  <c:x val="2.409638554216867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C75-4A4D-A1D6-A762F26FD93F}"/>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'45（問34）'!$BG$11:$BG$23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'45（問34）'!$BJ$11:$BJ$23</c:f>
              <c:numCache>
                <c:formatCode>0.0%</c:formatCode>
                <c:ptCount val="13"/>
                <c:pt idx="0">
                  <c:v>0</c:v>
                </c:pt>
                <c:pt idx="1">
                  <c:v>0.45967741935483869</c:v>
                </c:pt>
                <c:pt idx="2">
                  <c:v>0.36551724137931035</c:v>
                </c:pt>
                <c:pt idx="3">
                  <c:v>0.5</c:v>
                </c:pt>
                <c:pt idx="4">
                  <c:v>0.32044198895027626</c:v>
                </c:pt>
                <c:pt idx="5">
                  <c:v>0.22857142857142856</c:v>
                </c:pt>
                <c:pt idx="6">
                  <c:v>0.5714285714285714</c:v>
                </c:pt>
                <c:pt idx="7">
                  <c:v>0.33333333333333331</c:v>
                </c:pt>
                <c:pt idx="8">
                  <c:v>0.37916666666666665</c:v>
                </c:pt>
                <c:pt idx="9">
                  <c:v>0.38461538461538464</c:v>
                </c:pt>
                <c:pt idx="10">
                  <c:v>0.30769230769230771</c:v>
                </c:pt>
                <c:pt idx="11">
                  <c:v>0.43386243386243384</c:v>
                </c:pt>
                <c:pt idx="12">
                  <c:v>0.41772151898734178</c:v>
                </c:pt>
              </c:numCache>
            </c:numRef>
          </c:val>
          <c:extLst>
            <c:ext xmlns:c16="http://schemas.microsoft.com/office/drawing/2014/chart" uri="{C3380CC4-5D6E-409C-BE32-E72D297353CC}">
              <c16:uniqueId val="{0000000E-7C75-4A4D-A1D6-A762F26FD93F}"/>
            </c:ext>
          </c:extLst>
        </c:ser>
        <c:ser>
          <c:idx val="3"/>
          <c:order val="3"/>
          <c:tx>
            <c:strRef>
              <c:f>'45（問34）'!$BK$10</c:f>
              <c:strCache>
                <c:ptCount val="1"/>
                <c:pt idx="0">
                  <c:v>知らない</c:v>
                </c:pt>
              </c:strCache>
            </c:strRef>
          </c:tx>
          <c:spPr>
            <a:solidFill>
              <a:srgbClr val="FFFFFF"/>
            </a:solidFill>
            <a:ln w="12700">
              <a:solidFill>
                <a:srgbClr val="000000"/>
              </a:solidFill>
              <a:prstDash val="solid"/>
            </a:ln>
          </c:spPr>
          <c:invertIfNegative val="0"/>
          <c:dLbls>
            <c:numFmt formatCode="0.0%;\-#;;" sourceLinked="0"/>
            <c:spPr>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'45（問34）'!$BG$11:$BG$23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'45（問34）'!$BK$11:$BK$23</c:f>
              <c:numCache>
                <c:formatCode>0.0%</c:formatCode>
                <c:ptCount val="13"/>
                <c:pt idx="0">
                  <c:v>0</c:v>
                </c:pt>
                <c:pt idx="1">
                  <c:v>0.38709677419354838</c:v>
                </c:pt>
                <c:pt idx="2">
                  <c:v>0.39310344827586208</c:v>
                </c:pt>
                <c:pt idx="3">
                  <c:v>0.42857142857142855</c:v>
                </c:pt>
                <c:pt idx="4">
                  <c:v>0.40883977900552487</c:v>
                </c:pt>
                <c:pt idx="5">
                  <c:v>0.65714285714285714</c:v>
                </c:pt>
                <c:pt idx="6">
                  <c:v>0.42857142857142855</c:v>
                </c:pt>
                <c:pt idx="7">
                  <c:v>0.33333333333333331</c:v>
                </c:pt>
                <c:pt idx="8">
                  <c:v>0.38750000000000001</c:v>
                </c:pt>
                <c:pt idx="9">
                  <c:v>0.38461538461538464</c:v>
                </c:pt>
                <c:pt idx="10">
                  <c:v>0.38461538461538464</c:v>
                </c:pt>
                <c:pt idx="11">
                  <c:v>0.37037037037037035</c:v>
                </c:pt>
                <c:pt idx="12">
                  <c:v>0.39662447257383965</c:v>
                </c:pt>
              </c:numCache>
            </c:numRef>
          </c:val>
          <c:extLst>
            <c:ext xmlns:c16="http://schemas.microsoft.com/office/drawing/2014/chart" uri="{C3380CC4-5D6E-409C-BE32-E72D297353CC}">
              <c16:uniqueId val="{0000000F-7C75-4A4D-A1D6-A762F26FD93F}"/>
            </c:ext>
          </c:extLst>
        </c:ser>
        <c:ser>
          <c:idx val="4"/>
          <c:order val="4"/>
          <c:tx>
            <c:strRef>
              <c:f>'45（問34）'!$BL$10</c:f>
              <c:strCache>
                <c:ptCount val="1"/>
                <c:pt idx="0">
                  <c:v>無回答</c:v>
                </c:pt>
              </c:strCache>
            </c:strRef>
          </c:tx>
          <c:spPr>
            <a:pattFill prst="pct3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Pt>
            <c:idx val="10"/>
            <c:invertIfNegative val="0"/>
            <c:bubble3D val="0"/>
            <c:extLst>
              <c:ext xmlns:c16="http://schemas.microsoft.com/office/drawing/2014/chart" uri="{C3380CC4-5D6E-409C-BE32-E72D297353CC}">
                <c16:uniqueId val="{00000010-7C75-4A4D-A1D6-A762F26FD93F}"/>
              </c:ext>
            </c:extLst>
          </c:dPt>
          <c:dLbls>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'45（問34）'!$BG$11:$BG$23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'45（問34）'!$BL$11:$BL$23</c:f>
              <c:numCache>
                <c:formatCode>0.0%</c:formatCode>
                <c:ptCount val="13"/>
                <c:pt idx="0">
                  <c:v>0</c:v>
                </c:pt>
                <c:pt idx="1">
                  <c:v>4.8387096774193547E-2</c:v>
                </c:pt>
                <c:pt idx="2">
                  <c:v>4.1379310344827586E-2</c:v>
                </c:pt>
                <c:pt idx="3">
                  <c:v>0</c:v>
                </c:pt>
                <c:pt idx="4">
                  <c:v>1.6574585635359115E-2</c:v>
                </c:pt>
                <c:pt idx="5">
                  <c:v>2.8571428571428571E-2</c:v>
                </c:pt>
                <c:pt idx="6">
                  <c:v>0</c:v>
                </c:pt>
                <c:pt idx="7">
                  <c:v>0</c:v>
                </c:pt>
                <c:pt idx="8">
                  <c:v>3.7499999999999999E-2</c:v>
                </c:pt>
                <c:pt idx="9">
                  <c:v>7.6923076923076927E-2</c:v>
                </c:pt>
                <c:pt idx="10">
                  <c:v>0</c:v>
                </c:pt>
                <c:pt idx="11">
                  <c:v>2.6455026455026454E-2</c:v>
                </c:pt>
                <c:pt idx="12">
                  <c:v>5.9071729957805907E-2</c:v>
                </c:pt>
              </c:numCache>
            </c:numRef>
          </c:val>
          <c:extLst>
            <c:ext xmlns:c16="http://schemas.microsoft.com/office/drawing/2014/chart" uri="{C3380CC4-5D6E-409C-BE32-E72D297353CC}">
              <c16:uniqueId val="{00000011-7C75-4A4D-A1D6-A762F26FD93F}"/>
            </c:ext>
          </c:extLst>
        </c:ser>
        <c:dLbls>
          <c:showLegendKey val="0"/>
          <c:showVal val="0"/>
          <c:showCatName val="0"/>
          <c:showSerName val="0"/>
          <c:showPercent val="0"/>
          <c:showBubbleSize val="0"/>
        </c:dLbls>
        <c:gapWidth val="20"/>
        <c:overlap val="100"/>
        <c:axId val="88749568"/>
        <c:axId val="88751104"/>
      </c:barChart>
      <c:catAx>
        <c:axId val="8874956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8751104"/>
        <c:crosses val="autoZero"/>
        <c:auto val="1"/>
        <c:lblAlgn val="ctr"/>
        <c:lblOffset val="100"/>
        <c:tickLblSkip val="1"/>
        <c:tickMarkSkip val="1"/>
        <c:noMultiLvlLbl val="0"/>
      </c:catAx>
      <c:valAx>
        <c:axId val="88751104"/>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8749568"/>
        <c:crosses val="autoZero"/>
        <c:crossBetween val="between"/>
      </c:valAx>
      <c:spPr>
        <a:noFill/>
        <a:ln w="25400">
          <a:noFill/>
        </a:ln>
      </c:spPr>
    </c:plotArea>
    <c:legend>
      <c:legendPos val="r"/>
      <c:layout>
        <c:manualLayout>
          <c:xMode val="edge"/>
          <c:yMode val="edge"/>
          <c:x val="0.8629524396799797"/>
          <c:y val="0.21671018276762402"/>
          <c:w val="0.1149599974701957"/>
          <c:h val="0.40731070496083555"/>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25"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12631578947368421"/>
          <c:y val="2.2123893805309734E-2"/>
        </c:manualLayout>
      </c:layout>
      <c:overlay val="0"/>
      <c:spPr>
        <a:noFill/>
        <a:ln w="25400">
          <a:noFill/>
        </a:ln>
      </c:spPr>
    </c:title>
    <c:autoTitleDeleted val="0"/>
    <c:plotArea>
      <c:layout>
        <c:manualLayout>
          <c:layoutTarget val="inner"/>
          <c:xMode val="edge"/>
          <c:yMode val="edge"/>
          <c:x val="0.15037593984962405"/>
          <c:y val="0.12831886130838052"/>
          <c:w val="0.68721804511278195"/>
          <c:h val="0.7477892262453899"/>
        </c:manualLayout>
      </c:layout>
      <c:barChart>
        <c:barDir val="bar"/>
        <c:grouping val="percentStacked"/>
        <c:varyColors val="0"/>
        <c:ser>
          <c:idx val="0"/>
          <c:order val="0"/>
          <c:tx>
            <c:strRef>
              <c:f>'45（問34）'!$BH$28</c:f>
              <c:strCache>
                <c:ptCount val="1"/>
                <c:pt idx="0">
                  <c:v>策定した</c:v>
                </c:pt>
              </c:strCache>
            </c:strRef>
          </c:tx>
          <c:spPr>
            <a:pattFill prst="pct9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4"/>
              <c:layout>
                <c:manualLayout>
                  <c:x val="6.0744629143579454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C18-4FDE-8CDF-EB65494D7564}"/>
                </c:ext>
              </c:extLst>
            </c:dLbl>
            <c:dLbl>
              <c:idx val="5"/>
              <c:layout>
                <c:manualLayout>
                  <c:x val="6.015037593984943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DC0-4A47-BF3A-8E1E799C8323}"/>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'45（問34）'!$BG$29:$BG$34</c:f>
              <c:strCache>
                <c:ptCount val="6"/>
                <c:pt idx="0">
                  <c:v>100人以上</c:v>
                </c:pt>
                <c:pt idx="1">
                  <c:v>50～99人</c:v>
                </c:pt>
                <c:pt idx="2">
                  <c:v>30～49人</c:v>
                </c:pt>
                <c:pt idx="3">
                  <c:v>10～29人</c:v>
                </c:pt>
                <c:pt idx="4">
                  <c:v>5～9人</c:v>
                </c:pt>
                <c:pt idx="5">
                  <c:v>1～4人</c:v>
                </c:pt>
              </c:strCache>
            </c:strRef>
          </c:cat>
          <c:val>
            <c:numRef>
              <c:f>'45（問34）'!$BH$29:$BH$34</c:f>
              <c:numCache>
                <c:formatCode>0.0%</c:formatCode>
                <c:ptCount val="6"/>
                <c:pt idx="0">
                  <c:v>0.77777777777777779</c:v>
                </c:pt>
                <c:pt idx="1">
                  <c:v>0.20481927710843373</c:v>
                </c:pt>
                <c:pt idx="2">
                  <c:v>7.1428571428571425E-2</c:v>
                </c:pt>
                <c:pt idx="3">
                  <c:v>5.3691275167785234E-2</c:v>
                </c:pt>
                <c:pt idx="4">
                  <c:v>1.507537688442211E-2</c:v>
                </c:pt>
                <c:pt idx="5">
                  <c:v>0</c:v>
                </c:pt>
              </c:numCache>
            </c:numRef>
          </c:val>
          <c:extLst>
            <c:ext xmlns:c16="http://schemas.microsoft.com/office/drawing/2014/chart" uri="{C3380CC4-5D6E-409C-BE32-E72D297353CC}">
              <c16:uniqueId val="{00000001-5C18-4FDE-8CDF-EB65494D7564}"/>
            </c:ext>
          </c:extLst>
        </c:ser>
        <c:ser>
          <c:idx val="1"/>
          <c:order val="1"/>
          <c:tx>
            <c:strRef>
              <c:f>'45（問34）'!$BI$28</c:f>
              <c:strCache>
                <c:ptCount val="1"/>
                <c:pt idx="0">
                  <c:v>策定中</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3"/>
              <c:layout>
                <c:manualLayout>
                  <c:x val="8.0200501253132831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C18-4FDE-8CDF-EB65494D7564}"/>
                </c:ext>
              </c:extLst>
            </c:dLbl>
            <c:dLbl>
              <c:idx val="4"/>
              <c:layout>
                <c:manualLayout>
                  <c:x val="2.807017543859649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C18-4FDE-8CDF-EB65494D7564}"/>
                </c:ext>
              </c:extLst>
            </c:dLbl>
            <c:dLbl>
              <c:idx val="5"/>
              <c:layout>
                <c:manualLayout>
                  <c:x val="3.2704122511001875E-2"/>
                  <c:y val="5.96474113302208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C18-4FDE-8CDF-EB65494D7564}"/>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'45（問34）'!$BG$29:$BG$34</c:f>
              <c:strCache>
                <c:ptCount val="6"/>
                <c:pt idx="0">
                  <c:v>100人以上</c:v>
                </c:pt>
                <c:pt idx="1">
                  <c:v>50～99人</c:v>
                </c:pt>
                <c:pt idx="2">
                  <c:v>30～49人</c:v>
                </c:pt>
                <c:pt idx="3">
                  <c:v>10～29人</c:v>
                </c:pt>
                <c:pt idx="4">
                  <c:v>5～9人</c:v>
                </c:pt>
                <c:pt idx="5">
                  <c:v>1～4人</c:v>
                </c:pt>
              </c:strCache>
            </c:strRef>
          </c:cat>
          <c:val>
            <c:numRef>
              <c:f>'45（問34）'!$BI$29:$BI$34</c:f>
              <c:numCache>
                <c:formatCode>0.0%</c:formatCode>
                <c:ptCount val="6"/>
                <c:pt idx="0">
                  <c:v>5.5555555555555552E-2</c:v>
                </c:pt>
                <c:pt idx="1">
                  <c:v>0.10843373493975904</c:v>
                </c:pt>
                <c:pt idx="2">
                  <c:v>0.11607142857142858</c:v>
                </c:pt>
                <c:pt idx="3">
                  <c:v>0.1029082774049217</c:v>
                </c:pt>
                <c:pt idx="4">
                  <c:v>6.030150753768844E-2</c:v>
                </c:pt>
                <c:pt idx="5">
                  <c:v>6.7901234567901231E-2</c:v>
                </c:pt>
              </c:numCache>
            </c:numRef>
          </c:val>
          <c:extLst>
            <c:ext xmlns:c16="http://schemas.microsoft.com/office/drawing/2014/chart" uri="{C3380CC4-5D6E-409C-BE32-E72D297353CC}">
              <c16:uniqueId val="{00000005-5C18-4FDE-8CDF-EB65494D7564}"/>
            </c:ext>
          </c:extLst>
        </c:ser>
        <c:ser>
          <c:idx val="2"/>
          <c:order val="2"/>
          <c:tx>
            <c:strRef>
              <c:f>'45（問34）'!$BJ$28</c:f>
              <c:strCache>
                <c:ptCount val="1"/>
                <c:pt idx="0">
                  <c:v>策定しない</c:v>
                </c:pt>
              </c:strCache>
            </c:strRef>
          </c:tx>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1.0619072615923009E-2"/>
                  <c:y val="-4.696590839735556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C18-4FDE-8CDF-EB65494D7564}"/>
                </c:ext>
              </c:extLst>
            </c:dLbl>
            <c:dLbl>
              <c:idx val="5"/>
              <c:layout>
                <c:manualLayout>
                  <c:x val="3.208020050125309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C18-4FDE-8CDF-EB65494D7564}"/>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'45（問34）'!$BG$29:$BG$34</c:f>
              <c:strCache>
                <c:ptCount val="6"/>
                <c:pt idx="0">
                  <c:v>100人以上</c:v>
                </c:pt>
                <c:pt idx="1">
                  <c:v>50～99人</c:v>
                </c:pt>
                <c:pt idx="2">
                  <c:v>30～49人</c:v>
                </c:pt>
                <c:pt idx="3">
                  <c:v>10～29人</c:v>
                </c:pt>
                <c:pt idx="4">
                  <c:v>5～9人</c:v>
                </c:pt>
                <c:pt idx="5">
                  <c:v>1～4人</c:v>
                </c:pt>
              </c:strCache>
            </c:strRef>
          </c:cat>
          <c:val>
            <c:numRef>
              <c:f>'45（問34）'!$BJ$29:$BJ$34</c:f>
              <c:numCache>
                <c:formatCode>0.0%</c:formatCode>
                <c:ptCount val="6"/>
                <c:pt idx="0">
                  <c:v>9.7222222222222224E-2</c:v>
                </c:pt>
                <c:pt idx="1">
                  <c:v>0.37349397590361444</c:v>
                </c:pt>
                <c:pt idx="2">
                  <c:v>0.45535714285714285</c:v>
                </c:pt>
                <c:pt idx="3">
                  <c:v>0.40715883668903802</c:v>
                </c:pt>
                <c:pt idx="4">
                  <c:v>0.42713567839195982</c:v>
                </c:pt>
                <c:pt idx="5">
                  <c:v>0.37654320987654322</c:v>
                </c:pt>
              </c:numCache>
            </c:numRef>
          </c:val>
          <c:extLst>
            <c:ext xmlns:c16="http://schemas.microsoft.com/office/drawing/2014/chart" uri="{C3380CC4-5D6E-409C-BE32-E72D297353CC}">
              <c16:uniqueId val="{00000008-5C18-4FDE-8CDF-EB65494D7564}"/>
            </c:ext>
          </c:extLst>
        </c:ser>
        <c:ser>
          <c:idx val="3"/>
          <c:order val="3"/>
          <c:tx>
            <c:strRef>
              <c:f>'45（問34）'!$BK$28</c:f>
              <c:strCache>
                <c:ptCount val="1"/>
                <c:pt idx="0">
                  <c:v>知らない</c:v>
                </c:pt>
              </c:strCache>
            </c:strRef>
          </c:tx>
          <c:spPr>
            <a:solidFill>
              <a:srgbClr val="FFFFFF"/>
            </a:solidFill>
            <a:ln w="12700">
              <a:solidFill>
                <a:srgbClr val="000000"/>
              </a:solidFill>
              <a:prstDash val="solid"/>
            </a:ln>
          </c:spPr>
          <c:invertIfNegative val="0"/>
          <c:dLbls>
            <c:dLbl>
              <c:idx val="0"/>
              <c:layout>
                <c:manualLayout>
                  <c:x val="-2.6287766660746353E-3"/>
                  <c:y val="-4.6454370194876084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C18-4FDE-8CDF-EB65494D7564}"/>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'45（問34）'!$BG$29:$BG$34</c:f>
              <c:strCache>
                <c:ptCount val="6"/>
                <c:pt idx="0">
                  <c:v>100人以上</c:v>
                </c:pt>
                <c:pt idx="1">
                  <c:v>50～99人</c:v>
                </c:pt>
                <c:pt idx="2">
                  <c:v>30～49人</c:v>
                </c:pt>
                <c:pt idx="3">
                  <c:v>10～29人</c:v>
                </c:pt>
                <c:pt idx="4">
                  <c:v>5～9人</c:v>
                </c:pt>
                <c:pt idx="5">
                  <c:v>1～4人</c:v>
                </c:pt>
              </c:strCache>
            </c:strRef>
          </c:cat>
          <c:val>
            <c:numRef>
              <c:f>'45（問34）'!$BK$29:$BK$34</c:f>
              <c:numCache>
                <c:formatCode>0.0%</c:formatCode>
                <c:ptCount val="6"/>
                <c:pt idx="0">
                  <c:v>6.9444444444444448E-2</c:v>
                </c:pt>
                <c:pt idx="1">
                  <c:v>0.30120481927710846</c:v>
                </c:pt>
                <c:pt idx="2">
                  <c:v>0.33035714285714285</c:v>
                </c:pt>
                <c:pt idx="3">
                  <c:v>0.4116331096196868</c:v>
                </c:pt>
                <c:pt idx="4">
                  <c:v>0.44723618090452261</c:v>
                </c:pt>
                <c:pt idx="5">
                  <c:v>0.48765432098765432</c:v>
                </c:pt>
              </c:numCache>
            </c:numRef>
          </c:val>
          <c:extLst>
            <c:ext xmlns:c16="http://schemas.microsoft.com/office/drawing/2014/chart" uri="{C3380CC4-5D6E-409C-BE32-E72D297353CC}">
              <c16:uniqueId val="{0000000A-5C18-4FDE-8CDF-EB65494D7564}"/>
            </c:ext>
          </c:extLst>
        </c:ser>
        <c:ser>
          <c:idx val="4"/>
          <c:order val="4"/>
          <c:tx>
            <c:strRef>
              <c:f>'45（問34）'!$BL$28</c:f>
              <c:strCache>
                <c:ptCount val="1"/>
                <c:pt idx="0">
                  <c:v>無回答</c:v>
                </c:pt>
              </c:strCache>
            </c:strRef>
          </c:tx>
          <c:spPr>
            <a:pattFill prst="pct3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6.015037593984962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C18-4FDE-8CDF-EB65494D7564}"/>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'45（問34）'!$BG$29:$BG$34</c:f>
              <c:strCache>
                <c:ptCount val="6"/>
                <c:pt idx="0">
                  <c:v>100人以上</c:v>
                </c:pt>
                <c:pt idx="1">
                  <c:v>50～99人</c:v>
                </c:pt>
                <c:pt idx="2">
                  <c:v>30～49人</c:v>
                </c:pt>
                <c:pt idx="3">
                  <c:v>10～29人</c:v>
                </c:pt>
                <c:pt idx="4">
                  <c:v>5～9人</c:v>
                </c:pt>
                <c:pt idx="5">
                  <c:v>1～4人</c:v>
                </c:pt>
              </c:strCache>
            </c:strRef>
          </c:cat>
          <c:val>
            <c:numRef>
              <c:f>'45（問34）'!$BL$29:$BL$34</c:f>
              <c:numCache>
                <c:formatCode>0.0%</c:formatCode>
                <c:ptCount val="6"/>
                <c:pt idx="0">
                  <c:v>0</c:v>
                </c:pt>
                <c:pt idx="1">
                  <c:v>1.2048192771084338E-2</c:v>
                </c:pt>
                <c:pt idx="2">
                  <c:v>2.6785714285714284E-2</c:v>
                </c:pt>
                <c:pt idx="3">
                  <c:v>2.4608501118568233E-2</c:v>
                </c:pt>
                <c:pt idx="4">
                  <c:v>5.0251256281407038E-2</c:v>
                </c:pt>
                <c:pt idx="5">
                  <c:v>6.7901234567901231E-2</c:v>
                </c:pt>
              </c:numCache>
            </c:numRef>
          </c:val>
          <c:extLst>
            <c:ext xmlns:c16="http://schemas.microsoft.com/office/drawing/2014/chart" uri="{C3380CC4-5D6E-409C-BE32-E72D297353CC}">
              <c16:uniqueId val="{0000000C-5C18-4FDE-8CDF-EB65494D7564}"/>
            </c:ext>
          </c:extLst>
        </c:ser>
        <c:dLbls>
          <c:showLegendKey val="0"/>
          <c:showVal val="0"/>
          <c:showCatName val="0"/>
          <c:showSerName val="0"/>
          <c:showPercent val="0"/>
          <c:showBubbleSize val="0"/>
        </c:dLbls>
        <c:gapWidth val="30"/>
        <c:overlap val="100"/>
        <c:axId val="102261120"/>
        <c:axId val="102262656"/>
      </c:barChart>
      <c:catAx>
        <c:axId val="10226112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2262656"/>
        <c:crosses val="autoZero"/>
        <c:auto val="1"/>
        <c:lblAlgn val="ctr"/>
        <c:lblOffset val="100"/>
        <c:tickLblSkip val="1"/>
        <c:tickMarkSkip val="1"/>
        <c:noMultiLvlLbl val="0"/>
      </c:catAx>
      <c:valAx>
        <c:axId val="102262656"/>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2261120"/>
        <c:crosses val="autoZero"/>
        <c:crossBetween val="between"/>
      </c:valAx>
      <c:spPr>
        <a:noFill/>
        <a:ln w="25400">
          <a:noFill/>
        </a:ln>
      </c:spPr>
    </c:plotArea>
    <c:legend>
      <c:legendPos val="r"/>
      <c:layout>
        <c:manualLayout>
          <c:xMode val="edge"/>
          <c:yMode val="edge"/>
          <c:x val="0.86315789473684212"/>
          <c:y val="0.23451373887998511"/>
          <c:w val="0.12481203007518793"/>
          <c:h val="0.53539915917589953"/>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7.1358748778103623E-2"/>
          <c:y val="6.0747663551401869E-2"/>
        </c:manualLayout>
      </c:layout>
      <c:overlay val="0"/>
      <c:spPr>
        <a:noFill/>
        <a:ln w="25400">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title>
    <c:autoTitleDeleted val="0"/>
    <c:view3D>
      <c:rotX val="50"/>
      <c:rotY val="0"/>
      <c:rAngAx val="0"/>
    </c:view3D>
    <c:floor>
      <c:thickness val="0"/>
    </c:floor>
    <c:sideWall>
      <c:thickness val="0"/>
    </c:sideWall>
    <c:backWall>
      <c:thickness val="0"/>
    </c:backWall>
    <c:plotArea>
      <c:layout>
        <c:manualLayout>
          <c:layoutTarget val="inner"/>
          <c:xMode val="edge"/>
          <c:yMode val="edge"/>
          <c:x val="0.18963831867057673"/>
          <c:y val="0.14018740648073197"/>
          <c:w val="0.51221896383186705"/>
          <c:h val="0.80373782716412789"/>
        </c:manualLayout>
      </c:layout>
      <c:pie3DChart>
        <c:varyColors val="1"/>
        <c:ser>
          <c:idx val="0"/>
          <c:order val="0"/>
          <c:tx>
            <c:strRef>
              <c:f>'46（問25）'!$BC$6</c:f>
              <c:strCache>
                <c:ptCount val="1"/>
                <c:pt idx="0">
                  <c:v>全　体</c:v>
                </c:pt>
              </c:strCache>
            </c:strRef>
          </c:tx>
          <c:spPr>
            <a:solidFill>
              <a:srgbClr val="FFFFFF"/>
            </a:solidFill>
            <a:ln w="12700">
              <a:solidFill>
                <a:srgbClr val="000000"/>
              </a:solidFill>
              <a:prstDash val="solid"/>
            </a:ln>
          </c:spPr>
          <c:dPt>
            <c:idx val="0"/>
            <c:bubble3D val="0"/>
            <c:spPr>
              <a:pattFill prst="pct60">
                <a:fgClr>
                  <a:schemeClr val="tx1"/>
                </a:fgClr>
                <a:bgClr>
                  <a:schemeClr val="bg1"/>
                </a:bgClr>
              </a:pattFill>
              <a:ln w="12700">
                <a:solidFill>
                  <a:srgbClr val="000000"/>
                </a:solidFill>
                <a:prstDash val="solid"/>
              </a:ln>
            </c:spPr>
            <c:extLst>
              <c:ext xmlns:c16="http://schemas.microsoft.com/office/drawing/2014/chart" uri="{C3380CC4-5D6E-409C-BE32-E72D297353CC}">
                <c16:uniqueId val="{00000001-8BBF-4653-B724-A85666131C16}"/>
              </c:ext>
            </c:extLst>
          </c:dPt>
          <c:dPt>
            <c:idx val="1"/>
            <c:bubble3D val="0"/>
            <c:spPr>
              <a:solidFill>
                <a:schemeClr val="bg1"/>
              </a:solidFill>
              <a:ln w="12700">
                <a:solidFill>
                  <a:srgbClr val="000000"/>
                </a:solidFill>
                <a:prstDash val="solid"/>
              </a:ln>
            </c:spPr>
            <c:extLst>
              <c:ext xmlns:c16="http://schemas.microsoft.com/office/drawing/2014/chart" uri="{C3380CC4-5D6E-409C-BE32-E72D297353CC}">
                <c16:uniqueId val="{00000003-8BBF-4653-B724-A85666131C16}"/>
              </c:ext>
            </c:extLst>
          </c:dPt>
          <c:dPt>
            <c:idx val="2"/>
            <c:bubble3D val="0"/>
            <c:spPr>
              <a:pattFill prst="pct1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5-8BBF-4653-B724-A85666131C16}"/>
              </c:ext>
            </c:extLst>
          </c:dPt>
          <c:dLbls>
            <c:dLbl>
              <c:idx val="0"/>
              <c:layout>
                <c:manualLayout>
                  <c:x val="3.1680790634294205E-4"/>
                  <c:y val="-0.40825962175288838"/>
                </c:manualLayout>
              </c:layout>
              <c:numFmt formatCode="0.0%" sourceLinked="0"/>
              <c:spPr>
                <a:noFill/>
                <a:ln w="25400">
                  <a:noFill/>
                </a:ln>
              </c:spPr>
              <c:txPr>
                <a:bodyPr/>
                <a:lstStyle/>
                <a:p>
                  <a:pPr>
                    <a:defRPr sz="800" b="0" i="0" u="none" strike="noStrike" baseline="0">
                      <a:solidFill>
                        <a:srgbClr val="000000"/>
                      </a:solidFill>
                      <a:latin typeface="ＭＳ Ｐゴシック" panose="020B0600070205080204" pitchFamily="50" charset="-128"/>
                      <a:ea typeface="ＭＳ Ｐゴシック" panose="020B0600070205080204" pitchFamily="50" charset="-128"/>
                      <a:cs typeface="Arial Narrow"/>
                    </a:defRPr>
                  </a:pPr>
                  <a:endParaRPr lang="ja-JP"/>
                </a:p>
              </c:txPr>
              <c:dLblPos val="bestFit"/>
              <c:showLegendKey val="0"/>
              <c:showVal val="0"/>
              <c:showCatName val="1"/>
              <c:showSerName val="0"/>
              <c:showPercent val="1"/>
              <c:showBubbleSize val="0"/>
              <c:extLst>
                <c:ext xmlns:c15="http://schemas.microsoft.com/office/drawing/2012/chart" uri="{CE6537A1-D6FC-4f65-9D91-7224C49458BB}">
                  <c15:layout>
                    <c:manualLayout>
                      <c:w val="0.25734099953048389"/>
                      <c:h val="0.19813084112149532"/>
                    </c:manualLayout>
                  </c15:layout>
                </c:ext>
                <c:ext xmlns:c16="http://schemas.microsoft.com/office/drawing/2014/chart" uri="{C3380CC4-5D6E-409C-BE32-E72D297353CC}">
                  <c16:uniqueId val="{00000001-8BBF-4653-B724-A85666131C16}"/>
                </c:ext>
              </c:extLst>
            </c:dLbl>
            <c:dLbl>
              <c:idx val="1"/>
              <c:layout>
                <c:manualLayout>
                  <c:x val="-1.9550342130987292E-2"/>
                  <c:y val="0.1283660804081732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BBF-4653-B724-A85666131C16}"/>
                </c:ext>
              </c:extLst>
            </c:dLbl>
            <c:dLbl>
              <c:idx val="2"/>
              <c:layout>
                <c:manualLayout>
                  <c:x val="0.1100770468207603"/>
                  <c:y val="6.1250521254936595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BBF-4653-B724-A85666131C16}"/>
                </c:ext>
              </c:extLst>
            </c:dLbl>
            <c:numFmt formatCode="0.0%" sourceLinked="0"/>
            <c:spPr>
              <a:noFill/>
              <a:ln w="25400">
                <a:noFill/>
              </a:ln>
            </c:spPr>
            <c:txPr>
              <a:bodyPr/>
              <a:lstStyle/>
              <a:p>
                <a:pPr>
                  <a:defRPr sz="900" b="0" i="0" u="none" strike="noStrike" baseline="0">
                    <a:solidFill>
                      <a:srgbClr val="000000"/>
                    </a:solidFill>
                    <a:latin typeface="ＭＳ Ｐゴシック" panose="020B0600070205080204" pitchFamily="50" charset="-128"/>
                    <a:ea typeface="ＭＳ Ｐゴシック" panose="020B0600070205080204" pitchFamily="50" charset="-128"/>
                    <a:cs typeface="Arial Narrow"/>
                  </a:defRPr>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'46（問25）'!$BD$5:$BF$5</c:f>
              <c:strCache>
                <c:ptCount val="3"/>
                <c:pt idx="0">
                  <c:v>実施している</c:v>
                </c:pt>
                <c:pt idx="1">
                  <c:v>実施していない</c:v>
                </c:pt>
                <c:pt idx="2">
                  <c:v>無回答</c:v>
                </c:pt>
              </c:strCache>
            </c:strRef>
          </c:cat>
          <c:val>
            <c:numRef>
              <c:f>'46（問25）'!$BD$6:$BF$6</c:f>
              <c:numCache>
                <c:formatCode>0.0%</c:formatCode>
                <c:ptCount val="3"/>
                <c:pt idx="0">
                  <c:v>0.63795853269537484</c:v>
                </c:pt>
                <c:pt idx="1">
                  <c:v>0.3197767145135566</c:v>
                </c:pt>
                <c:pt idx="2">
                  <c:v>4.2264752791068581E-2</c:v>
                </c:pt>
              </c:numCache>
            </c:numRef>
          </c:val>
          <c:extLst>
            <c:ext xmlns:c16="http://schemas.microsoft.com/office/drawing/2014/chart" uri="{C3380CC4-5D6E-409C-BE32-E72D297353CC}">
              <c16:uniqueId val="{00000006-8BBF-4653-B724-A85666131C16}"/>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227955449850294"/>
          <c:y val="0.54118380062305294"/>
          <c:w val="0.25374404445778587"/>
          <c:h val="0.26018691588785048"/>
        </c:manualLayout>
      </c:layout>
      <c:overlay val="0"/>
      <c:spPr>
        <a:solidFill>
          <a:sysClr val="window" lastClr="FFFFFF"/>
        </a:solidFill>
        <a:ln>
          <a:solidFill>
            <a:sysClr val="windowText" lastClr="000000"/>
          </a:solidFill>
        </a:ln>
      </c:sp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orientation="portrait"/>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48872180451127817"/>
          <c:y val="1.5424164524421594E-2"/>
        </c:manualLayout>
      </c:layout>
      <c:overlay val="0"/>
      <c:spPr>
        <a:noFill/>
        <a:ln w="25400">
          <a:noFill/>
        </a:ln>
      </c:spPr>
    </c:title>
    <c:autoTitleDeleted val="0"/>
    <c:plotArea>
      <c:layout>
        <c:manualLayout>
          <c:layoutTarget val="inner"/>
          <c:xMode val="edge"/>
          <c:yMode val="edge"/>
          <c:x val="0.1548872180451128"/>
          <c:y val="7.4550128534704371E-2"/>
          <c:w val="0.70375939849624058"/>
          <c:h val="0.85347043701799485"/>
        </c:manualLayout>
      </c:layout>
      <c:barChart>
        <c:barDir val="bar"/>
        <c:grouping val="percentStacked"/>
        <c:varyColors val="0"/>
        <c:ser>
          <c:idx val="0"/>
          <c:order val="0"/>
          <c:tx>
            <c:strRef>
              <c:f>'46（問25）'!$BD$10</c:f>
              <c:strCache>
                <c:ptCount val="1"/>
                <c:pt idx="0">
                  <c:v>実施している</c:v>
                </c:pt>
              </c:strCache>
            </c:strRef>
          </c:tx>
          <c:spPr>
            <a:pattFill prst="pct60">
              <a:fgClr>
                <a:schemeClr val="tx1"/>
              </a:fgClr>
              <a:bgClr>
                <a:schemeClr val="bg1"/>
              </a:bgClr>
            </a:pattFill>
            <a:ln w="12700">
              <a:solidFill>
                <a:srgbClr val="000000"/>
              </a:solidFill>
              <a:prstDash val="solid"/>
            </a:ln>
          </c:spPr>
          <c:invertIfNegative val="0"/>
          <c:dLbls>
            <c:dLbl>
              <c:idx val="0"/>
              <c:layout>
                <c:manualLayout>
                  <c:x val="2.60651629072681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3B5-40E6-928C-9E949C781FB5}"/>
                </c:ext>
              </c:extLst>
            </c:dLbl>
            <c:numFmt formatCode="0.0%;\-#;;" sourceLinked="0"/>
            <c:spPr>
              <a:solidFill>
                <a:schemeClr val="bg1"/>
              </a:solidFill>
              <a:ln w="3175">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'46（問25）'!$BC$11:$BC$23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'46（問25）'!$BD$11:$BD$23</c:f>
              <c:numCache>
                <c:formatCode>0.0%</c:formatCode>
                <c:ptCount val="13"/>
                <c:pt idx="0">
                  <c:v>0</c:v>
                </c:pt>
                <c:pt idx="1">
                  <c:v>0.58064516129032262</c:v>
                </c:pt>
                <c:pt idx="2">
                  <c:v>0.65277777777777779</c:v>
                </c:pt>
                <c:pt idx="3">
                  <c:v>0.82926829268292679</c:v>
                </c:pt>
                <c:pt idx="4">
                  <c:v>0.76111111111111107</c:v>
                </c:pt>
                <c:pt idx="5">
                  <c:v>0.5714285714285714</c:v>
                </c:pt>
                <c:pt idx="6">
                  <c:v>0.45</c:v>
                </c:pt>
                <c:pt idx="7">
                  <c:v>0.76190476190476186</c:v>
                </c:pt>
                <c:pt idx="8">
                  <c:v>0.61440677966101698</c:v>
                </c:pt>
                <c:pt idx="9">
                  <c:v>0.69230769230769229</c:v>
                </c:pt>
                <c:pt idx="10">
                  <c:v>0.84615384615384615</c:v>
                </c:pt>
                <c:pt idx="11">
                  <c:v>0.60220994475138123</c:v>
                </c:pt>
                <c:pt idx="12">
                  <c:v>0.57939914163090134</c:v>
                </c:pt>
              </c:numCache>
            </c:numRef>
          </c:val>
          <c:extLst>
            <c:ext xmlns:c16="http://schemas.microsoft.com/office/drawing/2014/chart" uri="{C3380CC4-5D6E-409C-BE32-E72D297353CC}">
              <c16:uniqueId val="{00000001-33B5-40E6-928C-9E949C781FB5}"/>
            </c:ext>
          </c:extLst>
        </c:ser>
        <c:ser>
          <c:idx val="1"/>
          <c:order val="1"/>
          <c:tx>
            <c:strRef>
              <c:f>'46（問25）'!$BE$10</c:f>
              <c:strCache>
                <c:ptCount val="1"/>
                <c:pt idx="0">
                  <c:v>実施していない</c:v>
                </c:pt>
              </c:strCache>
            </c:strRef>
          </c:tx>
          <c:spPr>
            <a:solidFill>
              <a:schemeClr val="bg1"/>
            </a:solidFill>
            <a:ln w="12700">
              <a:solidFill>
                <a:srgbClr val="000000"/>
              </a:solidFill>
              <a:prstDash val="solid"/>
            </a:ln>
          </c:spPr>
          <c:invertIfNegative val="0"/>
          <c:dLbls>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'46（問25）'!$BC$11:$BC$23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'46（問25）'!$BE$11:$BE$23</c:f>
              <c:numCache>
                <c:formatCode>0.0%</c:formatCode>
                <c:ptCount val="13"/>
                <c:pt idx="0">
                  <c:v>0</c:v>
                </c:pt>
                <c:pt idx="1">
                  <c:v>0.35483870967741937</c:v>
                </c:pt>
                <c:pt idx="2">
                  <c:v>0.3125</c:v>
                </c:pt>
                <c:pt idx="3">
                  <c:v>0.17073170731707318</c:v>
                </c:pt>
                <c:pt idx="4">
                  <c:v>0.22222222222222221</c:v>
                </c:pt>
                <c:pt idx="5">
                  <c:v>0.34285714285714286</c:v>
                </c:pt>
                <c:pt idx="6">
                  <c:v>0.55000000000000004</c:v>
                </c:pt>
                <c:pt idx="7">
                  <c:v>0.14285714285714285</c:v>
                </c:pt>
                <c:pt idx="8">
                  <c:v>0.33898305084745761</c:v>
                </c:pt>
                <c:pt idx="9">
                  <c:v>0.19230769230769232</c:v>
                </c:pt>
                <c:pt idx="10">
                  <c:v>0.15384615384615385</c:v>
                </c:pt>
                <c:pt idx="11">
                  <c:v>0.35359116022099446</c:v>
                </c:pt>
                <c:pt idx="12">
                  <c:v>0.37768240343347642</c:v>
                </c:pt>
              </c:numCache>
            </c:numRef>
          </c:val>
          <c:extLst>
            <c:ext xmlns:c16="http://schemas.microsoft.com/office/drawing/2014/chart" uri="{C3380CC4-5D6E-409C-BE32-E72D297353CC}">
              <c16:uniqueId val="{00000002-33B5-40E6-928C-9E949C781FB5}"/>
            </c:ext>
          </c:extLst>
        </c:ser>
        <c:ser>
          <c:idx val="2"/>
          <c:order val="2"/>
          <c:tx>
            <c:strRef>
              <c:f>'46（問25）'!$BF$10</c:f>
              <c:strCache>
                <c:ptCount val="1"/>
                <c:pt idx="0">
                  <c:v>無回答</c:v>
                </c:pt>
              </c:strCache>
            </c:strRef>
          </c:tx>
          <c:spPr>
            <a:pattFill prst="pct1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2.0050125313283208E-3"/>
                  <c:y val="-3.39989920212591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3B5-40E6-928C-9E949C781FB5}"/>
                </c:ext>
              </c:extLst>
            </c:dLbl>
            <c:dLbl>
              <c:idx val="2"/>
              <c:layout>
                <c:manualLayout>
                  <c:x val="-2.0050125313283208E-3"/>
                  <c:y val="-1.2191602026632612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3B5-40E6-928C-9E949C781FB5}"/>
                </c:ext>
              </c:extLst>
            </c:dLbl>
            <c:dLbl>
              <c:idx val="8"/>
              <c:layout>
                <c:manualLayout>
                  <c:x val="-6.0150375939851094E-3"/>
                  <c:y val="3.39989920212591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3B5-40E6-928C-9E949C781FB5}"/>
                </c:ext>
              </c:extLst>
            </c:dLbl>
            <c:dLbl>
              <c:idx val="9"/>
              <c:layout>
                <c:manualLayout>
                  <c:x val="1.403508771929824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3B5-40E6-928C-9E949C781FB5}"/>
                </c:ext>
              </c:extLst>
            </c:dLbl>
            <c:dLbl>
              <c:idx val="11"/>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3B5-40E6-928C-9E949C781FB5}"/>
                </c:ext>
              </c:extLst>
            </c:dLbl>
            <c:dLbl>
              <c:idx val="12"/>
              <c:layout>
                <c:manualLayout>
                  <c:x val="-1.2030075187969926E-2"/>
                  <c:y val="7.4878420746035177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3B5-40E6-928C-9E949C781FB5}"/>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'46（問25）'!$BC$11:$BC$23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'46（問25）'!$BF$11:$BF$23</c:f>
              <c:numCache>
                <c:formatCode>0.0%</c:formatCode>
                <c:ptCount val="13"/>
                <c:pt idx="0">
                  <c:v>0</c:v>
                </c:pt>
                <c:pt idx="1">
                  <c:v>6.4516129032258063E-2</c:v>
                </c:pt>
                <c:pt idx="2">
                  <c:v>3.4722222222222224E-2</c:v>
                </c:pt>
                <c:pt idx="3">
                  <c:v>0</c:v>
                </c:pt>
                <c:pt idx="4">
                  <c:v>1.6666666666666666E-2</c:v>
                </c:pt>
                <c:pt idx="5">
                  <c:v>8.5714285714285715E-2</c:v>
                </c:pt>
                <c:pt idx="6">
                  <c:v>0</c:v>
                </c:pt>
                <c:pt idx="7">
                  <c:v>9.5238095238095233E-2</c:v>
                </c:pt>
                <c:pt idx="8">
                  <c:v>4.6610169491525424E-2</c:v>
                </c:pt>
                <c:pt idx="9">
                  <c:v>0.11538461538461539</c:v>
                </c:pt>
                <c:pt idx="10">
                  <c:v>0</c:v>
                </c:pt>
                <c:pt idx="11">
                  <c:v>4.4198895027624308E-2</c:v>
                </c:pt>
                <c:pt idx="12">
                  <c:v>4.2918454935622317E-2</c:v>
                </c:pt>
              </c:numCache>
            </c:numRef>
          </c:val>
          <c:extLst>
            <c:ext xmlns:c16="http://schemas.microsoft.com/office/drawing/2014/chart" uri="{C3380CC4-5D6E-409C-BE32-E72D297353CC}">
              <c16:uniqueId val="{00000009-33B5-40E6-928C-9E949C781FB5}"/>
            </c:ext>
          </c:extLst>
        </c:ser>
        <c:dLbls>
          <c:showLegendKey val="0"/>
          <c:showVal val="0"/>
          <c:showCatName val="0"/>
          <c:showSerName val="0"/>
          <c:showPercent val="0"/>
          <c:showBubbleSize val="0"/>
        </c:dLbls>
        <c:gapWidth val="30"/>
        <c:overlap val="100"/>
        <c:axId val="103704448"/>
        <c:axId val="103705984"/>
      </c:barChart>
      <c:catAx>
        <c:axId val="10370444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3705984"/>
        <c:crosses val="autoZero"/>
        <c:auto val="1"/>
        <c:lblAlgn val="ctr"/>
        <c:lblOffset val="100"/>
        <c:tickLblSkip val="1"/>
        <c:tickMarkSkip val="1"/>
        <c:noMultiLvlLbl val="0"/>
      </c:catAx>
      <c:valAx>
        <c:axId val="103705984"/>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3704448"/>
        <c:crosses val="autoZero"/>
        <c:crossBetween val="between"/>
        <c:majorUnit val="0.2"/>
      </c:valAx>
      <c:spPr>
        <a:solidFill>
          <a:srgbClr val="FFFFFF"/>
        </a:solidFill>
        <a:ln w="12700">
          <a:solidFill>
            <a:srgbClr val="FFFFFF"/>
          </a:solidFill>
          <a:prstDash val="solid"/>
        </a:ln>
      </c:spPr>
    </c:plotArea>
    <c:legend>
      <c:legendPos val="r"/>
      <c:layout>
        <c:manualLayout>
          <c:xMode val="edge"/>
          <c:yMode val="edge"/>
          <c:x val="0.89423558897243105"/>
          <c:y val="0.2262210796915167"/>
          <c:w val="8.7719298245614086E-2"/>
          <c:h val="0.4104541559554413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50598802395209586"/>
          <c:y val="2.2935779816513763E-2"/>
        </c:manualLayout>
      </c:layout>
      <c:overlay val="0"/>
      <c:spPr>
        <a:noFill/>
        <a:ln w="25400">
          <a:noFill/>
        </a:ln>
      </c:spPr>
    </c:title>
    <c:autoTitleDeleted val="0"/>
    <c:plotArea>
      <c:layout>
        <c:manualLayout>
          <c:layoutTarget val="inner"/>
          <c:xMode val="edge"/>
          <c:yMode val="edge"/>
          <c:x val="0.14520958083832336"/>
          <c:y val="0.11926605504587157"/>
          <c:w val="0.72005988023952094"/>
          <c:h val="0.75229357798165142"/>
        </c:manualLayout>
      </c:layout>
      <c:barChart>
        <c:barDir val="bar"/>
        <c:grouping val="percentStacked"/>
        <c:varyColors val="0"/>
        <c:ser>
          <c:idx val="0"/>
          <c:order val="0"/>
          <c:tx>
            <c:strRef>
              <c:f>'46（問25）'!$BD$29</c:f>
              <c:strCache>
                <c:ptCount val="1"/>
                <c:pt idx="0">
                  <c:v>実施している</c:v>
                </c:pt>
              </c:strCache>
            </c:strRef>
          </c:tx>
          <c:spPr>
            <a:pattFill prst="pct60">
              <a:fgClr>
                <a:schemeClr val="tx1"/>
              </a:fgClr>
              <a:bgClr>
                <a:schemeClr val="bg1"/>
              </a:bgClr>
            </a:pattFill>
            <a:ln w="12700">
              <a:solidFill>
                <a:srgbClr val="000000"/>
              </a:solidFill>
              <a:prstDash val="solid"/>
            </a:ln>
          </c:spPr>
          <c:invertIfNegative val="0"/>
          <c:dLbls>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'46（問25）'!$BC$30:$BC$35</c:f>
              <c:strCache>
                <c:ptCount val="6"/>
                <c:pt idx="0">
                  <c:v>100人以上</c:v>
                </c:pt>
                <c:pt idx="1">
                  <c:v>50～99人</c:v>
                </c:pt>
                <c:pt idx="2">
                  <c:v>30～49人</c:v>
                </c:pt>
                <c:pt idx="3">
                  <c:v>10～29人</c:v>
                </c:pt>
                <c:pt idx="4">
                  <c:v>5～9人</c:v>
                </c:pt>
                <c:pt idx="5">
                  <c:v>1～4人</c:v>
                </c:pt>
              </c:strCache>
            </c:strRef>
          </c:cat>
          <c:val>
            <c:numRef>
              <c:f>'46（問25）'!$BD$30:$BD$35</c:f>
              <c:numCache>
                <c:formatCode>0.0%</c:formatCode>
                <c:ptCount val="6"/>
                <c:pt idx="0">
                  <c:v>0.91666666666666663</c:v>
                </c:pt>
                <c:pt idx="1">
                  <c:v>0.94047619047619047</c:v>
                </c:pt>
                <c:pt idx="2">
                  <c:v>0.81081081081081086</c:v>
                </c:pt>
                <c:pt idx="3">
                  <c:v>0.68552036199095023</c:v>
                </c:pt>
                <c:pt idx="4">
                  <c:v>0.47826086956521741</c:v>
                </c:pt>
                <c:pt idx="5">
                  <c:v>0.48701298701298701</c:v>
                </c:pt>
              </c:numCache>
            </c:numRef>
          </c:val>
          <c:extLst>
            <c:ext xmlns:c16="http://schemas.microsoft.com/office/drawing/2014/chart" uri="{C3380CC4-5D6E-409C-BE32-E72D297353CC}">
              <c16:uniqueId val="{00000000-076F-472F-A315-2807BE0C0517}"/>
            </c:ext>
          </c:extLst>
        </c:ser>
        <c:ser>
          <c:idx val="1"/>
          <c:order val="1"/>
          <c:tx>
            <c:strRef>
              <c:f>'46（問25）'!$BE$29</c:f>
              <c:strCache>
                <c:ptCount val="1"/>
                <c:pt idx="0">
                  <c:v>実施していない</c:v>
                </c:pt>
              </c:strCache>
            </c:strRef>
          </c:tx>
          <c:spPr>
            <a:solidFill>
              <a:schemeClr val="bg1"/>
            </a:solidFill>
            <a:ln w="12700">
              <a:solidFill>
                <a:srgbClr val="000000"/>
              </a:solidFill>
              <a:prstDash val="solid"/>
            </a:ln>
          </c:spPr>
          <c:invertIfNegative val="0"/>
          <c:dLbls>
            <c:dLbl>
              <c:idx val="0"/>
              <c:layout>
                <c:manualLayout>
                  <c:x val="-1.3972055888223553E-2"/>
                  <c:y val="-1.1212918377705683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76F-472F-A315-2807BE0C0517}"/>
                </c:ext>
              </c:extLst>
            </c:dLbl>
            <c:dLbl>
              <c:idx val="1"/>
              <c:layout>
                <c:manualLayout>
                  <c:x val="-1.397205588822355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F00-4E81-8544-036C7282337D}"/>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'46（問25）'!$BC$30:$BC$35</c:f>
              <c:strCache>
                <c:ptCount val="6"/>
                <c:pt idx="0">
                  <c:v>100人以上</c:v>
                </c:pt>
                <c:pt idx="1">
                  <c:v>50～99人</c:v>
                </c:pt>
                <c:pt idx="2">
                  <c:v>30～49人</c:v>
                </c:pt>
                <c:pt idx="3">
                  <c:v>10～29人</c:v>
                </c:pt>
                <c:pt idx="4">
                  <c:v>5～9人</c:v>
                </c:pt>
                <c:pt idx="5">
                  <c:v>1～4人</c:v>
                </c:pt>
              </c:strCache>
            </c:strRef>
          </c:cat>
          <c:val>
            <c:numRef>
              <c:f>'46（問25）'!$BE$30:$BE$35</c:f>
              <c:numCache>
                <c:formatCode>0.0%</c:formatCode>
                <c:ptCount val="6"/>
                <c:pt idx="0">
                  <c:v>8.3333333333333329E-2</c:v>
                </c:pt>
                <c:pt idx="1">
                  <c:v>4.7619047619047616E-2</c:v>
                </c:pt>
                <c:pt idx="2">
                  <c:v>0.17117117117117117</c:v>
                </c:pt>
                <c:pt idx="3">
                  <c:v>0.29864253393665158</c:v>
                </c:pt>
                <c:pt idx="4">
                  <c:v>0.45268542199488493</c:v>
                </c:pt>
                <c:pt idx="5">
                  <c:v>0.40909090909090912</c:v>
                </c:pt>
              </c:numCache>
            </c:numRef>
          </c:val>
          <c:extLst>
            <c:ext xmlns:c16="http://schemas.microsoft.com/office/drawing/2014/chart" uri="{C3380CC4-5D6E-409C-BE32-E72D297353CC}">
              <c16:uniqueId val="{00000002-076F-472F-A315-2807BE0C0517}"/>
            </c:ext>
          </c:extLst>
        </c:ser>
        <c:ser>
          <c:idx val="2"/>
          <c:order val="2"/>
          <c:tx>
            <c:strRef>
              <c:f>'46（問25）'!$BF$29</c:f>
              <c:strCache>
                <c:ptCount val="1"/>
                <c:pt idx="0">
                  <c:v>無回答</c:v>
                </c:pt>
              </c:strCache>
            </c:strRef>
          </c:tx>
          <c:spPr>
            <a:pattFill prst="pct1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1.1976047904191763E-2"/>
                  <c:y val="6.11620795107022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09A-4F70-A98F-108A4E1AEA3F}"/>
                </c:ext>
              </c:extLst>
            </c:dLbl>
            <c:dLbl>
              <c:idx val="2"/>
              <c:layout>
                <c:manualLayout>
                  <c:x val="3.992015968063726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76F-472F-A315-2807BE0C0517}"/>
                </c:ext>
              </c:extLst>
            </c:dLbl>
            <c:dLbl>
              <c:idx val="3"/>
              <c:layout>
                <c:manualLayout>
                  <c:x val="-2.195608782435129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76F-472F-A315-2807BE0C0517}"/>
                </c:ext>
              </c:extLst>
            </c:dLbl>
            <c:dLbl>
              <c:idx val="4"/>
              <c:layout>
                <c:manualLayout>
                  <c:x val="-2.395209580838323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76F-472F-A315-2807BE0C0517}"/>
                </c:ext>
              </c:extLst>
            </c:dLbl>
            <c:dLbl>
              <c:idx val="5"/>
              <c:layout>
                <c:manualLayout>
                  <c:x val="-2.195608782435129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76F-472F-A315-2807BE0C0517}"/>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'46（問25）'!$BC$30:$BC$35</c:f>
              <c:strCache>
                <c:ptCount val="6"/>
                <c:pt idx="0">
                  <c:v>100人以上</c:v>
                </c:pt>
                <c:pt idx="1">
                  <c:v>50～99人</c:v>
                </c:pt>
                <c:pt idx="2">
                  <c:v>30～49人</c:v>
                </c:pt>
                <c:pt idx="3">
                  <c:v>10～29人</c:v>
                </c:pt>
                <c:pt idx="4">
                  <c:v>5～9人</c:v>
                </c:pt>
                <c:pt idx="5">
                  <c:v>1～4人</c:v>
                </c:pt>
              </c:strCache>
            </c:strRef>
          </c:cat>
          <c:val>
            <c:numRef>
              <c:f>'46（問25）'!$BF$30:$BF$35</c:f>
              <c:numCache>
                <c:formatCode>0.0%</c:formatCode>
                <c:ptCount val="6"/>
                <c:pt idx="0">
                  <c:v>0</c:v>
                </c:pt>
                <c:pt idx="1">
                  <c:v>1.1904761904761904E-2</c:v>
                </c:pt>
                <c:pt idx="2">
                  <c:v>1.8018018018018018E-2</c:v>
                </c:pt>
                <c:pt idx="3">
                  <c:v>1.5837104072398189E-2</c:v>
                </c:pt>
                <c:pt idx="4">
                  <c:v>6.9053708439897693E-2</c:v>
                </c:pt>
                <c:pt idx="5">
                  <c:v>0.1038961038961039</c:v>
                </c:pt>
              </c:numCache>
            </c:numRef>
          </c:val>
          <c:extLst>
            <c:ext xmlns:c16="http://schemas.microsoft.com/office/drawing/2014/chart" uri="{C3380CC4-5D6E-409C-BE32-E72D297353CC}">
              <c16:uniqueId val="{00000007-076F-472F-A315-2807BE0C0517}"/>
            </c:ext>
          </c:extLst>
        </c:ser>
        <c:dLbls>
          <c:showLegendKey val="0"/>
          <c:showVal val="0"/>
          <c:showCatName val="0"/>
          <c:showSerName val="0"/>
          <c:showPercent val="0"/>
          <c:showBubbleSize val="0"/>
        </c:dLbls>
        <c:gapWidth val="40"/>
        <c:overlap val="100"/>
        <c:axId val="103254272"/>
        <c:axId val="103260160"/>
      </c:barChart>
      <c:catAx>
        <c:axId val="10325427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3260160"/>
        <c:crosses val="autoZero"/>
        <c:auto val="1"/>
        <c:lblAlgn val="ctr"/>
        <c:lblOffset val="100"/>
        <c:tickLblSkip val="1"/>
        <c:tickMarkSkip val="1"/>
        <c:noMultiLvlLbl val="0"/>
      </c:catAx>
      <c:valAx>
        <c:axId val="103260160"/>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3254272"/>
        <c:crosses val="autoZero"/>
        <c:crossBetween val="between"/>
        <c:majorUnit val="0.2"/>
      </c:valAx>
      <c:spPr>
        <a:solidFill>
          <a:srgbClr val="FFFFFF"/>
        </a:solidFill>
        <a:ln w="12700">
          <a:solidFill>
            <a:srgbClr val="FFFFFF"/>
          </a:solidFill>
          <a:prstDash val="solid"/>
        </a:ln>
      </c:spPr>
    </c:plotArea>
    <c:legend>
      <c:legendPos val="r"/>
      <c:layout>
        <c:manualLayout>
          <c:xMode val="edge"/>
          <c:yMode val="edge"/>
          <c:x val="0.88622754491017963"/>
          <c:y val="0.15596330275229359"/>
          <c:w val="0.10179640718562877"/>
          <c:h val="0.6697247706422018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7.4830238056977569E-2"/>
          <c:y val="5.4773082942097026E-2"/>
        </c:manualLayout>
      </c:layout>
      <c:overlay val="0"/>
      <c:spPr>
        <a:noFill/>
        <a:ln w="25400">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title>
    <c:autoTitleDeleted val="0"/>
    <c:view3D>
      <c:rotX val="50"/>
      <c:rotY val="0"/>
      <c:rAngAx val="0"/>
    </c:view3D>
    <c:floor>
      <c:thickness val="0"/>
    </c:floor>
    <c:sideWall>
      <c:thickness val="0"/>
    </c:sideWall>
    <c:backWall>
      <c:thickness val="0"/>
    </c:backWall>
    <c:plotArea>
      <c:layout>
        <c:manualLayout>
          <c:layoutTarget val="inner"/>
          <c:xMode val="edge"/>
          <c:yMode val="edge"/>
          <c:x val="0.18756073858114675"/>
          <c:y val="0.18935935824923292"/>
          <c:w val="0.49757106892250713"/>
          <c:h val="0.72300370904341182"/>
        </c:manualLayout>
      </c:layout>
      <c:pie3DChart>
        <c:varyColors val="1"/>
        <c:ser>
          <c:idx val="0"/>
          <c:order val="0"/>
          <c:tx>
            <c:strRef>
              <c:f>'47（問27）'!$BC$6</c:f>
              <c:strCache>
                <c:ptCount val="1"/>
                <c:pt idx="0">
                  <c:v>全　体</c:v>
                </c:pt>
              </c:strCache>
            </c:strRef>
          </c:tx>
          <c:spPr>
            <a:solidFill>
              <a:schemeClr val="bg1"/>
            </a:solidFill>
            <a:ln w="12700">
              <a:solidFill>
                <a:srgbClr val="000000"/>
              </a:solidFill>
              <a:prstDash val="solid"/>
            </a:ln>
          </c:spPr>
          <c:dPt>
            <c:idx val="0"/>
            <c:bubble3D val="0"/>
            <c:spPr>
              <a:pattFill prst="pct60">
                <a:fgClr>
                  <a:schemeClr val="tx1"/>
                </a:fgClr>
                <a:bgClr>
                  <a:schemeClr val="bg1"/>
                </a:bgClr>
              </a:pattFill>
              <a:ln w="12700">
                <a:solidFill>
                  <a:srgbClr val="000000"/>
                </a:solidFill>
                <a:prstDash val="solid"/>
              </a:ln>
            </c:spPr>
            <c:extLst>
              <c:ext xmlns:c16="http://schemas.microsoft.com/office/drawing/2014/chart" uri="{C3380CC4-5D6E-409C-BE32-E72D297353CC}">
                <c16:uniqueId val="{00000001-AFED-49AD-A6A2-793010B11997}"/>
              </c:ext>
            </c:extLst>
          </c:dPt>
          <c:dPt>
            <c:idx val="1"/>
            <c:bubble3D val="0"/>
            <c:extLst>
              <c:ext xmlns:c16="http://schemas.microsoft.com/office/drawing/2014/chart" uri="{C3380CC4-5D6E-409C-BE32-E72D297353CC}">
                <c16:uniqueId val="{00000002-AFED-49AD-A6A2-793010B11997}"/>
              </c:ext>
            </c:extLst>
          </c:dPt>
          <c:dPt>
            <c:idx val="2"/>
            <c:bubble3D val="0"/>
            <c:extLst>
              <c:ext xmlns:c16="http://schemas.microsoft.com/office/drawing/2014/chart" uri="{C3380CC4-5D6E-409C-BE32-E72D297353CC}">
                <c16:uniqueId val="{00000003-AFED-49AD-A6A2-793010B11997}"/>
              </c:ext>
            </c:extLst>
          </c:dPt>
          <c:dLbls>
            <c:dLbl>
              <c:idx val="0"/>
              <c:layout>
                <c:manualLayout>
                  <c:x val="3.5227841417781958E-2"/>
                  <c:y val="-0.3150789249935308"/>
                </c:manualLayout>
              </c:layout>
              <c:numFmt formatCode="0.0%" sourceLinked="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FED-49AD-A6A2-793010B11997}"/>
                </c:ext>
              </c:extLst>
            </c:dLbl>
            <c:dLbl>
              <c:idx val="1"/>
              <c:layout>
                <c:manualLayout>
                  <c:x val="-2.0740876778157832E-2"/>
                  <c:y val="3.1085973408253545E-2"/>
                </c:manualLayout>
              </c:layout>
              <c:numFmt formatCode="0.0%" sourceLinked="0"/>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FED-49AD-A6A2-793010B11997}"/>
                </c:ext>
              </c:extLst>
            </c:dLbl>
            <c:dLbl>
              <c:idx val="2"/>
              <c:layout>
                <c:manualLayout>
                  <c:x val="7.975941782787356E-2"/>
                  <c:y val="-1.4661195519574137E-2"/>
                </c:manualLayout>
              </c:layout>
              <c:numFmt formatCode="0.0%" sourceLinked="0"/>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FED-49AD-A6A2-793010B11997}"/>
                </c:ext>
              </c:extLst>
            </c:dLbl>
            <c:numFmt formatCode="0.0%" sourceLinked="0"/>
            <c:spPr>
              <a:noFill/>
              <a:ln w="25400">
                <a:noFill/>
              </a:ln>
            </c:spPr>
            <c:txPr>
              <a:bodyPr/>
              <a:lstStyle/>
              <a:p>
                <a:pPr>
                  <a:defRPr sz="925" b="0"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'47（問27）'!$BD$5:$BF$5</c:f>
              <c:strCache>
                <c:ptCount val="3"/>
                <c:pt idx="0">
                  <c:v>実施している</c:v>
                </c:pt>
                <c:pt idx="1">
                  <c:v>実施していない</c:v>
                </c:pt>
                <c:pt idx="2">
                  <c:v>無回答</c:v>
                </c:pt>
              </c:strCache>
            </c:strRef>
          </c:cat>
          <c:val>
            <c:numRef>
              <c:f>'47（問27）'!$BD$6:$BF$6</c:f>
              <c:numCache>
                <c:formatCode>0.0%</c:formatCode>
                <c:ptCount val="3"/>
                <c:pt idx="0">
                  <c:v>0.50156494522691708</c:v>
                </c:pt>
                <c:pt idx="1">
                  <c:v>0.4350547730829421</c:v>
                </c:pt>
                <c:pt idx="2">
                  <c:v>6.3380281690140844E-2</c:v>
                </c:pt>
              </c:numCache>
            </c:numRef>
          </c:val>
          <c:extLst>
            <c:ext xmlns:c16="http://schemas.microsoft.com/office/drawing/2014/chart" uri="{C3380CC4-5D6E-409C-BE32-E72D297353CC}">
              <c16:uniqueId val="{00000004-AFED-49AD-A6A2-793010B11997}"/>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2441189749240531"/>
          <c:y val="0.44748019173659631"/>
          <c:w val="0.25226448734724483"/>
          <c:h val="0.2614084507042253"/>
        </c:manualLayout>
      </c:layout>
      <c:overlay val="0"/>
      <c:spPr>
        <a:solidFill>
          <a:sysClr val="window" lastClr="FFFFFF"/>
        </a:solidFill>
        <a:ln>
          <a:solidFill>
            <a:sysClr val="windowText" lastClr="000000"/>
          </a:solidFill>
        </a:ln>
      </c:sp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6842105263157894"/>
          <c:y val="1.2886597938144329E-2"/>
        </c:manualLayout>
      </c:layout>
      <c:overlay val="0"/>
      <c:spPr>
        <a:noFill/>
        <a:ln w="25400">
          <a:noFill/>
        </a:ln>
      </c:spPr>
    </c:title>
    <c:autoTitleDeleted val="0"/>
    <c:plotArea>
      <c:layout>
        <c:manualLayout>
          <c:layoutTarget val="inner"/>
          <c:xMode val="edge"/>
          <c:yMode val="edge"/>
          <c:x val="0.14736842105263157"/>
          <c:y val="7.7319684932351571E-2"/>
          <c:w val="0.69774436090225567"/>
          <c:h val="0.85051653425586726"/>
        </c:manualLayout>
      </c:layout>
      <c:barChart>
        <c:barDir val="bar"/>
        <c:grouping val="percentStacked"/>
        <c:varyColors val="0"/>
        <c:ser>
          <c:idx val="0"/>
          <c:order val="0"/>
          <c:tx>
            <c:strRef>
              <c:f>'47（問27）'!$BD$10</c:f>
              <c:strCache>
                <c:ptCount val="1"/>
                <c:pt idx="0">
                  <c:v>実施している</c:v>
                </c:pt>
              </c:strCache>
            </c:strRef>
          </c:tx>
          <c:spPr>
            <a:pattFill prst="pct60">
              <a:fgClr>
                <a:schemeClr val="tx1"/>
              </a:fgClr>
              <a:bgClr>
                <a:schemeClr val="bg1"/>
              </a:bgClr>
            </a:pattFill>
            <a:ln w="12700">
              <a:solidFill>
                <a:srgbClr val="000000"/>
              </a:solidFill>
              <a:prstDash val="solid"/>
            </a:ln>
          </c:spPr>
          <c:invertIfNegative val="0"/>
          <c:dLbls>
            <c:dLbl>
              <c:idx val="0"/>
              <c:layout>
                <c:manualLayout>
                  <c:x val="3.208020050125315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2BD-47E3-9318-07F3C6940C8A}"/>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'47（問27）'!$BC$11:$BC$23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'47（問27）'!$BD$11:$BD$23</c:f>
              <c:numCache>
                <c:formatCode>0.0%</c:formatCode>
                <c:ptCount val="13"/>
                <c:pt idx="0">
                  <c:v>0</c:v>
                </c:pt>
                <c:pt idx="1">
                  <c:v>0.49206349206349204</c:v>
                </c:pt>
                <c:pt idx="2">
                  <c:v>0.52413793103448281</c:v>
                </c:pt>
                <c:pt idx="3">
                  <c:v>0.69047619047619047</c:v>
                </c:pt>
                <c:pt idx="4">
                  <c:v>0.574585635359116</c:v>
                </c:pt>
                <c:pt idx="5">
                  <c:v>0.42857142857142855</c:v>
                </c:pt>
                <c:pt idx="6">
                  <c:v>0.33333333333333331</c:v>
                </c:pt>
                <c:pt idx="7">
                  <c:v>0.7142857142857143</c:v>
                </c:pt>
                <c:pt idx="8">
                  <c:v>0.48962655601659749</c:v>
                </c:pt>
                <c:pt idx="9">
                  <c:v>0.57692307692307687</c:v>
                </c:pt>
                <c:pt idx="10">
                  <c:v>0.76923076923076927</c:v>
                </c:pt>
                <c:pt idx="11">
                  <c:v>0.4631578947368421</c:v>
                </c:pt>
                <c:pt idx="12">
                  <c:v>0.43037974683544306</c:v>
                </c:pt>
              </c:numCache>
            </c:numRef>
          </c:val>
          <c:extLst>
            <c:ext xmlns:c16="http://schemas.microsoft.com/office/drawing/2014/chart" uri="{C3380CC4-5D6E-409C-BE32-E72D297353CC}">
              <c16:uniqueId val="{00000001-E2BD-47E3-9318-07F3C6940C8A}"/>
            </c:ext>
          </c:extLst>
        </c:ser>
        <c:ser>
          <c:idx val="1"/>
          <c:order val="1"/>
          <c:tx>
            <c:strRef>
              <c:f>'47（問27）'!$BE$10</c:f>
              <c:strCache>
                <c:ptCount val="1"/>
                <c:pt idx="0">
                  <c:v>実施していない</c:v>
                </c:pt>
              </c:strCache>
            </c:strRef>
          </c:tx>
          <c:spPr>
            <a:solidFill>
              <a:schemeClr val="bg1"/>
            </a:solidFill>
            <a:ln w="12700">
              <a:solidFill>
                <a:srgbClr val="000000"/>
              </a:solidFill>
              <a:prstDash val="solid"/>
            </a:ln>
          </c:spPr>
          <c:invertIfNegative val="0"/>
          <c:dLbls>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'47（問27）'!$BC$11:$BC$23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'47（問27）'!$BE$11:$BE$23</c:f>
              <c:numCache>
                <c:formatCode>0.0%</c:formatCode>
                <c:ptCount val="13"/>
                <c:pt idx="0">
                  <c:v>0</c:v>
                </c:pt>
                <c:pt idx="1">
                  <c:v>0.41269841269841268</c:v>
                </c:pt>
                <c:pt idx="2">
                  <c:v>0.4206896551724138</c:v>
                </c:pt>
                <c:pt idx="3">
                  <c:v>0.30952380952380953</c:v>
                </c:pt>
                <c:pt idx="4">
                  <c:v>0.39226519337016574</c:v>
                </c:pt>
                <c:pt idx="5">
                  <c:v>0.51428571428571423</c:v>
                </c:pt>
                <c:pt idx="6">
                  <c:v>0.61904761904761907</c:v>
                </c:pt>
                <c:pt idx="7">
                  <c:v>0.2857142857142857</c:v>
                </c:pt>
                <c:pt idx="8">
                  <c:v>0.43153526970954359</c:v>
                </c:pt>
                <c:pt idx="9">
                  <c:v>0.34615384615384615</c:v>
                </c:pt>
                <c:pt idx="10">
                  <c:v>0.23076923076923078</c:v>
                </c:pt>
                <c:pt idx="11">
                  <c:v>0.47894736842105262</c:v>
                </c:pt>
                <c:pt idx="12">
                  <c:v>0.48523206751054854</c:v>
                </c:pt>
              </c:numCache>
            </c:numRef>
          </c:val>
          <c:extLst>
            <c:ext xmlns:c16="http://schemas.microsoft.com/office/drawing/2014/chart" uri="{C3380CC4-5D6E-409C-BE32-E72D297353CC}">
              <c16:uniqueId val="{00000002-E2BD-47E3-9318-07F3C6940C8A}"/>
            </c:ext>
          </c:extLst>
        </c:ser>
        <c:ser>
          <c:idx val="2"/>
          <c:order val="2"/>
          <c:tx>
            <c:strRef>
              <c:f>'47（問27）'!$BF$10</c:f>
              <c:strCache>
                <c:ptCount val="1"/>
                <c:pt idx="0">
                  <c:v>無回答</c:v>
                </c:pt>
              </c:strCache>
            </c:strRef>
          </c:tx>
          <c:spPr>
            <a:pattFill prst="pct1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2.005012531328320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2BD-47E3-9318-07F3C6940C8A}"/>
                </c:ext>
              </c:extLst>
            </c:dLbl>
            <c:dLbl>
              <c:idx val="2"/>
              <c:layout>
                <c:manualLayout>
                  <c:x val="-4.010025062656641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2BD-47E3-9318-07F3C6940C8A}"/>
                </c:ext>
              </c:extLst>
            </c:dLbl>
            <c:dLbl>
              <c:idx val="4"/>
              <c:layout>
                <c:manualLayout>
                  <c:x val="6.015037593984815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2BD-47E3-9318-07F3C6940C8A}"/>
                </c:ext>
              </c:extLst>
            </c:dLbl>
            <c:dLbl>
              <c:idx val="5"/>
              <c:layout>
                <c:manualLayout>
                  <c:x val="-1.604010025062656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2BD-47E3-9318-07F3C6940C8A}"/>
                </c:ext>
              </c:extLst>
            </c:dLbl>
            <c:dLbl>
              <c:idx val="8"/>
              <c:layout>
                <c:manualLayout>
                  <c:x val="-4.0100250626566416E-3"/>
                  <c:y val="-3.40857392825896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2BD-47E3-9318-07F3C6940C8A}"/>
                </c:ext>
              </c:extLst>
            </c:dLbl>
            <c:dLbl>
              <c:idx val="12"/>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2BD-47E3-9318-07F3C6940C8A}"/>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'47（問27）'!$BC$11:$BC$23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'47（問27）'!$BF$11:$BF$23</c:f>
              <c:numCache>
                <c:formatCode>0.0%</c:formatCode>
                <c:ptCount val="13"/>
                <c:pt idx="0">
                  <c:v>0</c:v>
                </c:pt>
                <c:pt idx="1">
                  <c:v>9.5238095238095233E-2</c:v>
                </c:pt>
                <c:pt idx="2">
                  <c:v>5.5172413793103448E-2</c:v>
                </c:pt>
                <c:pt idx="3">
                  <c:v>0</c:v>
                </c:pt>
                <c:pt idx="4">
                  <c:v>3.3149171270718231E-2</c:v>
                </c:pt>
                <c:pt idx="5">
                  <c:v>5.7142857142857141E-2</c:v>
                </c:pt>
                <c:pt idx="6">
                  <c:v>4.7619047619047616E-2</c:v>
                </c:pt>
                <c:pt idx="7">
                  <c:v>0</c:v>
                </c:pt>
                <c:pt idx="8">
                  <c:v>7.8838174273858919E-2</c:v>
                </c:pt>
                <c:pt idx="9">
                  <c:v>7.6923076923076927E-2</c:v>
                </c:pt>
                <c:pt idx="10">
                  <c:v>0</c:v>
                </c:pt>
                <c:pt idx="11">
                  <c:v>5.7894736842105263E-2</c:v>
                </c:pt>
                <c:pt idx="12">
                  <c:v>8.4388185654008435E-2</c:v>
                </c:pt>
              </c:numCache>
            </c:numRef>
          </c:val>
          <c:extLst>
            <c:ext xmlns:c16="http://schemas.microsoft.com/office/drawing/2014/chart" uri="{C3380CC4-5D6E-409C-BE32-E72D297353CC}">
              <c16:uniqueId val="{00000009-E2BD-47E3-9318-07F3C6940C8A}"/>
            </c:ext>
          </c:extLst>
        </c:ser>
        <c:dLbls>
          <c:showLegendKey val="0"/>
          <c:showVal val="0"/>
          <c:showCatName val="0"/>
          <c:showSerName val="0"/>
          <c:showPercent val="0"/>
          <c:showBubbleSize val="0"/>
        </c:dLbls>
        <c:gapWidth val="30"/>
        <c:overlap val="100"/>
        <c:axId val="104137088"/>
        <c:axId val="104138624"/>
      </c:barChart>
      <c:catAx>
        <c:axId val="10413708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4138624"/>
        <c:crosses val="autoZero"/>
        <c:auto val="1"/>
        <c:lblAlgn val="ctr"/>
        <c:lblOffset val="100"/>
        <c:tickLblSkip val="1"/>
        <c:tickMarkSkip val="1"/>
        <c:noMultiLvlLbl val="0"/>
      </c:catAx>
      <c:valAx>
        <c:axId val="104138624"/>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4137088"/>
        <c:crosses val="autoZero"/>
        <c:crossBetween val="between"/>
        <c:majorUnit val="0.2"/>
      </c:valAx>
      <c:spPr>
        <a:solidFill>
          <a:srgbClr val="FFFFFF"/>
        </a:solidFill>
        <a:ln w="25400">
          <a:noFill/>
        </a:ln>
      </c:spPr>
    </c:plotArea>
    <c:legend>
      <c:legendPos val="r"/>
      <c:layout>
        <c:manualLayout>
          <c:xMode val="edge"/>
          <c:yMode val="edge"/>
          <c:x val="0.87919799498746865"/>
          <c:y val="0.19845387883215629"/>
          <c:w val="0.10676691729323307"/>
          <c:h val="0.43299023189111674"/>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618495033253587"/>
          <c:y val="4.830917874396135E-3"/>
        </c:manualLayout>
      </c:layout>
      <c:overlay val="0"/>
      <c:spPr>
        <a:noFill/>
        <a:ln w="25400">
          <a:noFill/>
        </a:ln>
      </c:spPr>
      <c:txPr>
        <a:bodyPr/>
        <a:lstStyle/>
        <a:p>
          <a:pPr>
            <a:defRPr sz="1050" b="0" i="0" u="none" strike="noStrike" baseline="0">
              <a:solidFill>
                <a:srgbClr val="000000"/>
              </a:solidFill>
              <a:latin typeface="+mn-ea"/>
              <a:ea typeface="+mn-ea"/>
              <a:cs typeface="HG丸ｺﾞｼｯｸM-PRO"/>
            </a:defRPr>
          </a:pPr>
          <a:endParaRPr lang="ja-JP"/>
        </a:p>
      </c:txPr>
    </c:title>
    <c:autoTitleDeleted val="0"/>
    <c:view3D>
      <c:rotX val="50"/>
      <c:rotY val="0"/>
      <c:rAngAx val="0"/>
    </c:view3D>
    <c:floor>
      <c:thickness val="0"/>
    </c:floor>
    <c:sideWall>
      <c:thickness val="0"/>
    </c:sideWall>
    <c:backWall>
      <c:thickness val="0"/>
    </c:backWall>
    <c:plotArea>
      <c:layout>
        <c:manualLayout>
          <c:layoutTarget val="inner"/>
          <c:xMode val="edge"/>
          <c:yMode val="edge"/>
          <c:x val="0.16519235980458194"/>
          <c:y val="0.18518619955114307"/>
          <c:w val="0.51229229089726613"/>
          <c:h val="0.81481380044885698"/>
        </c:manualLayout>
      </c:layout>
      <c:pie3DChart>
        <c:varyColors val="1"/>
        <c:ser>
          <c:idx val="0"/>
          <c:order val="0"/>
          <c:tx>
            <c:strRef>
              <c:f>'27（問22）'!$BC$5</c:f>
              <c:strCache>
                <c:ptCount val="1"/>
                <c:pt idx="0">
                  <c:v>全　体</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idx val="0"/>
            <c:bubble3D val="0"/>
            <c:spPr>
              <a:pattFill prst="pct60">
                <a:fgClr>
                  <a:schemeClr val="tx1"/>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1-83E0-4487-8D1F-C42D768F0233}"/>
              </c:ext>
            </c:extLst>
          </c:dPt>
          <c:dPt>
            <c:idx val="1"/>
            <c:bubble3D val="0"/>
            <c:spPr>
              <a:solidFill>
                <a:schemeClr val="bg1"/>
              </a:solidFill>
              <a:ln w="12700">
                <a:solidFill>
                  <a:srgbClr val="000000"/>
                </a:solidFill>
                <a:prstDash val="solid"/>
              </a:ln>
            </c:spPr>
            <c:extLst>
              <c:ext xmlns:c16="http://schemas.microsoft.com/office/drawing/2014/chart" uri="{C3380CC4-5D6E-409C-BE32-E72D297353CC}">
                <c16:uniqueId val="{00000003-83E0-4487-8D1F-C42D768F0233}"/>
              </c:ext>
            </c:extLst>
          </c:dPt>
          <c:dPt>
            <c:idx val="2"/>
            <c:bubble3D val="0"/>
            <c:spPr>
              <a:pattFill prst="pct10">
                <a:fgClr>
                  <a:schemeClr val="tx1"/>
                </a:fgClr>
                <a:bgClr>
                  <a:schemeClr val="bg1"/>
                </a:bgClr>
              </a:pattFill>
              <a:ln w="12700">
                <a:solidFill>
                  <a:srgbClr val="000000"/>
                </a:solidFill>
                <a:prstDash val="solid"/>
              </a:ln>
            </c:spPr>
            <c:extLst>
              <c:ext xmlns:c16="http://schemas.microsoft.com/office/drawing/2014/chart" uri="{C3380CC4-5D6E-409C-BE32-E72D297353CC}">
                <c16:uniqueId val="{00000005-83E0-4487-8D1F-C42D768F0233}"/>
              </c:ext>
            </c:extLst>
          </c:dPt>
          <c:dLbls>
            <c:dLbl>
              <c:idx val="0"/>
              <c:layout>
                <c:manualLayout>
                  <c:x val="8.7947413652939399E-2"/>
                  <c:y val="-1.432183295928588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3E0-4487-8D1F-C42D768F0233}"/>
                </c:ext>
              </c:extLst>
            </c:dLbl>
            <c:dLbl>
              <c:idx val="1"/>
              <c:layout>
                <c:manualLayout>
                  <c:x val="-7.7448106597294814E-2"/>
                  <c:y val="7.365108346963872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3E0-4487-8D1F-C42D768F0233}"/>
                </c:ext>
              </c:extLst>
            </c:dLbl>
            <c:dLbl>
              <c:idx val="2"/>
              <c:layout>
                <c:manualLayout>
                  <c:x val="-0.14935110987232791"/>
                  <c:y val="3.9763145548835381E-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3E0-4487-8D1F-C42D768F0233}"/>
                </c:ext>
              </c:extLst>
            </c:dLbl>
            <c:numFmt formatCode="0.0%" sourceLinked="0"/>
            <c:spPr>
              <a:noFill/>
              <a:ln w="25400">
                <a:noFill/>
              </a:ln>
            </c:spPr>
            <c:txPr>
              <a:bodyPr/>
              <a:lstStyle/>
              <a:p>
                <a:pPr>
                  <a:defRPr sz="900" b="0" i="0" u="none" strike="noStrike" baseline="0">
                    <a:solidFill>
                      <a:srgbClr val="000000"/>
                    </a:solidFill>
                    <a:latin typeface="ＭＳ Ｐゴシック" panose="020B0600070205080204" pitchFamily="50" charset="-128"/>
                    <a:ea typeface="ＭＳ Ｐゴシック" panose="020B0600070205080204" pitchFamily="50" charset="-128"/>
                    <a:cs typeface="Arial Narrow"/>
                  </a:defRPr>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'27（問22）'!$BD$4:$BF$4</c:f>
              <c:strCache>
                <c:ptCount val="3"/>
                <c:pt idx="0">
                  <c:v>あり</c:v>
                </c:pt>
                <c:pt idx="1">
                  <c:v>なし</c:v>
                </c:pt>
                <c:pt idx="2">
                  <c:v>無回答</c:v>
                </c:pt>
              </c:strCache>
            </c:strRef>
          </c:cat>
          <c:val>
            <c:numRef>
              <c:f>'27（問22）'!$BD$5:$BF$5</c:f>
              <c:numCache>
                <c:formatCode>0.0%</c:formatCode>
                <c:ptCount val="3"/>
                <c:pt idx="0">
                  <c:v>0.79497693490517685</c:v>
                </c:pt>
                <c:pt idx="1">
                  <c:v>0.18042029728344439</c:v>
                </c:pt>
                <c:pt idx="2">
                  <c:v>2.4602767811378781E-2</c:v>
                </c:pt>
              </c:numCache>
            </c:numRef>
          </c:val>
          <c:extLst>
            <c:ext xmlns:c16="http://schemas.microsoft.com/office/drawing/2014/chart" uri="{C3380CC4-5D6E-409C-BE32-E72D297353CC}">
              <c16:uniqueId val="{00000006-83E0-4487-8D1F-C42D768F0233}"/>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6499725144976349"/>
          <c:y val="0.28985659401270492"/>
          <c:w val="0.1776792945129646"/>
          <c:h val="0.36394334766125247"/>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ＭＳ Ｐゴシック" panose="020B0600070205080204" pitchFamily="50" charset="-128"/>
              <a:ea typeface="ＭＳ Ｐゴシック" panose="020B0600070205080204" pitchFamily="50" charset="-128"/>
              <a:cs typeface="HG丸ｺﾞｼｯｸM-PRO"/>
            </a:defRPr>
          </a:pPr>
          <a:endParaRPr lang="ja-JP"/>
        </a:p>
      </c:tx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16666698194257248"/>
          <c:y val="3.669724770642202E-2"/>
        </c:manualLayout>
      </c:layout>
      <c:overlay val="0"/>
      <c:spPr>
        <a:noFill/>
        <a:ln w="25400">
          <a:noFill/>
        </a:ln>
      </c:spPr>
    </c:title>
    <c:autoTitleDeleted val="0"/>
    <c:plotArea>
      <c:layout>
        <c:manualLayout>
          <c:layoutTarget val="inner"/>
          <c:xMode val="edge"/>
          <c:yMode val="edge"/>
          <c:x val="0.12762781476957638"/>
          <c:y val="0.14220183486238533"/>
          <c:w val="0.72822929603817099"/>
          <c:h val="0.72935779816513757"/>
        </c:manualLayout>
      </c:layout>
      <c:barChart>
        <c:barDir val="bar"/>
        <c:grouping val="percentStacked"/>
        <c:varyColors val="0"/>
        <c:ser>
          <c:idx val="0"/>
          <c:order val="0"/>
          <c:tx>
            <c:strRef>
              <c:f>'47（問27）'!$BD$29</c:f>
              <c:strCache>
                <c:ptCount val="1"/>
                <c:pt idx="0">
                  <c:v>実施している</c:v>
                </c:pt>
              </c:strCache>
            </c:strRef>
          </c:tx>
          <c:spPr>
            <a:pattFill prst="pct60">
              <a:fgClr>
                <a:schemeClr val="tx1"/>
              </a:fgClr>
              <a:bgClr>
                <a:schemeClr val="bg1"/>
              </a:bgClr>
            </a:pattFill>
            <a:ln w="12700">
              <a:solidFill>
                <a:srgbClr val="000000"/>
              </a:solidFill>
              <a:prstDash val="solid"/>
            </a:ln>
          </c:spPr>
          <c:invertIfNegative val="0"/>
          <c:dLbls>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'47（問27）'!$BC$30:$BC$35</c:f>
              <c:strCache>
                <c:ptCount val="6"/>
                <c:pt idx="0">
                  <c:v>100人以上</c:v>
                </c:pt>
                <c:pt idx="1">
                  <c:v>50～99人</c:v>
                </c:pt>
                <c:pt idx="2">
                  <c:v>30～49人</c:v>
                </c:pt>
                <c:pt idx="3">
                  <c:v>10～29人</c:v>
                </c:pt>
                <c:pt idx="4">
                  <c:v>5～9人</c:v>
                </c:pt>
                <c:pt idx="5">
                  <c:v>1～4人</c:v>
                </c:pt>
              </c:strCache>
            </c:strRef>
          </c:cat>
          <c:val>
            <c:numRef>
              <c:f>'47（問27）'!$BD$30:$BD$35</c:f>
              <c:numCache>
                <c:formatCode>0.0%</c:formatCode>
                <c:ptCount val="6"/>
                <c:pt idx="0">
                  <c:v>0.83333333333333337</c:v>
                </c:pt>
                <c:pt idx="1">
                  <c:v>0.75</c:v>
                </c:pt>
                <c:pt idx="2">
                  <c:v>0.6160714285714286</c:v>
                </c:pt>
                <c:pt idx="3">
                  <c:v>0.5523385300668151</c:v>
                </c:pt>
                <c:pt idx="4">
                  <c:v>0.35839598997493732</c:v>
                </c:pt>
                <c:pt idx="5">
                  <c:v>0.35802469135802467</c:v>
                </c:pt>
              </c:numCache>
            </c:numRef>
          </c:val>
          <c:extLst>
            <c:ext xmlns:c16="http://schemas.microsoft.com/office/drawing/2014/chart" uri="{C3380CC4-5D6E-409C-BE32-E72D297353CC}">
              <c16:uniqueId val="{00000000-308D-4782-8C3F-3D36E17608A5}"/>
            </c:ext>
          </c:extLst>
        </c:ser>
        <c:ser>
          <c:idx val="1"/>
          <c:order val="1"/>
          <c:tx>
            <c:strRef>
              <c:f>'47（問27）'!$BE$29</c:f>
              <c:strCache>
                <c:ptCount val="1"/>
                <c:pt idx="0">
                  <c:v>実施していない</c:v>
                </c:pt>
              </c:strCache>
            </c:strRef>
          </c:tx>
          <c:spPr>
            <a:solidFill>
              <a:schemeClr val="bg1"/>
            </a:solidFill>
            <a:ln w="12700">
              <a:solidFill>
                <a:srgbClr val="000000"/>
              </a:solidFill>
              <a:prstDash val="solid"/>
            </a:ln>
          </c:spPr>
          <c:invertIfNegative val="0"/>
          <c:dLbls>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'47（問27）'!$BC$30:$BC$35</c:f>
              <c:strCache>
                <c:ptCount val="6"/>
                <c:pt idx="0">
                  <c:v>100人以上</c:v>
                </c:pt>
                <c:pt idx="1">
                  <c:v>50～99人</c:v>
                </c:pt>
                <c:pt idx="2">
                  <c:v>30～49人</c:v>
                </c:pt>
                <c:pt idx="3">
                  <c:v>10～29人</c:v>
                </c:pt>
                <c:pt idx="4">
                  <c:v>5～9人</c:v>
                </c:pt>
                <c:pt idx="5">
                  <c:v>1～4人</c:v>
                </c:pt>
              </c:strCache>
            </c:strRef>
          </c:cat>
          <c:val>
            <c:numRef>
              <c:f>'47（問27）'!$BE$30:$BE$35</c:f>
              <c:numCache>
                <c:formatCode>0.0%</c:formatCode>
                <c:ptCount val="6"/>
                <c:pt idx="0">
                  <c:v>0.16666666666666666</c:v>
                </c:pt>
                <c:pt idx="1">
                  <c:v>0.22619047619047619</c:v>
                </c:pt>
                <c:pt idx="2">
                  <c:v>0.32142857142857145</c:v>
                </c:pt>
                <c:pt idx="3">
                  <c:v>0.40534521158129178</c:v>
                </c:pt>
                <c:pt idx="4">
                  <c:v>0.56140350877192979</c:v>
                </c:pt>
                <c:pt idx="5">
                  <c:v>0.51234567901234573</c:v>
                </c:pt>
              </c:numCache>
            </c:numRef>
          </c:val>
          <c:extLst>
            <c:ext xmlns:c16="http://schemas.microsoft.com/office/drawing/2014/chart" uri="{C3380CC4-5D6E-409C-BE32-E72D297353CC}">
              <c16:uniqueId val="{00000001-308D-4782-8C3F-3D36E17608A5}"/>
            </c:ext>
          </c:extLst>
        </c:ser>
        <c:ser>
          <c:idx val="2"/>
          <c:order val="2"/>
          <c:tx>
            <c:strRef>
              <c:f>'47（問27）'!$BF$29</c:f>
              <c:strCache>
                <c:ptCount val="1"/>
                <c:pt idx="0">
                  <c:v>無回答</c:v>
                </c:pt>
              </c:strCache>
            </c:strRef>
          </c:tx>
          <c:spPr>
            <a:pattFill prst="pct1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1.657172449508026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08D-4782-8C3F-3D36E17608A5}"/>
                </c:ext>
              </c:extLst>
            </c:dLbl>
            <c:dLbl>
              <c:idx val="2"/>
              <c:layout>
                <c:manualLayout>
                  <c:x val="-1.6571724495080268E-2"/>
                  <c:y val="-6.046864629270062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08D-4782-8C3F-3D36E17608A5}"/>
                </c:ext>
              </c:extLst>
            </c:dLbl>
            <c:dLbl>
              <c:idx val="3"/>
              <c:layout>
                <c:manualLayout>
                  <c:x val="-2.278612118073537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08D-4782-8C3F-3D36E17608A5}"/>
                </c:ext>
              </c:extLst>
            </c:dLbl>
            <c:dLbl>
              <c:idx val="4"/>
              <c:layout>
                <c:manualLayout>
                  <c:x val="-2.278612118073537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08D-4782-8C3F-3D36E17608A5}"/>
                </c:ext>
              </c:extLst>
            </c:dLbl>
            <c:dLbl>
              <c:idx val="5"/>
              <c:layout>
                <c:manualLayout>
                  <c:x val="-2.278612118073537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08D-4782-8C3F-3D36E17608A5}"/>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'47（問27）'!$BC$30:$BC$35</c:f>
              <c:strCache>
                <c:ptCount val="6"/>
                <c:pt idx="0">
                  <c:v>100人以上</c:v>
                </c:pt>
                <c:pt idx="1">
                  <c:v>50～99人</c:v>
                </c:pt>
                <c:pt idx="2">
                  <c:v>30～49人</c:v>
                </c:pt>
                <c:pt idx="3">
                  <c:v>10～29人</c:v>
                </c:pt>
                <c:pt idx="4">
                  <c:v>5～9人</c:v>
                </c:pt>
                <c:pt idx="5">
                  <c:v>1～4人</c:v>
                </c:pt>
              </c:strCache>
            </c:strRef>
          </c:cat>
          <c:val>
            <c:numRef>
              <c:f>'47（問27）'!$BF$30:$BF$35</c:f>
              <c:numCache>
                <c:formatCode>0.0%</c:formatCode>
                <c:ptCount val="6"/>
                <c:pt idx="0">
                  <c:v>0</c:v>
                </c:pt>
                <c:pt idx="1">
                  <c:v>2.3809523809523808E-2</c:v>
                </c:pt>
                <c:pt idx="2">
                  <c:v>6.25E-2</c:v>
                </c:pt>
                <c:pt idx="3">
                  <c:v>4.2316258351893093E-2</c:v>
                </c:pt>
                <c:pt idx="4">
                  <c:v>8.0200501253132828E-2</c:v>
                </c:pt>
                <c:pt idx="5">
                  <c:v>0.12962962962962962</c:v>
                </c:pt>
              </c:numCache>
            </c:numRef>
          </c:val>
          <c:extLst>
            <c:ext xmlns:c16="http://schemas.microsoft.com/office/drawing/2014/chart" uri="{C3380CC4-5D6E-409C-BE32-E72D297353CC}">
              <c16:uniqueId val="{00000007-308D-4782-8C3F-3D36E17608A5}"/>
            </c:ext>
          </c:extLst>
        </c:ser>
        <c:dLbls>
          <c:showLegendKey val="0"/>
          <c:showVal val="0"/>
          <c:showCatName val="0"/>
          <c:showSerName val="0"/>
          <c:showPercent val="0"/>
          <c:showBubbleSize val="0"/>
        </c:dLbls>
        <c:gapWidth val="40"/>
        <c:overlap val="100"/>
        <c:axId val="104190720"/>
        <c:axId val="104192256"/>
      </c:barChart>
      <c:catAx>
        <c:axId val="10419072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4192256"/>
        <c:crosses val="autoZero"/>
        <c:auto val="1"/>
        <c:lblAlgn val="ctr"/>
        <c:lblOffset val="100"/>
        <c:tickLblSkip val="1"/>
        <c:tickMarkSkip val="1"/>
        <c:noMultiLvlLbl val="0"/>
      </c:catAx>
      <c:valAx>
        <c:axId val="104192256"/>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4190720"/>
        <c:crosses val="autoZero"/>
        <c:crossBetween val="between"/>
        <c:majorUnit val="0.2"/>
      </c:valAx>
      <c:spPr>
        <a:solidFill>
          <a:srgbClr val="FFFFFF"/>
        </a:solidFill>
        <a:ln w="25400">
          <a:noFill/>
        </a:ln>
      </c:spPr>
    </c:plotArea>
    <c:legend>
      <c:legendPos val="r"/>
      <c:layout>
        <c:manualLayout>
          <c:xMode val="edge"/>
          <c:yMode val="edge"/>
          <c:x val="0.89189315299551519"/>
          <c:y val="0.15596330275229359"/>
          <c:w val="0.10060075823855352"/>
          <c:h val="0.7201834862385321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27451011270649989"/>
          <c:y val="4.7419804741980473E-2"/>
        </c:manualLayout>
      </c:layout>
      <c:overlay val="0"/>
      <c:spPr>
        <a:noFill/>
        <a:ln w="25400">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title>
    <c:autoTitleDeleted val="0"/>
    <c:view3D>
      <c:rotX val="50"/>
      <c:rotY val="0"/>
      <c:rAngAx val="0"/>
    </c:view3D>
    <c:floor>
      <c:thickness val="0"/>
    </c:floor>
    <c:sideWall>
      <c:thickness val="0"/>
    </c:sideWall>
    <c:backWall>
      <c:thickness val="0"/>
    </c:backWall>
    <c:plotArea>
      <c:layout>
        <c:manualLayout>
          <c:layoutTarget val="inner"/>
          <c:xMode val="edge"/>
          <c:yMode val="edge"/>
          <c:x val="0.10098070094179404"/>
          <c:y val="0.29567642956764295"/>
          <c:w val="0.49509865678554887"/>
          <c:h val="0.61506276150627615"/>
        </c:manualLayout>
      </c:layout>
      <c:pie3DChart>
        <c:varyColors val="1"/>
        <c:ser>
          <c:idx val="0"/>
          <c:order val="0"/>
          <c:tx>
            <c:strRef>
              <c:f>'48（問28）'!$BE$6</c:f>
              <c:strCache>
                <c:ptCount val="1"/>
                <c:pt idx="0">
                  <c:v>全　体</c:v>
                </c:pt>
              </c:strCache>
            </c:strRef>
          </c:tx>
          <c:spPr>
            <a:solidFill>
              <a:srgbClr val="FFFFFF"/>
            </a:solidFill>
            <a:ln w="12700">
              <a:solidFill>
                <a:srgbClr val="000000"/>
              </a:solidFill>
              <a:prstDash val="solid"/>
            </a:ln>
          </c:spPr>
          <c:dPt>
            <c:idx val="0"/>
            <c:bubble3D val="0"/>
            <c:spPr>
              <a:pattFill prst="pct60">
                <a:fgClr>
                  <a:schemeClr val="tx1"/>
                </a:fgClr>
                <a:bgClr>
                  <a:schemeClr val="bg1"/>
                </a:bgClr>
              </a:pattFill>
              <a:ln w="12700">
                <a:solidFill>
                  <a:srgbClr val="000000"/>
                </a:solidFill>
                <a:prstDash val="solid"/>
              </a:ln>
            </c:spPr>
            <c:extLst>
              <c:ext xmlns:c16="http://schemas.microsoft.com/office/drawing/2014/chart" uri="{C3380CC4-5D6E-409C-BE32-E72D297353CC}">
                <c16:uniqueId val="{00000001-3F77-4DDE-94CE-722F394B8CE6}"/>
              </c:ext>
            </c:extLst>
          </c:dPt>
          <c:dPt>
            <c:idx val="1"/>
            <c:bubble3D val="0"/>
            <c:spPr>
              <a:pattFill prst="trellis">
                <a:fgClr>
                  <a:schemeClr val="bg1"/>
                </a:fgClr>
                <a:bgClr>
                  <a:schemeClr val="tx1"/>
                </a:bgClr>
              </a:pattFill>
              <a:ln w="12700">
                <a:solidFill>
                  <a:srgbClr val="000000"/>
                </a:solidFill>
                <a:prstDash val="solid"/>
              </a:ln>
            </c:spPr>
            <c:extLst>
              <c:ext xmlns:c16="http://schemas.microsoft.com/office/drawing/2014/chart" uri="{C3380CC4-5D6E-409C-BE32-E72D297353CC}">
                <c16:uniqueId val="{00000003-3F77-4DDE-94CE-722F394B8CE6}"/>
              </c:ext>
            </c:extLst>
          </c:dPt>
          <c:dPt>
            <c:idx val="2"/>
            <c:bubble3D val="0"/>
            <c:spPr>
              <a:solidFill>
                <a:schemeClr val="bg1"/>
              </a:solidFill>
              <a:ln w="12700">
                <a:solidFill>
                  <a:srgbClr val="000000"/>
                </a:solidFill>
                <a:prstDash val="solid"/>
              </a:ln>
            </c:spPr>
            <c:extLst>
              <c:ext xmlns:c16="http://schemas.microsoft.com/office/drawing/2014/chart" uri="{C3380CC4-5D6E-409C-BE32-E72D297353CC}">
                <c16:uniqueId val="{00000005-3F77-4DDE-94CE-722F394B8CE6}"/>
              </c:ext>
            </c:extLst>
          </c:dPt>
          <c:dPt>
            <c:idx val="3"/>
            <c:bubble3D val="0"/>
            <c:spPr>
              <a:pattFill prst="pct5">
                <a:fgClr>
                  <a:schemeClr val="tx1"/>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7-3F77-4DDE-94CE-722F394B8CE6}"/>
              </c:ext>
            </c:extLst>
          </c:dPt>
          <c:dLbls>
            <c:dLbl>
              <c:idx val="0"/>
              <c:layout>
                <c:manualLayout>
                  <c:x val="-5.0479851783233047E-2"/>
                  <c:y val="-4.6266706201473773E-2"/>
                </c:manualLayout>
              </c:layout>
              <c:spPr/>
              <c:txPr>
                <a:bodyPr/>
                <a:lstStyle/>
                <a:p>
                  <a:pPr>
                    <a:defRPr sz="900"/>
                  </a:pPr>
                  <a:endParaRPr lang="ja-JP"/>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3F77-4DDE-94CE-722F394B8CE6}"/>
                </c:ext>
              </c:extLst>
            </c:dLbl>
            <c:dLbl>
              <c:idx val="1"/>
              <c:layout>
                <c:manualLayout>
                  <c:x val="5.4463177396943029E-2"/>
                  <c:y val="0.3279706563876168"/>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F77-4DDE-94CE-722F394B8CE6}"/>
                </c:ext>
              </c:extLst>
            </c:dLbl>
            <c:dLbl>
              <c:idx val="2"/>
              <c:layout>
                <c:manualLayout>
                  <c:x val="-1.9193762544387843E-2"/>
                  <c:y val="5.055184001581392E-2"/>
                </c:manualLayout>
              </c:layout>
              <c:spPr/>
              <c:txPr>
                <a:bodyPr/>
                <a:lstStyle/>
                <a:p>
                  <a:pPr>
                    <a:defRPr sz="900"/>
                  </a:pPr>
                  <a:endParaRPr lang="ja-JP"/>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3F77-4DDE-94CE-722F394B8CE6}"/>
                </c:ext>
              </c:extLst>
            </c:dLbl>
            <c:dLbl>
              <c:idx val="3"/>
              <c:layout>
                <c:manualLayout>
                  <c:x val="-0.11387586845761927"/>
                  <c:y val="9.7343480600489793E-4"/>
                </c:manualLayout>
              </c:layout>
              <c:spPr/>
              <c:txPr>
                <a:bodyPr/>
                <a:lstStyle/>
                <a:p>
                  <a:pPr>
                    <a:defRPr sz="900"/>
                  </a:pPr>
                  <a:endParaRPr lang="ja-JP"/>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3F77-4DDE-94CE-722F394B8CE6}"/>
                </c:ext>
              </c:extLst>
            </c:dLbl>
            <c:spPr>
              <a:noFill/>
              <a:ln>
                <a:noFill/>
              </a:ln>
              <a:effectLst/>
            </c:spPr>
            <c:txPr>
              <a:bodyPr/>
              <a:lstStyle/>
              <a:p>
                <a:pPr>
                  <a:defRPr sz="800"/>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'48（問28）'!$BF$5:$BI$5</c:f>
              <c:strCache>
                <c:ptCount val="4"/>
                <c:pt idx="0">
                  <c:v>常用雇用で再雇用</c:v>
                </c:pt>
                <c:pt idx="1">
                  <c:v>パートタイマー・アルバイトで再雇用</c:v>
                </c:pt>
                <c:pt idx="2">
                  <c:v>なし</c:v>
                </c:pt>
                <c:pt idx="3">
                  <c:v>無回答</c:v>
                </c:pt>
              </c:strCache>
            </c:strRef>
          </c:cat>
          <c:val>
            <c:numRef>
              <c:f>'48（問28）'!$BF$6:$BI$6</c:f>
              <c:numCache>
                <c:formatCode>0.0%</c:formatCode>
                <c:ptCount val="4"/>
                <c:pt idx="0">
                  <c:v>0.15548539857932123</c:v>
                </c:pt>
                <c:pt idx="1">
                  <c:v>8.4451460142067877E-2</c:v>
                </c:pt>
                <c:pt idx="2">
                  <c:v>0.70876085240726128</c:v>
                </c:pt>
                <c:pt idx="3">
                  <c:v>5.1302288871349647E-2</c:v>
                </c:pt>
              </c:numCache>
            </c:numRef>
          </c:val>
          <c:extLst>
            <c:ext xmlns:c16="http://schemas.microsoft.com/office/drawing/2014/chart" uri="{C3380CC4-5D6E-409C-BE32-E72D297353CC}">
              <c16:uniqueId val="{00000008-3F77-4DDE-94CE-722F394B8CE6}"/>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6588235294117647"/>
          <c:y val="6.9372165299421251E-2"/>
          <c:w val="0.30196078431372553"/>
          <c:h val="0.55430962343096235"/>
        </c:manualLayout>
      </c:layout>
      <c:overlay val="0"/>
      <c:spPr>
        <a:ln>
          <a:solidFill>
            <a:sysClr val="windowText" lastClr="000000"/>
          </a:solidFill>
        </a:ln>
      </c:sp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2143943776143423"/>
          <c:y val="1.2755102040816327E-2"/>
        </c:manualLayout>
      </c:layout>
      <c:overlay val="0"/>
      <c:spPr>
        <a:noFill/>
        <a:ln w="25400">
          <a:noFill/>
        </a:ln>
      </c:spPr>
    </c:title>
    <c:autoTitleDeleted val="0"/>
    <c:plotArea>
      <c:layout>
        <c:manualLayout>
          <c:layoutTarget val="inner"/>
          <c:xMode val="edge"/>
          <c:yMode val="edge"/>
          <c:x val="0.14692664429014324"/>
          <c:y val="6.6326530612244902E-2"/>
          <c:w val="0.65217439047155412"/>
          <c:h val="0.85459183673469385"/>
        </c:manualLayout>
      </c:layout>
      <c:barChart>
        <c:barDir val="bar"/>
        <c:grouping val="percentStacked"/>
        <c:varyColors val="0"/>
        <c:ser>
          <c:idx val="0"/>
          <c:order val="0"/>
          <c:tx>
            <c:strRef>
              <c:f>'48（問28）'!$BF$10</c:f>
              <c:strCache>
                <c:ptCount val="1"/>
                <c:pt idx="0">
                  <c:v>常用雇用で再雇用</c:v>
                </c:pt>
              </c:strCache>
            </c:strRef>
          </c:tx>
          <c:spPr>
            <a:pattFill prst="pct60">
              <a:fgClr>
                <a:schemeClr val="tx1"/>
              </a:fgClr>
              <a:bgClr>
                <a:schemeClr val="bg1"/>
              </a:bgClr>
            </a:pattFill>
            <a:ln w="12700">
              <a:solidFill>
                <a:srgbClr val="000000"/>
              </a:solidFill>
              <a:prstDash val="solid"/>
            </a:ln>
          </c:spPr>
          <c:invertIfNegative val="0"/>
          <c:dLbls>
            <c:dLbl>
              <c:idx val="0"/>
              <c:layout>
                <c:manualLayout>
                  <c:x val="2.598700649675162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6E6-4CB0-9C32-A4835F6596C6}"/>
                </c:ext>
              </c:extLst>
            </c:dLbl>
            <c:dLbl>
              <c:idx val="7"/>
              <c:layout>
                <c:manualLayout>
                  <c:x val="-3.998000999500268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6E6-4CB0-9C32-A4835F6596C6}"/>
                </c:ext>
              </c:extLst>
            </c:dLbl>
            <c:dLbl>
              <c:idx val="10"/>
              <c:layout>
                <c:manualLayout>
                  <c:x val="3.9980009995002497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6E6-4CB0-9C32-A4835F6596C6}"/>
                </c:ext>
              </c:extLst>
            </c:dLbl>
            <c:numFmt formatCode="0.0%;\-#;;" sourceLinked="0"/>
            <c:spPr>
              <a:solidFill>
                <a:schemeClr val="bg1"/>
              </a:solidFill>
              <a:ln w="3175">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'48（問28）'!$BE$11:$BE$23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'48（問28）'!$BF$11:$BF$23</c:f>
              <c:numCache>
                <c:formatCode>0.0%</c:formatCode>
                <c:ptCount val="13"/>
                <c:pt idx="0">
                  <c:v>0</c:v>
                </c:pt>
                <c:pt idx="1">
                  <c:v>0.12698412698412698</c:v>
                </c:pt>
                <c:pt idx="2">
                  <c:v>0.12413793103448276</c:v>
                </c:pt>
                <c:pt idx="3">
                  <c:v>0.23809523809523808</c:v>
                </c:pt>
                <c:pt idx="4">
                  <c:v>0.24022346368715083</c:v>
                </c:pt>
                <c:pt idx="5">
                  <c:v>8.8235294117647065E-2</c:v>
                </c:pt>
                <c:pt idx="6">
                  <c:v>0.14285714285714285</c:v>
                </c:pt>
                <c:pt idx="7">
                  <c:v>0.14285714285714285</c:v>
                </c:pt>
                <c:pt idx="8">
                  <c:v>0.1059322033898305</c:v>
                </c:pt>
                <c:pt idx="9">
                  <c:v>0</c:v>
                </c:pt>
                <c:pt idx="10">
                  <c:v>0.38461538461538464</c:v>
                </c:pt>
                <c:pt idx="11">
                  <c:v>0.15789473684210525</c:v>
                </c:pt>
                <c:pt idx="12">
                  <c:v>0.1752136752136752</c:v>
                </c:pt>
              </c:numCache>
            </c:numRef>
          </c:val>
          <c:extLst>
            <c:ext xmlns:c16="http://schemas.microsoft.com/office/drawing/2014/chart" uri="{C3380CC4-5D6E-409C-BE32-E72D297353CC}">
              <c16:uniqueId val="{00000003-F6E6-4CB0-9C32-A4835F6596C6}"/>
            </c:ext>
          </c:extLst>
        </c:ser>
        <c:ser>
          <c:idx val="1"/>
          <c:order val="1"/>
          <c:tx>
            <c:strRef>
              <c:f>'48（問28）'!$BG$10</c:f>
              <c:strCache>
                <c:ptCount val="1"/>
                <c:pt idx="0">
                  <c:v>パートタイマー・アルバイトで再雇用</c:v>
                </c:pt>
              </c:strCache>
            </c:strRef>
          </c:tx>
          <c:spPr>
            <a:pattFill prst="trellis">
              <a:fgClr>
                <a:schemeClr val="bg1"/>
              </a:fgClr>
              <a:bgClr>
                <a:schemeClr val="tx1"/>
              </a:bgClr>
            </a:pattFill>
            <a:ln w="12700">
              <a:solidFill>
                <a:srgbClr val="000000"/>
              </a:solidFill>
              <a:prstDash val="solid"/>
            </a:ln>
          </c:spPr>
          <c:invertIfNegative val="0"/>
          <c:dLbls>
            <c:dLbl>
              <c:idx val="6"/>
              <c:layout>
                <c:manualLayout>
                  <c:x val="1.799100449775112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893-4838-A97D-92427C5F758A}"/>
                </c:ext>
              </c:extLst>
            </c:dLbl>
            <c:dLbl>
              <c:idx val="10"/>
              <c:layout>
                <c:manualLayout>
                  <c:x val="7.9960019990004995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6E6-4CB0-9C32-A4835F6596C6}"/>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'48（問28）'!$BE$11:$BE$23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'48（問28）'!$BG$11:$BG$23</c:f>
              <c:numCache>
                <c:formatCode>0.0%</c:formatCode>
                <c:ptCount val="13"/>
                <c:pt idx="0">
                  <c:v>0</c:v>
                </c:pt>
                <c:pt idx="1">
                  <c:v>3.968253968253968E-2</c:v>
                </c:pt>
                <c:pt idx="2">
                  <c:v>6.2068965517241378E-2</c:v>
                </c:pt>
                <c:pt idx="3">
                  <c:v>0.26190476190476192</c:v>
                </c:pt>
                <c:pt idx="4">
                  <c:v>0.13407821229050279</c:v>
                </c:pt>
                <c:pt idx="5">
                  <c:v>8.8235294117647065E-2</c:v>
                </c:pt>
                <c:pt idx="6">
                  <c:v>0</c:v>
                </c:pt>
                <c:pt idx="7">
                  <c:v>9.5238095238095233E-2</c:v>
                </c:pt>
                <c:pt idx="8">
                  <c:v>0.11440677966101695</c:v>
                </c:pt>
                <c:pt idx="9">
                  <c:v>0</c:v>
                </c:pt>
                <c:pt idx="10">
                  <c:v>7.6923076923076927E-2</c:v>
                </c:pt>
                <c:pt idx="11">
                  <c:v>8.4210526315789472E-2</c:v>
                </c:pt>
                <c:pt idx="12">
                  <c:v>3.8461538461538464E-2</c:v>
                </c:pt>
              </c:numCache>
            </c:numRef>
          </c:val>
          <c:extLst>
            <c:ext xmlns:c16="http://schemas.microsoft.com/office/drawing/2014/chart" uri="{C3380CC4-5D6E-409C-BE32-E72D297353CC}">
              <c16:uniqueId val="{00000005-F6E6-4CB0-9C32-A4835F6596C6}"/>
            </c:ext>
          </c:extLst>
        </c:ser>
        <c:ser>
          <c:idx val="2"/>
          <c:order val="2"/>
          <c:tx>
            <c:strRef>
              <c:f>'48（問28）'!$BH$10</c:f>
              <c:strCache>
                <c:ptCount val="1"/>
                <c:pt idx="0">
                  <c:v>なし</c:v>
                </c:pt>
              </c:strCache>
            </c:strRef>
          </c:tx>
          <c:spPr>
            <a:solidFill>
              <a:schemeClr val="bg1"/>
            </a:solidFill>
            <a:ln w="12700">
              <a:solidFill>
                <a:srgbClr val="000000"/>
              </a:solidFill>
              <a:prstDash val="solid"/>
            </a:ln>
          </c:spPr>
          <c:invertIfNegative val="0"/>
          <c:dLbls>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'48（問28）'!$BE$11:$BE$23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'48（問28）'!$BH$11:$BH$23</c:f>
              <c:numCache>
                <c:formatCode>0.0%</c:formatCode>
                <c:ptCount val="13"/>
                <c:pt idx="0">
                  <c:v>0</c:v>
                </c:pt>
                <c:pt idx="1">
                  <c:v>0.73809523809523814</c:v>
                </c:pt>
                <c:pt idx="2">
                  <c:v>0.76551724137931032</c:v>
                </c:pt>
                <c:pt idx="3">
                  <c:v>0.5</c:v>
                </c:pt>
                <c:pt idx="4">
                  <c:v>0.61452513966480449</c:v>
                </c:pt>
                <c:pt idx="5">
                  <c:v>0.73529411764705888</c:v>
                </c:pt>
                <c:pt idx="6">
                  <c:v>0.8571428571428571</c:v>
                </c:pt>
                <c:pt idx="7">
                  <c:v>0.7142857142857143</c:v>
                </c:pt>
                <c:pt idx="8">
                  <c:v>0.73305084745762716</c:v>
                </c:pt>
                <c:pt idx="9">
                  <c:v>0.88461538461538458</c:v>
                </c:pt>
                <c:pt idx="10">
                  <c:v>0.46153846153846156</c:v>
                </c:pt>
                <c:pt idx="11">
                  <c:v>0.7</c:v>
                </c:pt>
                <c:pt idx="12">
                  <c:v>0.72649572649572647</c:v>
                </c:pt>
              </c:numCache>
            </c:numRef>
          </c:val>
          <c:extLst>
            <c:ext xmlns:c16="http://schemas.microsoft.com/office/drawing/2014/chart" uri="{C3380CC4-5D6E-409C-BE32-E72D297353CC}">
              <c16:uniqueId val="{00000006-F6E6-4CB0-9C32-A4835F6596C6}"/>
            </c:ext>
          </c:extLst>
        </c:ser>
        <c:ser>
          <c:idx val="3"/>
          <c:order val="3"/>
          <c:tx>
            <c:strRef>
              <c:f>'48（問28）'!$BI$10</c:f>
              <c:strCache>
                <c:ptCount val="1"/>
                <c:pt idx="0">
                  <c:v>無回答</c:v>
                </c:pt>
              </c:strCache>
            </c:strRef>
          </c:tx>
          <c:spPr>
            <a:pattFill prst="ltUpDiag">
              <a:fgClr>
                <a:srgbClr xmlns:mc="http://schemas.openxmlformats.org/markup-compatibility/2006" xmlns:a14="http://schemas.microsoft.com/office/drawing/2010/main" val="969696" mc:Ignorable="a14" a14:legacySpreadsheetColorIndex="55"/>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4"/>
              <c:layout>
                <c:manualLayout>
                  <c:x val="-2.19890054972513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6E6-4CB0-9C32-A4835F6596C6}"/>
                </c:ext>
              </c:extLst>
            </c:dLbl>
            <c:dLbl>
              <c:idx val="6"/>
              <c:layout>
                <c:manualLayout>
                  <c:x val="-1.399300349825087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6E6-4CB0-9C32-A4835F6596C6}"/>
                </c:ext>
              </c:extLst>
            </c:dLbl>
            <c:dLbl>
              <c:idx val="7"/>
              <c:layout>
                <c:manualLayout>
                  <c:x val="-9.995002498750625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6E6-4CB0-9C32-A4835F6596C6}"/>
                </c:ext>
              </c:extLst>
            </c:dLbl>
            <c:dLbl>
              <c:idx val="8"/>
              <c:layout>
                <c:manualLayout>
                  <c:x val="-1.9990004997501249E-3"/>
                  <c:y val="3.401360544217624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6E6-4CB0-9C32-A4835F6596C6}"/>
                </c:ext>
              </c:extLst>
            </c:dLbl>
            <c:dLbl>
              <c:idx val="11"/>
              <c:layout>
                <c:manualLayout>
                  <c:x val="-5.9970014992503746E-3"/>
                  <c:y val="-3.40136054421768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6E6-4CB0-9C32-A4835F6596C6}"/>
                </c:ext>
              </c:extLst>
            </c:dLbl>
            <c:dLbl>
              <c:idx val="12"/>
              <c:layout>
                <c:manualLayout>
                  <c:x val="1.999000499750124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6E6-4CB0-9C32-A4835F6596C6}"/>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'48（問28）'!$BE$11:$BE$23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'48（問28）'!$BI$11:$BI$23</c:f>
              <c:numCache>
                <c:formatCode>0.0%</c:formatCode>
                <c:ptCount val="13"/>
                <c:pt idx="0">
                  <c:v>0</c:v>
                </c:pt>
                <c:pt idx="1">
                  <c:v>9.5238095238095233E-2</c:v>
                </c:pt>
                <c:pt idx="2">
                  <c:v>4.8275862068965517E-2</c:v>
                </c:pt>
                <c:pt idx="3">
                  <c:v>0</c:v>
                </c:pt>
                <c:pt idx="4">
                  <c:v>1.11731843575419E-2</c:v>
                </c:pt>
                <c:pt idx="5">
                  <c:v>8.8235294117647065E-2</c:v>
                </c:pt>
                <c:pt idx="6">
                  <c:v>0</c:v>
                </c:pt>
                <c:pt idx="7">
                  <c:v>4.7619047619047616E-2</c:v>
                </c:pt>
                <c:pt idx="8">
                  <c:v>4.6610169491525424E-2</c:v>
                </c:pt>
                <c:pt idx="9">
                  <c:v>0.11538461538461539</c:v>
                </c:pt>
                <c:pt idx="10">
                  <c:v>7.6923076923076927E-2</c:v>
                </c:pt>
                <c:pt idx="11">
                  <c:v>5.7894736842105263E-2</c:v>
                </c:pt>
                <c:pt idx="12">
                  <c:v>5.9829059829059832E-2</c:v>
                </c:pt>
              </c:numCache>
            </c:numRef>
          </c:val>
          <c:extLst>
            <c:ext xmlns:c16="http://schemas.microsoft.com/office/drawing/2014/chart" uri="{C3380CC4-5D6E-409C-BE32-E72D297353CC}">
              <c16:uniqueId val="{0000000D-F6E6-4CB0-9C32-A4835F6596C6}"/>
            </c:ext>
          </c:extLst>
        </c:ser>
        <c:dLbls>
          <c:showLegendKey val="0"/>
          <c:showVal val="0"/>
          <c:showCatName val="0"/>
          <c:showSerName val="0"/>
          <c:showPercent val="0"/>
          <c:showBubbleSize val="0"/>
        </c:dLbls>
        <c:gapWidth val="20"/>
        <c:overlap val="100"/>
        <c:axId val="103953152"/>
        <c:axId val="103954688"/>
      </c:barChart>
      <c:catAx>
        <c:axId val="10395315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3954688"/>
        <c:crosses val="autoZero"/>
        <c:auto val="1"/>
        <c:lblAlgn val="ctr"/>
        <c:lblOffset val="100"/>
        <c:tickLblSkip val="1"/>
        <c:tickMarkSkip val="1"/>
        <c:noMultiLvlLbl val="0"/>
      </c:catAx>
      <c:valAx>
        <c:axId val="103954688"/>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03953152"/>
        <c:crosses val="autoZero"/>
        <c:crossBetween val="between"/>
      </c:valAx>
      <c:spPr>
        <a:solidFill>
          <a:srgbClr val="FFFFFF"/>
        </a:solidFill>
        <a:ln w="25400">
          <a:noFill/>
        </a:ln>
      </c:spPr>
    </c:plotArea>
    <c:legend>
      <c:legendPos val="r"/>
      <c:layout>
        <c:manualLayout>
          <c:xMode val="edge"/>
          <c:yMode val="edge"/>
          <c:x val="0.83958083950150908"/>
          <c:y val="0.20153061224489796"/>
          <c:w val="0.15442294600731132"/>
          <c:h val="0.55102040816326525"/>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verticalDpi="0"/>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12518869530448964"/>
          <c:y val="2.2123893805309734E-2"/>
        </c:manualLayout>
      </c:layout>
      <c:overlay val="0"/>
      <c:spPr>
        <a:noFill/>
        <a:ln w="25400">
          <a:noFill/>
        </a:ln>
      </c:spPr>
    </c:title>
    <c:autoTitleDeleted val="0"/>
    <c:plotArea>
      <c:layout>
        <c:manualLayout>
          <c:layoutTarget val="inner"/>
          <c:xMode val="edge"/>
          <c:yMode val="edge"/>
          <c:x val="0.14027169982516119"/>
          <c:y val="0.12389407298740189"/>
          <c:w val="0.66817594647899359"/>
          <c:h val="0.75221401456636861"/>
        </c:manualLayout>
      </c:layout>
      <c:barChart>
        <c:barDir val="bar"/>
        <c:grouping val="percentStacked"/>
        <c:varyColors val="0"/>
        <c:ser>
          <c:idx val="0"/>
          <c:order val="0"/>
          <c:tx>
            <c:strRef>
              <c:f>'48（問28）'!$BF$29</c:f>
              <c:strCache>
                <c:ptCount val="1"/>
                <c:pt idx="0">
                  <c:v>常用雇用で再雇用</c:v>
                </c:pt>
              </c:strCache>
            </c:strRef>
          </c:tx>
          <c:spPr>
            <a:pattFill prst="pct60">
              <a:fgClr>
                <a:schemeClr val="tx1"/>
              </a:fgClr>
              <a:bgClr>
                <a:schemeClr val="bg1"/>
              </a:bgClr>
            </a:pattFill>
            <a:ln w="12700">
              <a:solidFill>
                <a:srgbClr val="000000"/>
              </a:solidFill>
              <a:prstDash val="solid"/>
            </a:ln>
          </c:spPr>
          <c:invertIfNegative val="0"/>
          <c:dLbls>
            <c:dLbl>
              <c:idx val="5"/>
              <c:layout>
                <c:manualLayout>
                  <c:x val="3.4597440696019378E-3"/>
                  <c:y val="-5.457153493159899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2C3-4DA3-AA70-1F11F19865F3}"/>
                </c:ext>
              </c:extLst>
            </c:dLbl>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'48（問28）'!$BE$30:$BE$35</c:f>
              <c:strCache>
                <c:ptCount val="6"/>
                <c:pt idx="0">
                  <c:v>100人以上</c:v>
                </c:pt>
                <c:pt idx="1">
                  <c:v>50～99人</c:v>
                </c:pt>
                <c:pt idx="2">
                  <c:v>30～49人</c:v>
                </c:pt>
                <c:pt idx="3">
                  <c:v>10～29人</c:v>
                </c:pt>
                <c:pt idx="4">
                  <c:v>5～9人</c:v>
                </c:pt>
                <c:pt idx="5">
                  <c:v>1～4人</c:v>
                </c:pt>
              </c:strCache>
            </c:strRef>
          </c:cat>
          <c:val>
            <c:numRef>
              <c:f>'48（問28）'!$BF$30:$BF$35</c:f>
              <c:numCache>
                <c:formatCode>0.0%</c:formatCode>
                <c:ptCount val="6"/>
                <c:pt idx="0">
                  <c:v>0.16666666666666666</c:v>
                </c:pt>
                <c:pt idx="1">
                  <c:v>0.17499999999999999</c:v>
                </c:pt>
                <c:pt idx="2">
                  <c:v>0.17857142857142858</c:v>
                </c:pt>
                <c:pt idx="3">
                  <c:v>0.18791946308724833</c:v>
                </c:pt>
                <c:pt idx="4">
                  <c:v>0.14105793450881612</c:v>
                </c:pt>
                <c:pt idx="5">
                  <c:v>6.9182389937106917E-2</c:v>
                </c:pt>
              </c:numCache>
            </c:numRef>
          </c:val>
          <c:extLst>
            <c:ext xmlns:c16="http://schemas.microsoft.com/office/drawing/2014/chart" uri="{C3380CC4-5D6E-409C-BE32-E72D297353CC}">
              <c16:uniqueId val="{00000001-A2C3-4DA3-AA70-1F11F19865F3}"/>
            </c:ext>
          </c:extLst>
        </c:ser>
        <c:ser>
          <c:idx val="1"/>
          <c:order val="1"/>
          <c:tx>
            <c:strRef>
              <c:f>'48（問28）'!$BG$29</c:f>
              <c:strCache>
                <c:ptCount val="1"/>
                <c:pt idx="0">
                  <c:v>パートタイマー・アルバイトで再雇用</c:v>
                </c:pt>
              </c:strCache>
            </c:strRef>
          </c:tx>
          <c:spPr>
            <a:pattFill prst="trellis">
              <a:fgClr>
                <a:schemeClr val="bg1"/>
              </a:fgClr>
              <a:bgClr>
                <a:srgbClr xmlns:mc="http://schemas.openxmlformats.org/markup-compatibility/2006" xmlns:a14="http://schemas.microsoft.com/office/drawing/2010/main" val="000000" mc:Ignorable="a14" a14:legacySpreadsheetColorIndex="8"/>
              </a:bgClr>
            </a:pattFill>
            <a:ln w="12700">
              <a:solidFill>
                <a:srgbClr val="000000"/>
              </a:solidFill>
              <a:prstDash val="solid"/>
            </a:ln>
          </c:spPr>
          <c:invertIfNegative val="0"/>
          <c:dLbls>
            <c:dLbl>
              <c:idx val="5"/>
              <c:layout>
                <c:manualLayout>
                  <c:x val="2.5044833196755383E-3"/>
                  <c:y val="-5.456994866792093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2C3-4DA3-AA70-1F11F19865F3}"/>
                </c:ext>
              </c:extLst>
            </c:dLbl>
            <c:numFmt formatCode="0.0%;\-#;;" sourceLinked="0"/>
            <c:spPr>
              <a:solidFill>
                <a:srgbClr val="FFFFFF"/>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'48（問28）'!$BE$30:$BE$35</c:f>
              <c:strCache>
                <c:ptCount val="6"/>
                <c:pt idx="0">
                  <c:v>100人以上</c:v>
                </c:pt>
                <c:pt idx="1">
                  <c:v>50～99人</c:v>
                </c:pt>
                <c:pt idx="2">
                  <c:v>30～49人</c:v>
                </c:pt>
                <c:pt idx="3">
                  <c:v>10～29人</c:v>
                </c:pt>
                <c:pt idx="4">
                  <c:v>5～9人</c:v>
                </c:pt>
                <c:pt idx="5">
                  <c:v>1～4人</c:v>
                </c:pt>
              </c:strCache>
            </c:strRef>
          </c:cat>
          <c:val>
            <c:numRef>
              <c:f>'48（問28）'!$BG$30:$BG$35</c:f>
              <c:numCache>
                <c:formatCode>0.0%</c:formatCode>
                <c:ptCount val="6"/>
                <c:pt idx="0">
                  <c:v>6.9444444444444448E-2</c:v>
                </c:pt>
                <c:pt idx="1">
                  <c:v>0.125</c:v>
                </c:pt>
                <c:pt idx="2">
                  <c:v>0.10714285714285714</c:v>
                </c:pt>
                <c:pt idx="3">
                  <c:v>9.8434004474272932E-2</c:v>
                </c:pt>
                <c:pt idx="4">
                  <c:v>6.5491183879093195E-2</c:v>
                </c:pt>
                <c:pt idx="5">
                  <c:v>6.2893081761006289E-2</c:v>
                </c:pt>
              </c:numCache>
            </c:numRef>
          </c:val>
          <c:extLst>
            <c:ext xmlns:c16="http://schemas.microsoft.com/office/drawing/2014/chart" uri="{C3380CC4-5D6E-409C-BE32-E72D297353CC}">
              <c16:uniqueId val="{00000003-A2C3-4DA3-AA70-1F11F19865F3}"/>
            </c:ext>
          </c:extLst>
        </c:ser>
        <c:ser>
          <c:idx val="2"/>
          <c:order val="2"/>
          <c:tx>
            <c:strRef>
              <c:f>'48（問28）'!$BH$29</c:f>
              <c:strCache>
                <c:ptCount val="1"/>
                <c:pt idx="0">
                  <c:v>なし</c:v>
                </c:pt>
              </c:strCache>
            </c:strRef>
          </c:tx>
          <c:spPr>
            <a:solidFill>
              <a:schemeClr val="bg1"/>
            </a:solidFill>
            <a:ln w="12700">
              <a:solidFill>
                <a:srgbClr val="000000"/>
              </a:solidFill>
              <a:prstDash val="solid"/>
            </a:ln>
          </c:spPr>
          <c:invertIfNegative val="0"/>
          <c:dLbls>
            <c:numFmt formatCode="0.0%;\-#;;" sourceLinked="0"/>
            <c:spPr>
              <a:solidFill>
                <a:srgbClr val="FFFFFF"/>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'48（問28）'!$BE$30:$BE$35</c:f>
              <c:strCache>
                <c:ptCount val="6"/>
                <c:pt idx="0">
                  <c:v>100人以上</c:v>
                </c:pt>
                <c:pt idx="1">
                  <c:v>50～99人</c:v>
                </c:pt>
                <c:pt idx="2">
                  <c:v>30～49人</c:v>
                </c:pt>
                <c:pt idx="3">
                  <c:v>10～29人</c:v>
                </c:pt>
                <c:pt idx="4">
                  <c:v>5～9人</c:v>
                </c:pt>
                <c:pt idx="5">
                  <c:v>1～4人</c:v>
                </c:pt>
              </c:strCache>
            </c:strRef>
          </c:cat>
          <c:val>
            <c:numRef>
              <c:f>'48（問28）'!$BH$30:$BH$35</c:f>
              <c:numCache>
                <c:formatCode>0.0%</c:formatCode>
                <c:ptCount val="6"/>
                <c:pt idx="0">
                  <c:v>0.76388888888888884</c:v>
                </c:pt>
                <c:pt idx="1">
                  <c:v>0.7</c:v>
                </c:pt>
                <c:pt idx="2">
                  <c:v>0.6875</c:v>
                </c:pt>
                <c:pt idx="3">
                  <c:v>0.66442953020134232</c:v>
                </c:pt>
                <c:pt idx="4">
                  <c:v>0.73551637279596982</c:v>
                </c:pt>
                <c:pt idx="5">
                  <c:v>0.76100628930817615</c:v>
                </c:pt>
              </c:numCache>
            </c:numRef>
          </c:val>
          <c:extLst>
            <c:ext xmlns:c16="http://schemas.microsoft.com/office/drawing/2014/chart" uri="{C3380CC4-5D6E-409C-BE32-E72D297353CC}">
              <c16:uniqueId val="{00000004-A2C3-4DA3-AA70-1F11F19865F3}"/>
            </c:ext>
          </c:extLst>
        </c:ser>
        <c:ser>
          <c:idx val="3"/>
          <c:order val="3"/>
          <c:tx>
            <c:strRef>
              <c:f>'48（問28）'!$BI$29</c:f>
              <c:strCache>
                <c:ptCount val="1"/>
                <c:pt idx="0">
                  <c:v>無回答</c:v>
                </c:pt>
              </c:strCache>
            </c:strRef>
          </c:tx>
          <c:spPr>
            <a:pattFill prst="ltUpDiag">
              <a:fgClr>
                <a:srgbClr xmlns:mc="http://schemas.openxmlformats.org/markup-compatibility/2006" xmlns:a14="http://schemas.microsoft.com/office/drawing/2010/main" val="969696" mc:Ignorable="a14" a14:legacySpreadsheetColorIndex="55"/>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1.608848667672211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DBB-4EAF-A6ED-B17F57F3D09B}"/>
                </c:ext>
              </c:extLst>
            </c:dLbl>
            <c:dLbl>
              <c:idx val="1"/>
              <c:layout>
                <c:manualLayout>
                  <c:x val="-1.809954751131221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DBB-4EAF-A6ED-B17F57F3D09B}"/>
                </c:ext>
              </c:extLst>
            </c:dLbl>
            <c:dLbl>
              <c:idx val="2"/>
              <c:layout>
                <c:manualLayout>
                  <c:x val="-1.809954751131221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2C3-4DA3-AA70-1F11F19865F3}"/>
                </c:ext>
              </c:extLst>
            </c:dLbl>
            <c:dLbl>
              <c:idx val="3"/>
              <c:layout>
                <c:manualLayout>
                  <c:x val="-2.212166918049271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2C3-4DA3-AA70-1F11F19865F3}"/>
                </c:ext>
              </c:extLst>
            </c:dLbl>
            <c:dLbl>
              <c:idx val="4"/>
              <c:layout>
                <c:manualLayout>
                  <c:x val="-2.011060834590246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2C3-4DA3-AA70-1F11F19865F3}"/>
                </c:ext>
              </c:extLst>
            </c:dLbl>
            <c:dLbl>
              <c:idx val="5"/>
              <c:layout>
                <c:manualLayout>
                  <c:x val="-1.608848667672196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2C3-4DA3-AA70-1F11F19865F3}"/>
                </c:ext>
              </c:extLst>
            </c:dLbl>
            <c:numFmt formatCode="0.0%;\-#;;" sourceLinked="0"/>
            <c:spPr>
              <a:solidFill>
                <a:srgbClr val="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'48（問28）'!$BE$30:$BE$35</c:f>
              <c:strCache>
                <c:ptCount val="6"/>
                <c:pt idx="0">
                  <c:v>100人以上</c:v>
                </c:pt>
                <c:pt idx="1">
                  <c:v>50～99人</c:v>
                </c:pt>
                <c:pt idx="2">
                  <c:v>30～49人</c:v>
                </c:pt>
                <c:pt idx="3">
                  <c:v>10～29人</c:v>
                </c:pt>
                <c:pt idx="4">
                  <c:v>5～9人</c:v>
                </c:pt>
                <c:pt idx="5">
                  <c:v>1～4人</c:v>
                </c:pt>
              </c:strCache>
            </c:strRef>
          </c:cat>
          <c:val>
            <c:numRef>
              <c:f>'48（問28）'!$BI$30:$BI$35</c:f>
              <c:numCache>
                <c:formatCode>0.0%</c:formatCode>
                <c:ptCount val="6"/>
                <c:pt idx="0">
                  <c:v>0</c:v>
                </c:pt>
                <c:pt idx="1">
                  <c:v>0</c:v>
                </c:pt>
                <c:pt idx="2">
                  <c:v>2.6785714285714284E-2</c:v>
                </c:pt>
                <c:pt idx="3">
                  <c:v>4.9217002237136466E-2</c:v>
                </c:pt>
                <c:pt idx="4">
                  <c:v>5.793450881612091E-2</c:v>
                </c:pt>
                <c:pt idx="5">
                  <c:v>0.1069182389937107</c:v>
                </c:pt>
              </c:numCache>
            </c:numRef>
          </c:val>
          <c:extLst>
            <c:ext xmlns:c16="http://schemas.microsoft.com/office/drawing/2014/chart" uri="{C3380CC4-5D6E-409C-BE32-E72D297353CC}">
              <c16:uniqueId val="{00000009-A2C3-4DA3-AA70-1F11F19865F3}"/>
            </c:ext>
          </c:extLst>
        </c:ser>
        <c:dLbls>
          <c:showLegendKey val="0"/>
          <c:showVal val="0"/>
          <c:showCatName val="0"/>
          <c:showSerName val="0"/>
          <c:showPercent val="0"/>
          <c:showBubbleSize val="0"/>
        </c:dLbls>
        <c:gapWidth val="50"/>
        <c:overlap val="100"/>
        <c:axId val="104020224"/>
        <c:axId val="104046592"/>
      </c:barChart>
      <c:catAx>
        <c:axId val="10402022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4046592"/>
        <c:crosses val="autoZero"/>
        <c:auto val="1"/>
        <c:lblAlgn val="ctr"/>
        <c:lblOffset val="100"/>
        <c:tickLblSkip val="1"/>
        <c:tickMarkSkip val="1"/>
        <c:noMultiLvlLbl val="0"/>
      </c:catAx>
      <c:valAx>
        <c:axId val="104046592"/>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4020224"/>
        <c:crosses val="autoZero"/>
        <c:crossBetween val="between"/>
      </c:valAx>
      <c:spPr>
        <a:solidFill>
          <a:srgbClr val="FFFFFF"/>
        </a:solidFill>
        <a:ln w="25400">
          <a:noFill/>
        </a:ln>
      </c:spPr>
    </c:plotArea>
    <c:legend>
      <c:legendPos val="r"/>
      <c:layout>
        <c:manualLayout>
          <c:xMode val="edge"/>
          <c:yMode val="edge"/>
          <c:x val="0.84464681733787794"/>
          <c:y val="2.5074210856386316E-2"/>
          <c:w val="0.1493214253195726"/>
          <c:h val="0.90855643044619416"/>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5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1.4025091523753704E-2"/>
          <c:y val="4.2124542124542128E-2"/>
        </c:manualLayout>
      </c:layout>
      <c:overlay val="0"/>
      <c:spPr>
        <a:noFill/>
        <a:ln w="25400">
          <a:noFill/>
        </a:ln>
      </c:spPr>
      <c:txPr>
        <a:bodyPr/>
        <a:lstStyle/>
        <a:p>
          <a:pPr>
            <a:defRPr sz="1000" b="0" i="0" u="none" strike="noStrike" baseline="0">
              <a:solidFill>
                <a:srgbClr val="000000"/>
              </a:solidFill>
              <a:latin typeface="ＭＳ Ｐゴシック" panose="020B0600070205080204" pitchFamily="50" charset="-128"/>
              <a:ea typeface="ＭＳ Ｐゴシック" panose="020B0600070205080204" pitchFamily="50" charset="-128"/>
              <a:cs typeface="HG丸ｺﾞｼｯｸM-PRO"/>
            </a:defRPr>
          </a:pPr>
          <a:endParaRPr lang="ja-JP"/>
        </a:p>
      </c:txPr>
    </c:title>
    <c:autoTitleDeleted val="0"/>
    <c:view3D>
      <c:rotX val="50"/>
      <c:rotY val="0"/>
      <c:rAngAx val="0"/>
    </c:view3D>
    <c:floor>
      <c:thickness val="0"/>
    </c:floor>
    <c:sideWall>
      <c:thickness val="0"/>
    </c:sideWall>
    <c:backWall>
      <c:thickness val="0"/>
    </c:backWall>
    <c:plotArea>
      <c:layout>
        <c:manualLayout>
          <c:layoutTarget val="inner"/>
          <c:xMode val="edge"/>
          <c:yMode val="edge"/>
          <c:x val="2.4811558749331077E-2"/>
          <c:y val="0.18498168498168499"/>
          <c:w val="0.54261193079020464"/>
          <c:h val="0.80769230769230771"/>
        </c:manualLayout>
      </c:layout>
      <c:pie3DChart>
        <c:varyColors val="1"/>
        <c:ser>
          <c:idx val="0"/>
          <c:order val="0"/>
          <c:tx>
            <c:strRef>
              <c:f>'49（問29）'!$BG$6</c:f>
              <c:strCache>
                <c:ptCount val="1"/>
                <c:pt idx="0">
                  <c:v>全　体</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idx val="0"/>
            <c:bubble3D val="0"/>
            <c:spPr>
              <a:pattFill prst="pct9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1-6C37-4A62-A79C-53BA0FB99ED7}"/>
              </c:ext>
            </c:extLst>
          </c:dPt>
          <c:dPt>
            <c:idx val="1"/>
            <c:bubble3D val="0"/>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3-6C37-4A62-A79C-53BA0FB99ED7}"/>
              </c:ext>
            </c:extLst>
          </c:dPt>
          <c:dPt>
            <c:idx val="2"/>
            <c:bubble3D val="0"/>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5-6C37-4A62-A79C-53BA0FB99ED7}"/>
              </c:ext>
            </c:extLst>
          </c:dPt>
          <c:dPt>
            <c:idx val="3"/>
            <c:bubble3D val="0"/>
            <c:spPr>
              <a:pattFill prst="pct5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7-6C37-4A62-A79C-53BA0FB99ED7}"/>
              </c:ext>
            </c:extLst>
          </c:dPt>
          <c:dPt>
            <c:idx val="4"/>
            <c:bubble3D val="0"/>
            <c:spPr>
              <a:pattFill prst="pct3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9-6C37-4A62-A79C-53BA0FB99ED7}"/>
              </c:ext>
            </c:extLst>
          </c:dPt>
          <c:dLbls>
            <c:dLbl>
              <c:idx val="0"/>
              <c:layout>
                <c:manualLayout>
                  <c:x val="0.25026968716289105"/>
                  <c:y val="2.197802197802198E-2"/>
                </c:manualLayout>
              </c:layout>
              <c:numFmt formatCode="0.0%" sourceLinked="0"/>
              <c:spPr>
                <a:noFill/>
                <a:ln w="25400">
                  <a:noFill/>
                </a:ln>
              </c:spPr>
              <c:txPr>
                <a:bodyPr/>
                <a:lstStyle/>
                <a:p>
                  <a:pPr>
                    <a:defRPr sz="900" b="0" i="0" u="none" strike="noStrike" baseline="0">
                      <a:solidFill>
                        <a:srgbClr val="000000"/>
                      </a:solidFill>
                      <a:latin typeface="ＭＳ Ｐゴシック" panose="020B0600070205080204" pitchFamily="50" charset="-128"/>
                      <a:ea typeface="ＭＳ Ｐゴシック" panose="020B0600070205080204" pitchFamily="50" charset="-128"/>
                      <a:cs typeface="Arial Narrow"/>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C37-4A62-A79C-53BA0FB99ED7}"/>
                </c:ext>
              </c:extLst>
            </c:dLbl>
            <c:dLbl>
              <c:idx val="1"/>
              <c:layout>
                <c:manualLayout>
                  <c:x val="9.0614886731391592E-2"/>
                  <c:y val="0.15384615384615385"/>
                </c:manualLayout>
              </c:layout>
              <c:numFmt formatCode="0.0%" sourceLinked="0"/>
              <c:spPr>
                <a:noFill/>
                <a:ln w="25400">
                  <a:noFill/>
                </a:ln>
              </c:spPr>
              <c:txPr>
                <a:bodyPr/>
                <a:lstStyle/>
                <a:p>
                  <a:pPr>
                    <a:defRPr sz="900" b="0" i="0" u="none" strike="noStrike" baseline="0">
                      <a:solidFill>
                        <a:srgbClr val="000000"/>
                      </a:solidFill>
                      <a:latin typeface="ＭＳ Ｐゴシック" panose="020B0600070205080204" pitchFamily="50" charset="-128"/>
                      <a:ea typeface="ＭＳ Ｐゴシック" panose="020B0600070205080204" pitchFamily="50" charset="-128"/>
                      <a:cs typeface="Arial Narrow"/>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C37-4A62-A79C-53BA0FB99ED7}"/>
                </c:ext>
              </c:extLst>
            </c:dLbl>
            <c:dLbl>
              <c:idx val="2"/>
              <c:layout>
                <c:manualLayout>
                  <c:x val="0.1747572815533979"/>
                  <c:y val="-3.6630325055521905E-2"/>
                </c:manualLayout>
              </c:layout>
              <c:numFmt formatCode="0.0%" sourceLinked="0"/>
              <c:spPr>
                <a:noFill/>
                <a:ln w="25400">
                  <a:noFill/>
                </a:ln>
              </c:spPr>
              <c:txPr>
                <a:bodyPr wrap="none"/>
                <a:lstStyle/>
                <a:p>
                  <a:pPr>
                    <a:defRPr sz="925" b="0" i="0" u="none" strike="noStrike" baseline="0">
                      <a:solidFill>
                        <a:srgbClr val="000000"/>
                      </a:solidFill>
                      <a:latin typeface="ＭＳ Ｐゴシック" panose="020B0600070205080204" pitchFamily="50" charset="-128"/>
                      <a:ea typeface="ＭＳ Ｐゴシック" panose="020B0600070205080204" pitchFamily="50" charset="-128"/>
                      <a:cs typeface="Arial Narrow"/>
                    </a:defRPr>
                  </a:pPr>
                  <a:endParaRPr lang="ja-JP"/>
                </a:p>
              </c:txPr>
              <c:dLblPos val="bestFit"/>
              <c:showLegendKey val="0"/>
              <c:showVal val="0"/>
              <c:showCatName val="1"/>
              <c:showSerName val="0"/>
              <c:showPercent val="1"/>
              <c:showBubbleSize val="0"/>
              <c:extLst>
                <c:ext xmlns:c15="http://schemas.microsoft.com/office/drawing/2012/chart" uri="{CE6537A1-D6FC-4f65-9D91-7224C49458BB}">
                  <c15:layout>
                    <c:manualLayout>
                      <c:w val="0.21111128099278853"/>
                      <c:h val="0.28637362637362634"/>
                    </c:manualLayout>
                  </c15:layout>
                </c:ext>
                <c:ext xmlns:c16="http://schemas.microsoft.com/office/drawing/2014/chart" uri="{C3380CC4-5D6E-409C-BE32-E72D297353CC}">
                  <c16:uniqueId val="{00000005-6C37-4A62-A79C-53BA0FB99ED7}"/>
                </c:ext>
              </c:extLst>
            </c:dLbl>
            <c:dLbl>
              <c:idx val="3"/>
              <c:layout>
                <c:manualLayout>
                  <c:x val="9.4929881337648334E-2"/>
                  <c:y val="8.0586080586080522E-2"/>
                </c:manualLayout>
              </c:layout>
              <c:numFmt formatCode="0.0%" sourceLinked="0"/>
              <c:spPr>
                <a:noFill/>
                <a:ln w="25400">
                  <a:noFill/>
                </a:ln>
              </c:spPr>
              <c:txPr>
                <a:bodyPr/>
                <a:lstStyle/>
                <a:p>
                  <a:pPr>
                    <a:defRPr sz="900" b="0" i="0" u="none" strike="noStrike" baseline="0">
                      <a:solidFill>
                        <a:srgbClr val="000000"/>
                      </a:solidFill>
                      <a:latin typeface="ＭＳ Ｐゴシック" panose="020B0600070205080204" pitchFamily="50" charset="-128"/>
                      <a:ea typeface="ＭＳ Ｐゴシック" panose="020B0600070205080204" pitchFamily="50" charset="-128"/>
                      <a:cs typeface="Arial Narrow"/>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C37-4A62-A79C-53BA0FB99ED7}"/>
                </c:ext>
              </c:extLst>
            </c:dLbl>
            <c:dLbl>
              <c:idx val="4"/>
              <c:layout>
                <c:manualLayout>
                  <c:x val="0.1121898597626753"/>
                  <c:y val="-5.7685097055175796E-7"/>
                </c:manualLayout>
              </c:layout>
              <c:numFmt formatCode="0.0%" sourceLinked="0"/>
              <c:spPr>
                <a:noFill/>
                <a:ln w="25400">
                  <a:noFill/>
                </a:ln>
              </c:spPr>
              <c:txPr>
                <a:bodyPr/>
                <a:lstStyle/>
                <a:p>
                  <a:pPr>
                    <a:defRPr sz="900" b="0" i="0" u="none" strike="noStrike" baseline="0">
                      <a:solidFill>
                        <a:srgbClr val="000000"/>
                      </a:solidFill>
                      <a:latin typeface="ＭＳ Ｐゴシック" panose="020B0600070205080204" pitchFamily="50" charset="-128"/>
                      <a:ea typeface="ＭＳ Ｐゴシック" panose="020B0600070205080204" pitchFamily="50" charset="-128"/>
                      <a:cs typeface="Arial Narrow"/>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6C37-4A62-A79C-53BA0FB99ED7}"/>
                </c:ext>
              </c:extLst>
            </c:dLbl>
            <c:numFmt formatCode="0.0%" sourceLinked="0"/>
            <c:spPr>
              <a:noFill/>
              <a:ln w="25400">
                <a:noFill/>
              </a:ln>
            </c:spPr>
            <c:txPr>
              <a:bodyPr/>
              <a:lstStyle/>
              <a:p>
                <a:pPr>
                  <a:defRPr sz="925" b="0" i="0" u="none" strike="noStrike" baseline="0">
                    <a:solidFill>
                      <a:srgbClr val="000000"/>
                    </a:solidFill>
                    <a:latin typeface="ＭＳ Ｐゴシック" panose="020B0600070205080204" pitchFamily="50" charset="-128"/>
                    <a:ea typeface="ＭＳ Ｐゴシック" panose="020B0600070205080204" pitchFamily="50" charset="-128"/>
                    <a:cs typeface="Arial Narrow"/>
                  </a:defRPr>
                </a:pPr>
                <a:endParaRPr lang="ja-JP"/>
              </a:p>
            </c:txPr>
            <c:dLblPos val="outEnd"/>
            <c:showLegendKey val="0"/>
            <c:showVal val="0"/>
            <c:showCatName val="1"/>
            <c:showSerName val="0"/>
            <c:showPercent val="1"/>
            <c:showBubbleSize val="0"/>
            <c:showLeaderLines val="1"/>
            <c:extLst>
              <c:ext xmlns:c15="http://schemas.microsoft.com/office/drawing/2012/chart" uri="{CE6537A1-D6FC-4f65-9D91-7224C49458BB}"/>
            </c:extLst>
          </c:dLbls>
          <c:cat>
            <c:strRef>
              <c:f>'49（問29）'!$BH$5:$BL$5</c:f>
              <c:strCache>
                <c:ptCount val="5"/>
                <c:pt idx="0">
                  <c:v>策定した</c:v>
                </c:pt>
                <c:pt idx="1">
                  <c:v>策定中</c:v>
                </c:pt>
                <c:pt idx="2">
                  <c:v>策定しない</c:v>
                </c:pt>
                <c:pt idx="3">
                  <c:v>知らない</c:v>
                </c:pt>
                <c:pt idx="4">
                  <c:v>無回答</c:v>
                </c:pt>
              </c:strCache>
            </c:strRef>
          </c:cat>
          <c:val>
            <c:numRef>
              <c:f>'49（問29）'!$BH$6:$BL$6</c:f>
              <c:numCache>
                <c:formatCode>0.0%</c:formatCode>
                <c:ptCount val="5"/>
                <c:pt idx="0">
                  <c:v>9.7387173396674589E-2</c:v>
                </c:pt>
                <c:pt idx="1">
                  <c:v>9.4220110847189231E-2</c:v>
                </c:pt>
                <c:pt idx="2">
                  <c:v>0.43151227236737927</c:v>
                </c:pt>
                <c:pt idx="3">
                  <c:v>0.32541567695961993</c:v>
                </c:pt>
                <c:pt idx="4">
                  <c:v>5.1464766429136978E-2</c:v>
                </c:pt>
              </c:numCache>
            </c:numRef>
          </c:val>
          <c:extLst>
            <c:ext xmlns:c16="http://schemas.microsoft.com/office/drawing/2014/chart" uri="{C3380CC4-5D6E-409C-BE32-E72D297353CC}">
              <c16:uniqueId val="{0000000A-6C37-4A62-A79C-53BA0FB99ED7}"/>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5788565264293417"/>
          <c:y val="0.15358945516425832"/>
          <c:w val="0.21622437971952535"/>
          <c:h val="0.50989010989010985"/>
        </c:manualLayout>
      </c:layout>
      <c:overlay val="0"/>
      <c:spPr>
        <a:solidFill>
          <a:sysClr val="window" lastClr="FFFFFF"/>
        </a:solidFill>
        <a:ln>
          <a:solidFill>
            <a:sysClr val="windowText" lastClr="000000"/>
          </a:solidFill>
        </a:ln>
      </c:sp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orientation="portrait"/>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4457847136577806"/>
          <c:y val="1.3054830287206266E-2"/>
        </c:manualLayout>
      </c:layout>
      <c:overlay val="0"/>
      <c:spPr>
        <a:noFill/>
        <a:ln w="25400">
          <a:noFill/>
        </a:ln>
      </c:spPr>
    </c:title>
    <c:autoTitleDeleted val="0"/>
    <c:plotArea>
      <c:layout>
        <c:manualLayout>
          <c:layoutTarget val="inner"/>
          <c:xMode val="edge"/>
          <c:yMode val="edge"/>
          <c:x val="0.14759046997840236"/>
          <c:y val="9.6605744125326368E-2"/>
          <c:w val="0.66716916531053316"/>
          <c:h val="0.83028720626631858"/>
        </c:manualLayout>
      </c:layout>
      <c:barChart>
        <c:barDir val="bar"/>
        <c:grouping val="percentStacked"/>
        <c:varyColors val="0"/>
        <c:ser>
          <c:idx val="0"/>
          <c:order val="0"/>
          <c:tx>
            <c:strRef>
              <c:f>'49（問29）'!$BH$10</c:f>
              <c:strCache>
                <c:ptCount val="1"/>
                <c:pt idx="0">
                  <c:v>策定した</c:v>
                </c:pt>
              </c:strCache>
            </c:strRef>
          </c:tx>
          <c:spPr>
            <a:pattFill prst="pct9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1.807228915662650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8DF-436F-BEF1-06257AD9AFC8}"/>
                </c:ext>
              </c:extLst>
            </c:dLbl>
            <c:dLbl>
              <c:idx val="2"/>
              <c:layout>
                <c:manualLayout>
                  <c:x val="-4.016222369794137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8DF-436F-BEF1-06257AD9AFC8}"/>
                </c:ext>
              </c:extLst>
            </c:dLbl>
            <c:dLbl>
              <c:idx val="8"/>
              <c:layout>
                <c:manualLayout>
                  <c:x val="1.4891313659978292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8DF-436F-BEF1-06257AD9AFC8}"/>
                </c:ext>
              </c:extLst>
            </c:dLbl>
            <c:dLbl>
              <c:idx val="9"/>
              <c:layout>
                <c:manualLayout>
                  <c:x val="1.204819277108433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8DF-436F-BEF1-06257AD9AFC8}"/>
                </c:ext>
              </c:extLst>
            </c:dLbl>
            <c:numFmt formatCode="0.0%;\-#;;" sourceLinked="0"/>
            <c:spPr>
              <a:solidFill>
                <a:schemeClr val="bg1"/>
              </a:solidFill>
              <a:ln w="3175">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'49（問29）'!$BG$11:$BG$23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'49（問29）'!$BH$11:$BH$23</c:f>
              <c:numCache>
                <c:formatCode>0.0%</c:formatCode>
                <c:ptCount val="13"/>
                <c:pt idx="0">
                  <c:v>0</c:v>
                </c:pt>
                <c:pt idx="1">
                  <c:v>6.5040650406504072E-2</c:v>
                </c:pt>
                <c:pt idx="2">
                  <c:v>0.125</c:v>
                </c:pt>
                <c:pt idx="3">
                  <c:v>0.14634146341463414</c:v>
                </c:pt>
                <c:pt idx="4">
                  <c:v>0.11731843575418995</c:v>
                </c:pt>
                <c:pt idx="5">
                  <c:v>0</c:v>
                </c:pt>
                <c:pt idx="6">
                  <c:v>0</c:v>
                </c:pt>
                <c:pt idx="7">
                  <c:v>0.2857142857142857</c:v>
                </c:pt>
                <c:pt idx="8">
                  <c:v>0.10084033613445378</c:v>
                </c:pt>
                <c:pt idx="9">
                  <c:v>0.19230769230769232</c:v>
                </c:pt>
                <c:pt idx="10">
                  <c:v>0.23076923076923078</c:v>
                </c:pt>
                <c:pt idx="11">
                  <c:v>6.9518716577540107E-2</c:v>
                </c:pt>
                <c:pt idx="12">
                  <c:v>8.050847457627118E-2</c:v>
                </c:pt>
              </c:numCache>
            </c:numRef>
          </c:val>
          <c:extLst>
            <c:ext xmlns:c16="http://schemas.microsoft.com/office/drawing/2014/chart" uri="{C3380CC4-5D6E-409C-BE32-E72D297353CC}">
              <c16:uniqueId val="{00000004-18DF-436F-BEF1-06257AD9AFC8}"/>
            </c:ext>
          </c:extLst>
        </c:ser>
        <c:ser>
          <c:idx val="1"/>
          <c:order val="1"/>
          <c:tx>
            <c:strRef>
              <c:f>'49（問29）'!$BI$10</c:f>
              <c:strCache>
                <c:ptCount val="1"/>
                <c:pt idx="0">
                  <c:v>策定中</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2.610441767068272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8DF-436F-BEF1-06257AD9AFC8}"/>
                </c:ext>
              </c:extLst>
            </c:dLbl>
            <c:dLbl>
              <c:idx val="2"/>
              <c:layout>
                <c:manualLayout>
                  <c:x val="1.204819277108433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8DF-436F-BEF1-06257AD9AFC8}"/>
                </c:ext>
              </c:extLst>
            </c:dLbl>
            <c:dLbl>
              <c:idx val="5"/>
              <c:layout>
                <c:manualLayout>
                  <c:x val="1.4056224899598376E-2"/>
                  <c:y val="-6.3822877450126334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8DF-436F-BEF1-06257AD9AFC8}"/>
                </c:ext>
              </c:extLst>
            </c:dLbl>
            <c:dLbl>
              <c:idx val="6"/>
              <c:layout>
                <c:manualLayout>
                  <c:x val="6.0240963855421872E-3"/>
                  <c:y val="-6.3822877450126334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3CC-4DB2-8F33-D9D3D21D54F9}"/>
                </c:ext>
              </c:extLst>
            </c:dLbl>
            <c:dLbl>
              <c:idx val="8"/>
              <c:layout>
                <c:manualLayout>
                  <c:x val="1.021893034883992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8DF-436F-BEF1-06257AD9AFC8}"/>
                </c:ext>
              </c:extLst>
            </c:dLbl>
            <c:dLbl>
              <c:idx val="9"/>
              <c:layout>
                <c:manualLayout>
                  <c:x val="1.606425702811244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8DF-436F-BEF1-06257AD9AFC8}"/>
                </c:ext>
              </c:extLst>
            </c:dLbl>
            <c:dLbl>
              <c:idx val="10"/>
              <c:layout>
                <c:manualLayout>
                  <c:x val="8.0321285140562242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8DF-436F-BEF1-06257AD9AFC8}"/>
                </c:ext>
              </c:extLst>
            </c:dLbl>
            <c:dLbl>
              <c:idx val="11"/>
              <c:layout>
                <c:manualLayout>
                  <c:x val="8.0321285140562242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8DF-436F-BEF1-06257AD9AFC8}"/>
                </c:ext>
              </c:extLst>
            </c:dLbl>
            <c:dLbl>
              <c:idx val="12"/>
              <c:layout>
                <c:manualLayout>
                  <c:x val="1.4056224899598393E-2"/>
                  <c:y val="3.481288076588337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8DF-436F-BEF1-06257AD9AFC8}"/>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'49（問29）'!$BG$11:$BG$23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'49（問29）'!$BI$11:$BI$23</c:f>
              <c:numCache>
                <c:formatCode>0.0%</c:formatCode>
                <c:ptCount val="13"/>
                <c:pt idx="0">
                  <c:v>0</c:v>
                </c:pt>
                <c:pt idx="1">
                  <c:v>5.6910569105691054E-2</c:v>
                </c:pt>
                <c:pt idx="2">
                  <c:v>8.3333333333333329E-2</c:v>
                </c:pt>
                <c:pt idx="3">
                  <c:v>2.4390243902439025E-2</c:v>
                </c:pt>
                <c:pt idx="4">
                  <c:v>0.13407821229050279</c:v>
                </c:pt>
                <c:pt idx="5">
                  <c:v>0.14705882352941177</c:v>
                </c:pt>
                <c:pt idx="6">
                  <c:v>4.7619047619047616E-2</c:v>
                </c:pt>
                <c:pt idx="7">
                  <c:v>9.5238095238095233E-2</c:v>
                </c:pt>
                <c:pt idx="8">
                  <c:v>0.1092436974789916</c:v>
                </c:pt>
                <c:pt idx="9">
                  <c:v>0</c:v>
                </c:pt>
                <c:pt idx="10">
                  <c:v>0.15384615384615385</c:v>
                </c:pt>
                <c:pt idx="11">
                  <c:v>0.10695187165775401</c:v>
                </c:pt>
                <c:pt idx="12">
                  <c:v>8.050847457627118E-2</c:v>
                </c:pt>
              </c:numCache>
            </c:numRef>
          </c:val>
          <c:extLst>
            <c:ext xmlns:c16="http://schemas.microsoft.com/office/drawing/2014/chart" uri="{C3380CC4-5D6E-409C-BE32-E72D297353CC}">
              <c16:uniqueId val="{0000000D-18DF-436F-BEF1-06257AD9AFC8}"/>
            </c:ext>
          </c:extLst>
        </c:ser>
        <c:ser>
          <c:idx val="2"/>
          <c:order val="2"/>
          <c:tx>
            <c:strRef>
              <c:f>'49（問29）'!$BJ$10</c:f>
              <c:strCache>
                <c:ptCount val="1"/>
                <c:pt idx="0">
                  <c:v>策定しない</c:v>
                </c:pt>
              </c:strCache>
            </c:strRef>
          </c:tx>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5"/>
              <c:layout>
                <c:manualLayout>
                  <c:x val="2.409638554216867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8DF-436F-BEF1-06257AD9AFC8}"/>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'49（問29）'!$BG$11:$BG$23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'49（問29）'!$BJ$11:$BJ$23</c:f>
              <c:numCache>
                <c:formatCode>0.0%</c:formatCode>
                <c:ptCount val="13"/>
                <c:pt idx="0">
                  <c:v>0</c:v>
                </c:pt>
                <c:pt idx="1">
                  <c:v>0.49593495934959347</c:v>
                </c:pt>
                <c:pt idx="2">
                  <c:v>0.39583333333333331</c:v>
                </c:pt>
                <c:pt idx="3">
                  <c:v>0.53658536585365857</c:v>
                </c:pt>
                <c:pt idx="4">
                  <c:v>0.36312849162011174</c:v>
                </c:pt>
                <c:pt idx="5">
                  <c:v>0.29411764705882354</c:v>
                </c:pt>
                <c:pt idx="6">
                  <c:v>0.66666666666666663</c:v>
                </c:pt>
                <c:pt idx="7">
                  <c:v>0.2857142857142857</c:v>
                </c:pt>
                <c:pt idx="8">
                  <c:v>0.40336134453781514</c:v>
                </c:pt>
                <c:pt idx="9">
                  <c:v>0.38461538461538464</c:v>
                </c:pt>
                <c:pt idx="10">
                  <c:v>0.30769230769230771</c:v>
                </c:pt>
                <c:pt idx="11">
                  <c:v>0.44919786096256686</c:v>
                </c:pt>
                <c:pt idx="12">
                  <c:v>0.49152542372881358</c:v>
                </c:pt>
              </c:numCache>
            </c:numRef>
          </c:val>
          <c:extLst>
            <c:ext xmlns:c16="http://schemas.microsoft.com/office/drawing/2014/chart" uri="{C3380CC4-5D6E-409C-BE32-E72D297353CC}">
              <c16:uniqueId val="{0000000F-18DF-436F-BEF1-06257AD9AFC8}"/>
            </c:ext>
          </c:extLst>
        </c:ser>
        <c:ser>
          <c:idx val="3"/>
          <c:order val="3"/>
          <c:tx>
            <c:strRef>
              <c:f>'49（問29）'!$BK$10</c:f>
              <c:strCache>
                <c:ptCount val="1"/>
                <c:pt idx="0">
                  <c:v>知らない</c:v>
                </c:pt>
              </c:strCache>
            </c:strRef>
          </c:tx>
          <c:spPr>
            <a:solidFill>
              <a:srgbClr val="FFFFFF"/>
            </a:solidFill>
            <a:ln w="12700">
              <a:solidFill>
                <a:srgbClr val="000000"/>
              </a:solidFill>
              <a:prstDash val="solid"/>
            </a:ln>
          </c:spPr>
          <c:invertIfNegative val="0"/>
          <c:dLbls>
            <c:numFmt formatCode="0.0%;\-#;;" sourceLinked="0"/>
            <c:spPr>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'49（問29）'!$BG$11:$BG$23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'49（問29）'!$BK$11:$BK$23</c:f>
              <c:numCache>
                <c:formatCode>0.0%</c:formatCode>
                <c:ptCount val="13"/>
                <c:pt idx="0">
                  <c:v>0</c:v>
                </c:pt>
                <c:pt idx="1">
                  <c:v>0.29268292682926828</c:v>
                </c:pt>
                <c:pt idx="2">
                  <c:v>0.34722222222222221</c:v>
                </c:pt>
                <c:pt idx="3">
                  <c:v>0.29268292682926828</c:v>
                </c:pt>
                <c:pt idx="4">
                  <c:v>0.35195530726256985</c:v>
                </c:pt>
                <c:pt idx="5">
                  <c:v>0.52941176470588236</c:v>
                </c:pt>
                <c:pt idx="6">
                  <c:v>0.2857142857142857</c:v>
                </c:pt>
                <c:pt idx="7">
                  <c:v>0.23809523809523808</c:v>
                </c:pt>
                <c:pt idx="8">
                  <c:v>0.33193277310924368</c:v>
                </c:pt>
                <c:pt idx="9">
                  <c:v>0.34615384615384615</c:v>
                </c:pt>
                <c:pt idx="10">
                  <c:v>0.30769230769230771</c:v>
                </c:pt>
                <c:pt idx="11">
                  <c:v>0.32620320855614976</c:v>
                </c:pt>
                <c:pt idx="12">
                  <c:v>0.28813559322033899</c:v>
                </c:pt>
              </c:numCache>
            </c:numRef>
          </c:val>
          <c:extLst>
            <c:ext xmlns:c16="http://schemas.microsoft.com/office/drawing/2014/chart" uri="{C3380CC4-5D6E-409C-BE32-E72D297353CC}">
              <c16:uniqueId val="{00000010-18DF-436F-BEF1-06257AD9AFC8}"/>
            </c:ext>
          </c:extLst>
        </c:ser>
        <c:ser>
          <c:idx val="4"/>
          <c:order val="4"/>
          <c:tx>
            <c:strRef>
              <c:f>'49（問29）'!$BL$10</c:f>
              <c:strCache>
                <c:ptCount val="1"/>
                <c:pt idx="0">
                  <c:v>無回答</c:v>
                </c:pt>
              </c:strCache>
            </c:strRef>
          </c:tx>
          <c:spPr>
            <a:pattFill prst="pct3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Pt>
            <c:idx val="10"/>
            <c:invertIfNegative val="0"/>
            <c:bubble3D val="0"/>
            <c:extLst>
              <c:ext xmlns:c16="http://schemas.microsoft.com/office/drawing/2014/chart" uri="{C3380CC4-5D6E-409C-BE32-E72D297353CC}">
                <c16:uniqueId val="{00000011-18DF-436F-BEF1-06257AD9AFC8}"/>
              </c:ext>
            </c:extLst>
          </c:dPt>
          <c:dLbls>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'49（問29）'!$BG$11:$BG$23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'49（問29）'!$BL$11:$BL$23</c:f>
              <c:numCache>
                <c:formatCode>0.0%</c:formatCode>
                <c:ptCount val="13"/>
                <c:pt idx="0">
                  <c:v>0</c:v>
                </c:pt>
                <c:pt idx="1">
                  <c:v>8.943089430894309E-2</c:v>
                </c:pt>
                <c:pt idx="2">
                  <c:v>4.8611111111111112E-2</c:v>
                </c:pt>
                <c:pt idx="3">
                  <c:v>0</c:v>
                </c:pt>
                <c:pt idx="4">
                  <c:v>3.3519553072625698E-2</c:v>
                </c:pt>
                <c:pt idx="5">
                  <c:v>2.9411764705882353E-2</c:v>
                </c:pt>
                <c:pt idx="6">
                  <c:v>0</c:v>
                </c:pt>
                <c:pt idx="7">
                  <c:v>9.5238095238095233E-2</c:v>
                </c:pt>
                <c:pt idx="8">
                  <c:v>5.4621848739495799E-2</c:v>
                </c:pt>
                <c:pt idx="9">
                  <c:v>7.6923076923076927E-2</c:v>
                </c:pt>
                <c:pt idx="10">
                  <c:v>0</c:v>
                </c:pt>
                <c:pt idx="11">
                  <c:v>4.8128342245989303E-2</c:v>
                </c:pt>
                <c:pt idx="12">
                  <c:v>5.9322033898305086E-2</c:v>
                </c:pt>
              </c:numCache>
            </c:numRef>
          </c:val>
          <c:extLst>
            <c:ext xmlns:c16="http://schemas.microsoft.com/office/drawing/2014/chart" uri="{C3380CC4-5D6E-409C-BE32-E72D297353CC}">
              <c16:uniqueId val="{00000012-18DF-436F-BEF1-06257AD9AFC8}"/>
            </c:ext>
          </c:extLst>
        </c:ser>
        <c:dLbls>
          <c:showLegendKey val="0"/>
          <c:showVal val="0"/>
          <c:showCatName val="0"/>
          <c:showSerName val="0"/>
          <c:showPercent val="0"/>
          <c:showBubbleSize val="0"/>
        </c:dLbls>
        <c:gapWidth val="20"/>
        <c:overlap val="100"/>
        <c:axId val="102978304"/>
        <c:axId val="102979840"/>
      </c:barChart>
      <c:catAx>
        <c:axId val="10297830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2979840"/>
        <c:crosses val="autoZero"/>
        <c:auto val="1"/>
        <c:lblAlgn val="ctr"/>
        <c:lblOffset val="100"/>
        <c:tickLblSkip val="1"/>
        <c:tickMarkSkip val="1"/>
        <c:noMultiLvlLbl val="0"/>
      </c:catAx>
      <c:valAx>
        <c:axId val="10297984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2978304"/>
        <c:crosses val="autoZero"/>
        <c:crossBetween val="between"/>
      </c:valAx>
      <c:spPr>
        <a:noFill/>
        <a:ln w="25400">
          <a:noFill/>
        </a:ln>
      </c:spPr>
    </c:plotArea>
    <c:legend>
      <c:legendPos val="r"/>
      <c:layout>
        <c:manualLayout>
          <c:xMode val="edge"/>
          <c:yMode val="edge"/>
          <c:x val="0.8629524396799797"/>
          <c:y val="0.21671018276762402"/>
          <c:w val="0.1149599974701957"/>
          <c:h val="0.40731070496083555"/>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25"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12631578947368421"/>
          <c:y val="2.2123893805309734E-2"/>
        </c:manualLayout>
      </c:layout>
      <c:overlay val="0"/>
      <c:spPr>
        <a:noFill/>
        <a:ln w="25400">
          <a:noFill/>
        </a:ln>
      </c:spPr>
    </c:title>
    <c:autoTitleDeleted val="0"/>
    <c:plotArea>
      <c:layout>
        <c:manualLayout>
          <c:layoutTarget val="inner"/>
          <c:xMode val="edge"/>
          <c:yMode val="edge"/>
          <c:x val="0.15037593984962405"/>
          <c:y val="0.12831886130838052"/>
          <c:w val="0.68721804511278195"/>
          <c:h val="0.7477892262453899"/>
        </c:manualLayout>
      </c:layout>
      <c:barChart>
        <c:barDir val="bar"/>
        <c:grouping val="percentStacked"/>
        <c:varyColors val="0"/>
        <c:ser>
          <c:idx val="0"/>
          <c:order val="0"/>
          <c:tx>
            <c:strRef>
              <c:f>'49（問29）'!$BH$28</c:f>
              <c:strCache>
                <c:ptCount val="1"/>
                <c:pt idx="0">
                  <c:v>策定した</c:v>
                </c:pt>
              </c:strCache>
            </c:strRef>
          </c:tx>
          <c:spPr>
            <a:pattFill prst="pct9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6.015037593984962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85C-494F-A61D-B999DDB0E621}"/>
                </c:ext>
              </c:extLst>
            </c:dLbl>
            <c:dLbl>
              <c:idx val="2"/>
              <c:layout>
                <c:manualLayout>
                  <c:x val="-8.020050125313283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A31-41E0-BCF0-603223B69797}"/>
                </c:ext>
              </c:extLst>
            </c:dLbl>
            <c:dLbl>
              <c:idx val="4"/>
              <c:layout>
                <c:manualLayout>
                  <c:x val="8.0200501253132831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5C-494F-A61D-B999DDB0E621}"/>
                </c:ext>
              </c:extLst>
            </c:dLbl>
            <c:dLbl>
              <c:idx val="5"/>
              <c:layout>
                <c:manualLayout>
                  <c:x val="1.002506265664160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5C-494F-A61D-B999DDB0E621}"/>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'49（問29）'!$BG$29:$BG$34</c:f>
              <c:strCache>
                <c:ptCount val="6"/>
                <c:pt idx="0">
                  <c:v>100人以上</c:v>
                </c:pt>
                <c:pt idx="1">
                  <c:v>50～99人</c:v>
                </c:pt>
                <c:pt idx="2">
                  <c:v>30～49人</c:v>
                </c:pt>
                <c:pt idx="3">
                  <c:v>10～29人</c:v>
                </c:pt>
                <c:pt idx="4">
                  <c:v>5～9人</c:v>
                </c:pt>
                <c:pt idx="5">
                  <c:v>1～4人</c:v>
                </c:pt>
              </c:strCache>
            </c:strRef>
          </c:cat>
          <c:val>
            <c:numRef>
              <c:f>'49（問29）'!$BH$29:$BH$34</c:f>
              <c:numCache>
                <c:formatCode>0.0%</c:formatCode>
                <c:ptCount val="6"/>
                <c:pt idx="0">
                  <c:v>0.79166666666666663</c:v>
                </c:pt>
                <c:pt idx="1">
                  <c:v>0.22222222222222221</c:v>
                </c:pt>
                <c:pt idx="2">
                  <c:v>8.9285714285714288E-2</c:v>
                </c:pt>
                <c:pt idx="3">
                  <c:v>5.8956916099773243E-2</c:v>
                </c:pt>
                <c:pt idx="4">
                  <c:v>2.2727272727272728E-2</c:v>
                </c:pt>
                <c:pt idx="5">
                  <c:v>1.8633540372670808E-2</c:v>
                </c:pt>
              </c:numCache>
            </c:numRef>
          </c:val>
          <c:extLst>
            <c:ext xmlns:c16="http://schemas.microsoft.com/office/drawing/2014/chart" uri="{C3380CC4-5D6E-409C-BE32-E72D297353CC}">
              <c16:uniqueId val="{00000003-A85C-494F-A61D-B999DDB0E621}"/>
            </c:ext>
          </c:extLst>
        </c:ser>
        <c:ser>
          <c:idx val="1"/>
          <c:order val="1"/>
          <c:tx>
            <c:strRef>
              <c:f>'49（問29）'!$BI$28</c:f>
              <c:strCache>
                <c:ptCount val="1"/>
                <c:pt idx="0">
                  <c:v>策定中</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2"/>
              <c:layout>
                <c:manualLayout>
                  <c:x val="6.015037593984962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A31-41E0-BCF0-603223B69797}"/>
                </c:ext>
              </c:extLst>
            </c:dLbl>
            <c:dLbl>
              <c:idx val="3"/>
              <c:layout>
                <c:manualLayout>
                  <c:x val="8.0200501253132831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5C-494F-A61D-B999DDB0E621}"/>
                </c:ext>
              </c:extLst>
            </c:dLbl>
            <c:dLbl>
              <c:idx val="4"/>
              <c:layout>
                <c:manualLayout>
                  <c:x val="2.807017543859649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85C-494F-A61D-B999DDB0E621}"/>
                </c:ext>
              </c:extLst>
            </c:dLbl>
            <c:dLbl>
              <c:idx val="5"/>
              <c:layout>
                <c:manualLayout>
                  <c:x val="3.809523809523809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85C-494F-A61D-B999DDB0E621}"/>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'49（問29）'!$BG$29:$BG$34</c:f>
              <c:strCache>
                <c:ptCount val="6"/>
                <c:pt idx="0">
                  <c:v>100人以上</c:v>
                </c:pt>
                <c:pt idx="1">
                  <c:v>50～99人</c:v>
                </c:pt>
                <c:pt idx="2">
                  <c:v>30～49人</c:v>
                </c:pt>
                <c:pt idx="3">
                  <c:v>10～29人</c:v>
                </c:pt>
                <c:pt idx="4">
                  <c:v>5～9人</c:v>
                </c:pt>
                <c:pt idx="5">
                  <c:v>1～4人</c:v>
                </c:pt>
              </c:strCache>
            </c:strRef>
          </c:cat>
          <c:val>
            <c:numRef>
              <c:f>'49（問29）'!$BI$29:$BI$34</c:f>
              <c:numCache>
                <c:formatCode>0.0%</c:formatCode>
                <c:ptCount val="6"/>
                <c:pt idx="0">
                  <c:v>6.9444444444444448E-2</c:v>
                </c:pt>
                <c:pt idx="1">
                  <c:v>0.12345679012345678</c:v>
                </c:pt>
                <c:pt idx="2">
                  <c:v>0.13392857142857142</c:v>
                </c:pt>
                <c:pt idx="3">
                  <c:v>0.12244897959183673</c:v>
                </c:pt>
                <c:pt idx="4">
                  <c:v>6.8181818181818177E-2</c:v>
                </c:pt>
                <c:pt idx="5">
                  <c:v>4.9689440993788817E-2</c:v>
                </c:pt>
              </c:numCache>
            </c:numRef>
          </c:val>
          <c:extLst>
            <c:ext xmlns:c16="http://schemas.microsoft.com/office/drawing/2014/chart" uri="{C3380CC4-5D6E-409C-BE32-E72D297353CC}">
              <c16:uniqueId val="{00000007-A85C-494F-A61D-B999DDB0E621}"/>
            </c:ext>
          </c:extLst>
        </c:ser>
        <c:ser>
          <c:idx val="2"/>
          <c:order val="2"/>
          <c:tx>
            <c:strRef>
              <c:f>'49（問29）'!$BJ$28</c:f>
              <c:strCache>
                <c:ptCount val="1"/>
                <c:pt idx="0">
                  <c:v>策定しない</c:v>
                </c:pt>
              </c:strCache>
            </c:strRef>
          </c:tx>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5.012531328320801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85C-494F-A61D-B999DDB0E621}"/>
                </c:ext>
              </c:extLst>
            </c:dLbl>
            <c:dLbl>
              <c:idx val="5"/>
              <c:layout>
                <c:manualLayout>
                  <c:x val="3.208020050125309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85C-494F-A61D-B999DDB0E621}"/>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'49（問29）'!$BG$29:$BG$34</c:f>
              <c:strCache>
                <c:ptCount val="6"/>
                <c:pt idx="0">
                  <c:v>100人以上</c:v>
                </c:pt>
                <c:pt idx="1">
                  <c:v>50～99人</c:v>
                </c:pt>
                <c:pt idx="2">
                  <c:v>30～49人</c:v>
                </c:pt>
                <c:pt idx="3">
                  <c:v>10～29人</c:v>
                </c:pt>
                <c:pt idx="4">
                  <c:v>5～9人</c:v>
                </c:pt>
                <c:pt idx="5">
                  <c:v>1～4人</c:v>
                </c:pt>
              </c:strCache>
            </c:strRef>
          </c:cat>
          <c:val>
            <c:numRef>
              <c:f>'49（問29）'!$BJ$29:$BJ$34</c:f>
              <c:numCache>
                <c:formatCode>0.0%</c:formatCode>
                <c:ptCount val="6"/>
                <c:pt idx="0">
                  <c:v>8.3333333333333329E-2</c:v>
                </c:pt>
                <c:pt idx="1">
                  <c:v>0.39506172839506171</c:v>
                </c:pt>
                <c:pt idx="2">
                  <c:v>0.4732142857142857</c:v>
                </c:pt>
                <c:pt idx="3">
                  <c:v>0.45804988662131518</c:v>
                </c:pt>
                <c:pt idx="4">
                  <c:v>0.4621212121212121</c:v>
                </c:pt>
                <c:pt idx="5">
                  <c:v>0.42857142857142855</c:v>
                </c:pt>
              </c:numCache>
            </c:numRef>
          </c:val>
          <c:extLst>
            <c:ext xmlns:c16="http://schemas.microsoft.com/office/drawing/2014/chart" uri="{C3380CC4-5D6E-409C-BE32-E72D297353CC}">
              <c16:uniqueId val="{0000000A-A85C-494F-A61D-B999DDB0E621}"/>
            </c:ext>
          </c:extLst>
        </c:ser>
        <c:ser>
          <c:idx val="3"/>
          <c:order val="3"/>
          <c:tx>
            <c:strRef>
              <c:f>'49（問29）'!$BK$28</c:f>
              <c:strCache>
                <c:ptCount val="1"/>
                <c:pt idx="0">
                  <c:v>知らない</c:v>
                </c:pt>
              </c:strCache>
            </c:strRef>
          </c:tx>
          <c:spPr>
            <a:solidFill>
              <a:srgbClr val="FFFFFF"/>
            </a:solidFill>
            <a:ln w="12700">
              <a:solidFill>
                <a:srgbClr val="000000"/>
              </a:solidFill>
              <a:prstDash val="solid"/>
            </a:ln>
          </c:spPr>
          <c:invertIfNegative val="0"/>
          <c:dLbls>
            <c:dLbl>
              <c:idx val="0"/>
              <c:layout>
                <c:manualLayout>
                  <c:x val="-2.195378209302784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85C-494F-A61D-B999DDB0E621}"/>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'49（問29）'!$BG$29:$BG$34</c:f>
              <c:strCache>
                <c:ptCount val="6"/>
                <c:pt idx="0">
                  <c:v>100人以上</c:v>
                </c:pt>
                <c:pt idx="1">
                  <c:v>50～99人</c:v>
                </c:pt>
                <c:pt idx="2">
                  <c:v>30～49人</c:v>
                </c:pt>
                <c:pt idx="3">
                  <c:v>10～29人</c:v>
                </c:pt>
                <c:pt idx="4">
                  <c:v>5～9人</c:v>
                </c:pt>
                <c:pt idx="5">
                  <c:v>1～4人</c:v>
                </c:pt>
              </c:strCache>
            </c:strRef>
          </c:cat>
          <c:val>
            <c:numRef>
              <c:f>'49（問29）'!$BK$29:$BK$34</c:f>
              <c:numCache>
                <c:formatCode>0.0%</c:formatCode>
                <c:ptCount val="6"/>
                <c:pt idx="0">
                  <c:v>5.5555555555555552E-2</c:v>
                </c:pt>
                <c:pt idx="1">
                  <c:v>0.23456790123456789</c:v>
                </c:pt>
                <c:pt idx="2">
                  <c:v>0.2857142857142857</c:v>
                </c:pt>
                <c:pt idx="3">
                  <c:v>0.31292517006802723</c:v>
                </c:pt>
                <c:pt idx="4">
                  <c:v>0.37878787878787878</c:v>
                </c:pt>
                <c:pt idx="5">
                  <c:v>0.42236024844720499</c:v>
                </c:pt>
              </c:numCache>
            </c:numRef>
          </c:val>
          <c:extLst>
            <c:ext xmlns:c16="http://schemas.microsoft.com/office/drawing/2014/chart" uri="{C3380CC4-5D6E-409C-BE32-E72D297353CC}">
              <c16:uniqueId val="{0000000C-A85C-494F-A61D-B999DDB0E621}"/>
            </c:ext>
          </c:extLst>
        </c:ser>
        <c:ser>
          <c:idx val="4"/>
          <c:order val="4"/>
          <c:tx>
            <c:strRef>
              <c:f>'49（問29）'!$BL$28</c:f>
              <c:strCache>
                <c:ptCount val="1"/>
                <c:pt idx="0">
                  <c:v>無回答</c:v>
                </c:pt>
              </c:strCache>
            </c:strRef>
          </c:tx>
          <c:spPr>
            <a:pattFill prst="pct3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1.98474138101158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85C-494F-A61D-B999DDB0E621}"/>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'49（問29）'!$BG$29:$BG$34</c:f>
              <c:strCache>
                <c:ptCount val="6"/>
                <c:pt idx="0">
                  <c:v>100人以上</c:v>
                </c:pt>
                <c:pt idx="1">
                  <c:v>50～99人</c:v>
                </c:pt>
                <c:pt idx="2">
                  <c:v>30～49人</c:v>
                </c:pt>
                <c:pt idx="3">
                  <c:v>10～29人</c:v>
                </c:pt>
                <c:pt idx="4">
                  <c:v>5～9人</c:v>
                </c:pt>
                <c:pt idx="5">
                  <c:v>1～4人</c:v>
                </c:pt>
              </c:strCache>
            </c:strRef>
          </c:cat>
          <c:val>
            <c:numRef>
              <c:f>'49（問29）'!$BL$29:$BL$34</c:f>
              <c:numCache>
                <c:formatCode>0.0%</c:formatCode>
                <c:ptCount val="6"/>
                <c:pt idx="0">
                  <c:v>0</c:v>
                </c:pt>
                <c:pt idx="1">
                  <c:v>2.4691358024691357E-2</c:v>
                </c:pt>
                <c:pt idx="2">
                  <c:v>1.7857142857142856E-2</c:v>
                </c:pt>
                <c:pt idx="3">
                  <c:v>4.7619047619047616E-2</c:v>
                </c:pt>
                <c:pt idx="4">
                  <c:v>6.8181818181818177E-2</c:v>
                </c:pt>
                <c:pt idx="5">
                  <c:v>8.0745341614906832E-2</c:v>
                </c:pt>
              </c:numCache>
            </c:numRef>
          </c:val>
          <c:extLst>
            <c:ext xmlns:c16="http://schemas.microsoft.com/office/drawing/2014/chart" uri="{C3380CC4-5D6E-409C-BE32-E72D297353CC}">
              <c16:uniqueId val="{0000000E-A85C-494F-A61D-B999DDB0E621}"/>
            </c:ext>
          </c:extLst>
        </c:ser>
        <c:dLbls>
          <c:showLegendKey val="0"/>
          <c:showVal val="0"/>
          <c:showCatName val="0"/>
          <c:showSerName val="0"/>
          <c:showPercent val="0"/>
          <c:showBubbleSize val="0"/>
        </c:dLbls>
        <c:gapWidth val="30"/>
        <c:overlap val="100"/>
        <c:axId val="104795520"/>
        <c:axId val="104825984"/>
      </c:barChart>
      <c:catAx>
        <c:axId val="10479552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4825984"/>
        <c:crosses val="autoZero"/>
        <c:auto val="1"/>
        <c:lblAlgn val="ctr"/>
        <c:lblOffset val="100"/>
        <c:tickLblSkip val="1"/>
        <c:tickMarkSkip val="1"/>
        <c:noMultiLvlLbl val="0"/>
      </c:catAx>
      <c:valAx>
        <c:axId val="104825984"/>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4795520"/>
        <c:crosses val="autoZero"/>
        <c:crossBetween val="between"/>
      </c:valAx>
      <c:spPr>
        <a:noFill/>
        <a:ln w="25400">
          <a:noFill/>
        </a:ln>
      </c:spPr>
    </c:plotArea>
    <c:legend>
      <c:legendPos val="r"/>
      <c:layout>
        <c:manualLayout>
          <c:xMode val="edge"/>
          <c:yMode val="edge"/>
          <c:x val="0.86315789473684212"/>
          <c:y val="0.23451373887998511"/>
          <c:w val="0.12481203007518793"/>
          <c:h val="0.53539915917589953"/>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5.85323709536308E-2"/>
          <c:y val="2.7113237639553429E-2"/>
        </c:manualLayout>
      </c:layout>
      <c:overlay val="0"/>
      <c:spPr>
        <a:noFill/>
        <a:ln w="25400">
          <a:noFill/>
        </a:ln>
      </c:spPr>
      <c:txPr>
        <a:bodyPr/>
        <a:lstStyle/>
        <a:p>
          <a:pPr>
            <a:defRPr sz="1050" b="0" i="0" u="none" strike="noStrike" baseline="0">
              <a:solidFill>
                <a:srgbClr val="000000"/>
              </a:solidFill>
              <a:latin typeface="ＭＳ Ｐゴシック"/>
              <a:ea typeface="ＭＳ Ｐゴシック"/>
              <a:cs typeface="ＭＳ Ｐゴシック"/>
            </a:defRPr>
          </a:pPr>
          <a:endParaRPr lang="ja-JP"/>
        </a:p>
      </c:txPr>
    </c:title>
    <c:autoTitleDeleted val="0"/>
    <c:view3D>
      <c:rotX val="50"/>
      <c:rotY val="0"/>
      <c:rAngAx val="0"/>
    </c:view3D>
    <c:floor>
      <c:thickness val="0"/>
    </c:floor>
    <c:sideWall>
      <c:thickness val="0"/>
    </c:sideWall>
    <c:backWall>
      <c:thickness val="0"/>
    </c:backWall>
    <c:plotArea>
      <c:layout>
        <c:manualLayout>
          <c:layoutTarget val="inner"/>
          <c:xMode val="edge"/>
          <c:yMode val="edge"/>
          <c:x val="0.22023840769903763"/>
          <c:y val="0.25358851674641147"/>
          <c:w val="0.50793744531933505"/>
          <c:h val="0.69537480063795853"/>
        </c:manualLayout>
      </c:layout>
      <c:pie3DChart>
        <c:varyColors val="1"/>
        <c:ser>
          <c:idx val="0"/>
          <c:order val="0"/>
          <c:tx>
            <c:strRef>
              <c:f>'50（問30）'!$BC$6</c:f>
              <c:strCache>
                <c:ptCount val="1"/>
                <c:pt idx="0">
                  <c:v>全　体</c:v>
                </c:pt>
              </c:strCache>
            </c:strRef>
          </c:tx>
          <c:spPr>
            <a:solidFill>
              <a:srgbClr val="9999FF"/>
            </a:solidFill>
            <a:ln w="12700">
              <a:solidFill>
                <a:srgbClr val="000000"/>
              </a:solidFill>
              <a:prstDash val="solid"/>
            </a:ln>
          </c:spPr>
          <c:dPt>
            <c:idx val="0"/>
            <c:bubble3D val="0"/>
            <c:spPr>
              <a:pattFill prst="pct60">
                <a:fgClr>
                  <a:schemeClr val="tx1"/>
                </a:fgClr>
                <a:bgClr>
                  <a:schemeClr val="bg1"/>
                </a:bgClr>
              </a:pattFill>
              <a:ln w="12700">
                <a:solidFill>
                  <a:srgbClr val="000000"/>
                </a:solidFill>
                <a:prstDash val="solid"/>
              </a:ln>
            </c:spPr>
            <c:extLst>
              <c:ext xmlns:c16="http://schemas.microsoft.com/office/drawing/2014/chart" uri="{C3380CC4-5D6E-409C-BE32-E72D297353CC}">
                <c16:uniqueId val="{00000001-F010-4B30-BCE1-E385E75995DF}"/>
              </c:ext>
            </c:extLst>
          </c:dPt>
          <c:dPt>
            <c:idx val="1"/>
            <c:bubble3D val="0"/>
            <c:spPr>
              <a:solidFill>
                <a:schemeClr val="bg1"/>
              </a:solidFill>
              <a:ln w="12700">
                <a:solidFill>
                  <a:srgbClr val="000000"/>
                </a:solidFill>
                <a:prstDash val="solid"/>
              </a:ln>
            </c:spPr>
            <c:extLst>
              <c:ext xmlns:c16="http://schemas.microsoft.com/office/drawing/2014/chart" uri="{C3380CC4-5D6E-409C-BE32-E72D297353CC}">
                <c16:uniqueId val="{00000003-F010-4B30-BCE1-E385E75995DF}"/>
              </c:ext>
            </c:extLst>
          </c:dPt>
          <c:dPt>
            <c:idx val="2"/>
            <c:bubble3D val="0"/>
            <c:spPr>
              <a:pattFill prst="pct1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5-F010-4B30-BCE1-E385E75995DF}"/>
              </c:ext>
            </c:extLst>
          </c:dPt>
          <c:dLbls>
            <c:dLbl>
              <c:idx val="0"/>
              <c:layout>
                <c:manualLayout>
                  <c:x val="-9.2488438945131858E-4"/>
                  <c:y val="-1.9043425259046426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F010-4B30-BCE1-E385E75995DF}"/>
                </c:ext>
              </c:extLst>
            </c:dLbl>
            <c:dLbl>
              <c:idx val="1"/>
              <c:layout>
                <c:manualLayout>
                  <c:x val="2.3175071866016746E-2"/>
                  <c:y val="-1.0178751352763428E-2"/>
                </c:manualLayout>
              </c:layout>
              <c:dLblPos val="bestFit"/>
              <c:showLegendKey val="0"/>
              <c:showVal val="1"/>
              <c:showCatName val="1"/>
              <c:showSerName val="0"/>
              <c:showPercent val="0"/>
              <c:showBubbleSize val="0"/>
              <c:extLst>
                <c:ext xmlns:c15="http://schemas.microsoft.com/office/drawing/2012/chart" uri="{CE6537A1-D6FC-4f65-9D91-7224C49458BB}">
                  <c15:layout>
                    <c:manualLayout>
                      <c:w val="0.23640888638920132"/>
                      <c:h val="0.25339652448657191"/>
                    </c:manualLayout>
                  </c15:layout>
                </c:ext>
                <c:ext xmlns:c16="http://schemas.microsoft.com/office/drawing/2014/chart" uri="{C3380CC4-5D6E-409C-BE32-E72D297353CC}">
                  <c16:uniqueId val="{00000003-F010-4B30-BCE1-E385E75995DF}"/>
                </c:ext>
              </c:extLst>
            </c:dLbl>
            <c:dLbl>
              <c:idx val="2"/>
              <c:layout>
                <c:manualLayout>
                  <c:x val="-2.3809523809523808E-2"/>
                  <c:y val="-1.268532820957189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010-4B30-BCE1-E385E75995DF}"/>
                </c:ext>
              </c:extLst>
            </c:dLbl>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'50（問30）'!$BD$5:$BF$5</c:f>
              <c:strCache>
                <c:ptCount val="3"/>
                <c:pt idx="0">
                  <c:v>定めている</c:v>
                </c:pt>
                <c:pt idx="1">
                  <c:v>定めていない</c:v>
                </c:pt>
                <c:pt idx="2">
                  <c:v>無回答</c:v>
                </c:pt>
              </c:strCache>
            </c:strRef>
          </c:cat>
          <c:val>
            <c:numRef>
              <c:f>'50（問30）'!$BD$6:$BF$6</c:f>
              <c:numCache>
                <c:formatCode>0.0%</c:formatCode>
                <c:ptCount val="3"/>
                <c:pt idx="0">
                  <c:v>0.65727699530516437</c:v>
                </c:pt>
                <c:pt idx="1">
                  <c:v>0.29107981220657275</c:v>
                </c:pt>
                <c:pt idx="2">
                  <c:v>5.1643192488262914E-2</c:v>
                </c:pt>
              </c:numCache>
            </c:numRef>
          </c:val>
          <c:extLst>
            <c:ext xmlns:c16="http://schemas.microsoft.com/office/drawing/2014/chart" uri="{C3380CC4-5D6E-409C-BE32-E72D297353CC}">
              <c16:uniqueId val="{00000006-F010-4B30-BCE1-E385E75995DF}"/>
            </c:ext>
          </c:extLst>
        </c:ser>
        <c:ser>
          <c:idx val="1"/>
          <c:order val="1"/>
          <c:tx>
            <c:strRef>
              <c:f>'50（問30）'!$BC$7</c:f>
              <c:strCache>
                <c:ptCount val="1"/>
              </c:strCache>
            </c:strRef>
          </c:tx>
          <c:spPr>
            <a:solidFill>
              <a:srgbClr val="993366"/>
            </a:solidFill>
            <a:ln w="12700">
              <a:solidFill>
                <a:srgbClr val="000000"/>
              </a:solidFill>
              <a:prstDash val="solid"/>
            </a:ln>
          </c:spPr>
          <c:dPt>
            <c:idx val="0"/>
            <c:bubble3D val="0"/>
            <c:spPr>
              <a:solidFill>
                <a:srgbClr val="9999FF"/>
              </a:solidFill>
              <a:ln w="12700">
                <a:solidFill>
                  <a:srgbClr val="000000"/>
                </a:solidFill>
                <a:prstDash val="solid"/>
              </a:ln>
            </c:spPr>
            <c:extLst>
              <c:ext xmlns:c16="http://schemas.microsoft.com/office/drawing/2014/chart" uri="{C3380CC4-5D6E-409C-BE32-E72D297353CC}">
                <c16:uniqueId val="{00000008-F010-4B30-BCE1-E385E75995DF}"/>
              </c:ext>
            </c:extLst>
          </c:dPt>
          <c:dPt>
            <c:idx val="1"/>
            <c:bubble3D val="0"/>
            <c:extLst>
              <c:ext xmlns:c16="http://schemas.microsoft.com/office/drawing/2014/chart" uri="{C3380CC4-5D6E-409C-BE32-E72D297353CC}">
                <c16:uniqueId val="{00000009-F010-4B30-BCE1-E385E75995DF}"/>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B-F010-4B30-BCE1-E385E75995DF}"/>
              </c:ext>
            </c:extLst>
          </c:dPt>
          <c:dLbls>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1"/>
            <c:extLst>
              <c:ext xmlns:c15="http://schemas.microsoft.com/office/drawing/2012/chart" uri="{CE6537A1-D6FC-4f65-9D91-7224C49458BB}"/>
            </c:extLst>
          </c:dLbls>
          <c:cat>
            <c:strRef>
              <c:f>'50（問30）'!$BD$5:$BF$5</c:f>
              <c:strCache>
                <c:ptCount val="3"/>
                <c:pt idx="0">
                  <c:v>定めている</c:v>
                </c:pt>
                <c:pt idx="1">
                  <c:v>定めていない</c:v>
                </c:pt>
                <c:pt idx="2">
                  <c:v>無回答</c:v>
                </c:pt>
              </c:strCache>
            </c:strRef>
          </c:cat>
          <c:val>
            <c:numRef>
              <c:f>'50（問30）'!$BD$7:$BF$7</c:f>
              <c:numCache>
                <c:formatCode>General</c:formatCode>
                <c:ptCount val="3"/>
              </c:numCache>
            </c:numRef>
          </c:val>
          <c:extLst>
            <c:ext xmlns:c16="http://schemas.microsoft.com/office/drawing/2014/chart" uri="{C3380CC4-5D6E-409C-BE32-E72D297353CC}">
              <c16:uniqueId val="{0000000C-F010-4B30-BCE1-E385E75995DF}"/>
            </c:ext>
          </c:extLst>
        </c:ser>
        <c:ser>
          <c:idx val="2"/>
          <c:order val="2"/>
          <c:tx>
            <c:strRef>
              <c:f>'50（問30）'!$BC$8</c:f>
              <c:strCache>
                <c:ptCount val="1"/>
                <c:pt idx="0">
                  <c:v>性別により評価しない人事考課基準の有無（％）</c:v>
                </c:pt>
              </c:strCache>
            </c:strRef>
          </c:tx>
          <c:spPr>
            <a:solidFill>
              <a:srgbClr val="FFFFCC"/>
            </a:solidFill>
            <a:ln w="12700">
              <a:solidFill>
                <a:srgbClr val="000000"/>
              </a:solidFill>
              <a:prstDash val="solid"/>
            </a:ln>
          </c:spPr>
          <c:dPt>
            <c:idx val="0"/>
            <c:bubble3D val="0"/>
            <c:spPr>
              <a:solidFill>
                <a:srgbClr val="9999FF"/>
              </a:solidFill>
              <a:ln w="12700">
                <a:solidFill>
                  <a:srgbClr val="000000"/>
                </a:solidFill>
                <a:prstDash val="solid"/>
              </a:ln>
            </c:spPr>
            <c:extLst>
              <c:ext xmlns:c16="http://schemas.microsoft.com/office/drawing/2014/chart" uri="{C3380CC4-5D6E-409C-BE32-E72D297353CC}">
                <c16:uniqueId val="{0000000E-F010-4B30-BCE1-E385E75995DF}"/>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10-F010-4B30-BCE1-E385E75995DF}"/>
              </c:ext>
            </c:extLst>
          </c:dPt>
          <c:dPt>
            <c:idx val="2"/>
            <c:bubble3D val="0"/>
            <c:extLst>
              <c:ext xmlns:c16="http://schemas.microsoft.com/office/drawing/2014/chart" uri="{C3380CC4-5D6E-409C-BE32-E72D297353CC}">
                <c16:uniqueId val="{00000011-F010-4B30-BCE1-E385E75995DF}"/>
              </c:ext>
            </c:extLst>
          </c:dPt>
          <c:dLbls>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1"/>
            <c:extLst>
              <c:ext xmlns:c15="http://schemas.microsoft.com/office/drawing/2012/chart" uri="{CE6537A1-D6FC-4f65-9D91-7224C49458BB}"/>
            </c:extLst>
          </c:dLbls>
          <c:cat>
            <c:strRef>
              <c:f>'50（問30）'!$BD$5:$BF$5</c:f>
              <c:strCache>
                <c:ptCount val="3"/>
                <c:pt idx="0">
                  <c:v>定めている</c:v>
                </c:pt>
                <c:pt idx="1">
                  <c:v>定めていない</c:v>
                </c:pt>
                <c:pt idx="2">
                  <c:v>無回答</c:v>
                </c:pt>
              </c:strCache>
            </c:strRef>
          </c:cat>
          <c:val>
            <c:numRef>
              <c:f>'50（問30）'!$BD$8:$BF$8</c:f>
              <c:numCache>
                <c:formatCode>General</c:formatCode>
                <c:ptCount val="3"/>
              </c:numCache>
            </c:numRef>
          </c:val>
          <c:extLst>
            <c:ext xmlns:c16="http://schemas.microsoft.com/office/drawing/2014/chart" uri="{C3380CC4-5D6E-409C-BE32-E72D297353CC}">
              <c16:uniqueId val="{00000012-F010-4B30-BCE1-E385E75995DF}"/>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2771809773778273"/>
          <c:y val="8.4204948315109898E-2"/>
          <c:w val="0.2325993625796775"/>
          <c:h val="0.26641148325358849"/>
        </c:manualLayout>
      </c:layout>
      <c:overlay val="0"/>
      <c:spPr>
        <a:solidFill>
          <a:sysClr val="window" lastClr="FFFFFF"/>
        </a:solidFill>
        <a:ln>
          <a:solidFill>
            <a:sysClr val="windowText" lastClr="000000"/>
          </a:solidFill>
        </a:ln>
      </c:sp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3834586466165413"/>
          <c:y val="1.2953367875647668E-2"/>
        </c:manualLayout>
      </c:layout>
      <c:overlay val="0"/>
      <c:spPr>
        <a:noFill/>
        <a:ln w="25400">
          <a:noFill/>
        </a:ln>
      </c:spPr>
    </c:title>
    <c:autoTitleDeleted val="0"/>
    <c:plotArea>
      <c:layout>
        <c:manualLayout>
          <c:layoutTarget val="inner"/>
          <c:xMode val="edge"/>
          <c:yMode val="edge"/>
          <c:x val="0.14736842105263157"/>
          <c:y val="6.4766839378238336E-2"/>
          <c:w val="0.70075187969924813"/>
          <c:h val="0.86269430051813467"/>
        </c:manualLayout>
      </c:layout>
      <c:barChart>
        <c:barDir val="bar"/>
        <c:grouping val="percentStacked"/>
        <c:varyColors val="0"/>
        <c:ser>
          <c:idx val="0"/>
          <c:order val="0"/>
          <c:tx>
            <c:strRef>
              <c:f>'50（問30）'!$BD$10</c:f>
              <c:strCache>
                <c:ptCount val="1"/>
                <c:pt idx="0">
                  <c:v>定めている</c:v>
                </c:pt>
              </c:strCache>
            </c:strRef>
          </c:tx>
          <c:spPr>
            <a:pattFill prst="pct60">
              <a:fgClr>
                <a:schemeClr val="tx1"/>
              </a:fgClr>
              <a:bgClr>
                <a:schemeClr val="bg1"/>
              </a:bgClr>
            </a:pattFill>
            <a:ln w="12700">
              <a:solidFill>
                <a:srgbClr val="000000"/>
              </a:solidFill>
              <a:prstDash val="solid"/>
            </a:ln>
          </c:spPr>
          <c:invertIfNegative val="0"/>
          <c:dLbls>
            <c:dLbl>
              <c:idx val="0"/>
              <c:layout>
                <c:manualLayout>
                  <c:x val="2.406015037593986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E4-4886-B61E-38A97554F36C}"/>
                </c:ext>
              </c:extLst>
            </c:dLbl>
            <c:numFmt formatCode="0.0%;\-#;;" sourceLinked="0"/>
            <c:spPr>
              <a:solidFill>
                <a:schemeClr val="bg1"/>
              </a:solidFill>
              <a:ln w="3175">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'50（問30）'!$BC$11:$BC$23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'50（問30）'!$BD$11:$BD$23</c:f>
              <c:numCache>
                <c:formatCode>0.0%</c:formatCode>
                <c:ptCount val="13"/>
                <c:pt idx="0">
                  <c:v>0</c:v>
                </c:pt>
                <c:pt idx="1">
                  <c:v>0.65873015873015872</c:v>
                </c:pt>
                <c:pt idx="2">
                  <c:v>0.62758620689655176</c:v>
                </c:pt>
                <c:pt idx="3">
                  <c:v>0.59523809523809523</c:v>
                </c:pt>
                <c:pt idx="4">
                  <c:v>0.75138121546961323</c:v>
                </c:pt>
                <c:pt idx="5">
                  <c:v>0.68571428571428572</c:v>
                </c:pt>
                <c:pt idx="6">
                  <c:v>0.66666666666666663</c:v>
                </c:pt>
                <c:pt idx="7">
                  <c:v>0.66666666666666663</c:v>
                </c:pt>
                <c:pt idx="8">
                  <c:v>0.68049792531120334</c:v>
                </c:pt>
                <c:pt idx="9">
                  <c:v>0.73076923076923073</c:v>
                </c:pt>
                <c:pt idx="10">
                  <c:v>0.76923076923076927</c:v>
                </c:pt>
                <c:pt idx="11">
                  <c:v>0.68421052631578949</c:v>
                </c:pt>
                <c:pt idx="12">
                  <c:v>0.54852320675105481</c:v>
                </c:pt>
              </c:numCache>
            </c:numRef>
          </c:val>
          <c:extLst>
            <c:ext xmlns:c16="http://schemas.microsoft.com/office/drawing/2014/chart" uri="{C3380CC4-5D6E-409C-BE32-E72D297353CC}">
              <c16:uniqueId val="{00000001-DAE4-4886-B61E-38A97554F36C}"/>
            </c:ext>
          </c:extLst>
        </c:ser>
        <c:ser>
          <c:idx val="1"/>
          <c:order val="1"/>
          <c:tx>
            <c:strRef>
              <c:f>'50（問30）'!$BE$10</c:f>
              <c:strCache>
                <c:ptCount val="1"/>
                <c:pt idx="0">
                  <c:v>定めていない</c:v>
                </c:pt>
              </c:strCache>
            </c:strRef>
          </c:tx>
          <c:spPr>
            <a:solidFill>
              <a:schemeClr val="bg1"/>
            </a:solidFill>
            <a:ln w="12700">
              <a:solidFill>
                <a:srgbClr val="000000"/>
              </a:solidFill>
              <a:prstDash val="solid"/>
            </a:ln>
          </c:spPr>
          <c:invertIfNegative val="0"/>
          <c:dLbls>
            <c:dLbl>
              <c:idx val="10"/>
              <c:layout>
                <c:manualLayout>
                  <c:x val="-1.002506265664160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E4-4886-B61E-38A97554F36C}"/>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'50（問30）'!$BC$11:$BC$23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'50（問30）'!$BE$11:$BE$23</c:f>
              <c:numCache>
                <c:formatCode>0.0%</c:formatCode>
                <c:ptCount val="13"/>
                <c:pt idx="0">
                  <c:v>0</c:v>
                </c:pt>
                <c:pt idx="1">
                  <c:v>0.2857142857142857</c:v>
                </c:pt>
                <c:pt idx="2">
                  <c:v>0.34482758620689657</c:v>
                </c:pt>
                <c:pt idx="3">
                  <c:v>0.35714285714285715</c:v>
                </c:pt>
                <c:pt idx="4">
                  <c:v>0.22099447513812154</c:v>
                </c:pt>
                <c:pt idx="5">
                  <c:v>0.2</c:v>
                </c:pt>
                <c:pt idx="6">
                  <c:v>0.2857142857142857</c:v>
                </c:pt>
                <c:pt idx="7">
                  <c:v>0.2857142857142857</c:v>
                </c:pt>
                <c:pt idx="8">
                  <c:v>0.26141078838174275</c:v>
                </c:pt>
                <c:pt idx="9">
                  <c:v>0.23076923076923078</c:v>
                </c:pt>
                <c:pt idx="10">
                  <c:v>0.23076923076923078</c:v>
                </c:pt>
                <c:pt idx="11">
                  <c:v>0.28421052631578947</c:v>
                </c:pt>
                <c:pt idx="12">
                  <c:v>0.3628691983122363</c:v>
                </c:pt>
              </c:numCache>
            </c:numRef>
          </c:val>
          <c:extLst>
            <c:ext xmlns:c16="http://schemas.microsoft.com/office/drawing/2014/chart" uri="{C3380CC4-5D6E-409C-BE32-E72D297353CC}">
              <c16:uniqueId val="{00000003-DAE4-4886-B61E-38A97554F36C}"/>
            </c:ext>
          </c:extLst>
        </c:ser>
        <c:ser>
          <c:idx val="2"/>
          <c:order val="2"/>
          <c:tx>
            <c:strRef>
              <c:f>'50（問30）'!$BF$10</c:f>
              <c:strCache>
                <c:ptCount val="1"/>
                <c:pt idx="0">
                  <c:v>無回答</c:v>
                </c:pt>
              </c:strCache>
            </c:strRef>
          </c:tx>
          <c:spPr>
            <a:pattFill prst="pct1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5"/>
              <c:layout>
                <c:manualLayout>
                  <c:x val="-1.203007518796992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AE4-4886-B61E-38A97554F36C}"/>
                </c:ext>
              </c:extLst>
            </c:dLbl>
            <c:dLbl>
              <c:idx val="8"/>
              <c:layout>
                <c:manualLayout>
                  <c:x val="-1.203007518796992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AE4-4886-B61E-38A97554F36C}"/>
                </c:ext>
              </c:extLst>
            </c:dLbl>
            <c:dLbl>
              <c:idx val="9"/>
              <c:layout>
                <c:manualLayout>
                  <c:x val="6.0150375939849628E-3"/>
                  <c:y val="-3.166342236191500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D9D-4180-8278-8F26B903F59C}"/>
                </c:ext>
              </c:extLst>
            </c:dLbl>
            <c:dLbl>
              <c:idx val="11"/>
              <c:layout>
                <c:manualLayout>
                  <c:x val="-1.203007518796992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AE4-4886-B61E-38A97554F36C}"/>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'50（問30）'!$BC$11:$BC$23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'50（問30）'!$BF$11:$BF$23</c:f>
              <c:numCache>
                <c:formatCode>0.0%</c:formatCode>
                <c:ptCount val="13"/>
                <c:pt idx="0">
                  <c:v>0</c:v>
                </c:pt>
                <c:pt idx="1">
                  <c:v>5.5555555555555552E-2</c:v>
                </c:pt>
                <c:pt idx="2">
                  <c:v>2.7586206896551724E-2</c:v>
                </c:pt>
                <c:pt idx="3">
                  <c:v>4.7619047619047616E-2</c:v>
                </c:pt>
                <c:pt idx="4">
                  <c:v>2.7624309392265192E-2</c:v>
                </c:pt>
                <c:pt idx="5">
                  <c:v>0.11428571428571428</c:v>
                </c:pt>
                <c:pt idx="6">
                  <c:v>4.7619047619047616E-2</c:v>
                </c:pt>
                <c:pt idx="7">
                  <c:v>4.7619047619047616E-2</c:v>
                </c:pt>
                <c:pt idx="8">
                  <c:v>5.8091286307053944E-2</c:v>
                </c:pt>
                <c:pt idx="9">
                  <c:v>3.8461538461538464E-2</c:v>
                </c:pt>
                <c:pt idx="10">
                  <c:v>0</c:v>
                </c:pt>
                <c:pt idx="11">
                  <c:v>3.1578947368421054E-2</c:v>
                </c:pt>
                <c:pt idx="12">
                  <c:v>8.8607594936708861E-2</c:v>
                </c:pt>
              </c:numCache>
            </c:numRef>
          </c:val>
          <c:extLst>
            <c:ext xmlns:c16="http://schemas.microsoft.com/office/drawing/2014/chart" uri="{C3380CC4-5D6E-409C-BE32-E72D297353CC}">
              <c16:uniqueId val="{00000007-DAE4-4886-B61E-38A97554F36C}"/>
            </c:ext>
          </c:extLst>
        </c:ser>
        <c:dLbls>
          <c:showLegendKey val="0"/>
          <c:showVal val="0"/>
          <c:showCatName val="0"/>
          <c:showSerName val="0"/>
          <c:showPercent val="0"/>
          <c:showBubbleSize val="0"/>
        </c:dLbls>
        <c:gapWidth val="50"/>
        <c:overlap val="100"/>
        <c:axId val="105133184"/>
        <c:axId val="105134720"/>
      </c:barChart>
      <c:catAx>
        <c:axId val="10513318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5134720"/>
        <c:crosses val="autoZero"/>
        <c:auto val="1"/>
        <c:lblAlgn val="ctr"/>
        <c:lblOffset val="100"/>
        <c:tickLblSkip val="1"/>
        <c:tickMarkSkip val="1"/>
        <c:noMultiLvlLbl val="0"/>
      </c:catAx>
      <c:valAx>
        <c:axId val="105134720"/>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5133184"/>
        <c:crosses val="autoZero"/>
        <c:crossBetween val="between"/>
        <c:majorUnit val="0.2"/>
      </c:valAx>
      <c:spPr>
        <a:solidFill>
          <a:srgbClr val="FFFFFF"/>
        </a:solidFill>
        <a:ln w="25400">
          <a:noFill/>
        </a:ln>
      </c:spPr>
    </c:plotArea>
    <c:legend>
      <c:legendPos val="r"/>
      <c:layout>
        <c:manualLayout>
          <c:xMode val="edge"/>
          <c:yMode val="edge"/>
          <c:x val="0.88421052631578945"/>
          <c:y val="0.38860103626943004"/>
          <c:w val="0.10075187969924815"/>
          <c:h val="0.27979274611398969"/>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13939409846496459"/>
          <c:y val="5.7971521675732565E-2"/>
        </c:manualLayout>
      </c:layout>
      <c:overlay val="0"/>
      <c:spPr>
        <a:noFill/>
        <a:ln w="25400">
          <a:noFill/>
        </a:ln>
      </c:spPr>
    </c:title>
    <c:autoTitleDeleted val="0"/>
    <c:plotArea>
      <c:layout>
        <c:manualLayout>
          <c:layoutTarget val="inner"/>
          <c:xMode val="edge"/>
          <c:yMode val="edge"/>
          <c:x val="0.13181837686194492"/>
          <c:y val="0.20773044860756626"/>
          <c:w val="0.71515257331997706"/>
          <c:h val="0.65700793047974448"/>
        </c:manualLayout>
      </c:layout>
      <c:barChart>
        <c:barDir val="bar"/>
        <c:grouping val="percentStacked"/>
        <c:varyColors val="0"/>
        <c:ser>
          <c:idx val="0"/>
          <c:order val="0"/>
          <c:tx>
            <c:strRef>
              <c:f>'50（問30）'!$BD$29</c:f>
              <c:strCache>
                <c:ptCount val="1"/>
                <c:pt idx="0">
                  <c:v>定めている</c:v>
                </c:pt>
              </c:strCache>
            </c:strRef>
          </c:tx>
          <c:spPr>
            <a:pattFill prst="pct60">
              <a:fgClr>
                <a:schemeClr val="tx1"/>
              </a:fgClr>
              <a:bgClr>
                <a:schemeClr val="bg1"/>
              </a:bgClr>
            </a:pattFill>
            <a:ln w="12700">
              <a:solidFill>
                <a:srgbClr val="000000"/>
              </a:solidFill>
              <a:prstDash val="solid"/>
            </a:ln>
          </c:spPr>
          <c:invertIfNegative val="0"/>
          <c:dLbls>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'50（問30）'!$BC$30:$BC$35</c:f>
              <c:strCache>
                <c:ptCount val="6"/>
                <c:pt idx="0">
                  <c:v>100人以上</c:v>
                </c:pt>
                <c:pt idx="1">
                  <c:v>50～99人</c:v>
                </c:pt>
                <c:pt idx="2">
                  <c:v>30～49人</c:v>
                </c:pt>
                <c:pt idx="3">
                  <c:v>10～29人</c:v>
                </c:pt>
                <c:pt idx="4">
                  <c:v>5～9人</c:v>
                </c:pt>
                <c:pt idx="5">
                  <c:v>1～4人</c:v>
                </c:pt>
              </c:strCache>
            </c:strRef>
          </c:cat>
          <c:val>
            <c:numRef>
              <c:f>'50（問30）'!$BD$30:$BD$35</c:f>
              <c:numCache>
                <c:formatCode>0.0%</c:formatCode>
                <c:ptCount val="6"/>
                <c:pt idx="0">
                  <c:v>0.79166666666666663</c:v>
                </c:pt>
                <c:pt idx="1">
                  <c:v>0.7142857142857143</c:v>
                </c:pt>
                <c:pt idx="2">
                  <c:v>0.6785714285714286</c:v>
                </c:pt>
                <c:pt idx="3">
                  <c:v>0.69265033407572385</c:v>
                </c:pt>
                <c:pt idx="4">
                  <c:v>0.60401002506265666</c:v>
                </c:pt>
                <c:pt idx="5">
                  <c:v>0.5864197530864198</c:v>
                </c:pt>
              </c:numCache>
            </c:numRef>
          </c:val>
          <c:extLst>
            <c:ext xmlns:c16="http://schemas.microsoft.com/office/drawing/2014/chart" uri="{C3380CC4-5D6E-409C-BE32-E72D297353CC}">
              <c16:uniqueId val="{00000000-3A6A-4658-8D8E-F4EF1598905A}"/>
            </c:ext>
          </c:extLst>
        </c:ser>
        <c:ser>
          <c:idx val="1"/>
          <c:order val="1"/>
          <c:tx>
            <c:strRef>
              <c:f>'50（問30）'!$BE$29</c:f>
              <c:strCache>
                <c:ptCount val="1"/>
                <c:pt idx="0">
                  <c:v>定めていない</c:v>
                </c:pt>
              </c:strCache>
            </c:strRef>
          </c:tx>
          <c:spPr>
            <a:solidFill>
              <a:schemeClr val="bg1"/>
            </a:solidFill>
            <a:ln w="12700">
              <a:solidFill>
                <a:srgbClr val="000000"/>
              </a:solidFill>
              <a:prstDash val="solid"/>
            </a:ln>
          </c:spPr>
          <c:invertIfNegative val="0"/>
          <c:dLbls>
            <c:dLbl>
              <c:idx val="0"/>
              <c:layout>
                <c:manualLayout>
                  <c:x val="-3.636363636363636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A6A-4658-8D8E-F4EF1598905A}"/>
                </c:ext>
              </c:extLst>
            </c:dLbl>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'50（問30）'!$BC$30:$BC$35</c:f>
              <c:strCache>
                <c:ptCount val="6"/>
                <c:pt idx="0">
                  <c:v>100人以上</c:v>
                </c:pt>
                <c:pt idx="1">
                  <c:v>50～99人</c:v>
                </c:pt>
                <c:pt idx="2">
                  <c:v>30～49人</c:v>
                </c:pt>
                <c:pt idx="3">
                  <c:v>10～29人</c:v>
                </c:pt>
                <c:pt idx="4">
                  <c:v>5～9人</c:v>
                </c:pt>
                <c:pt idx="5">
                  <c:v>1～4人</c:v>
                </c:pt>
              </c:strCache>
            </c:strRef>
          </c:cat>
          <c:val>
            <c:numRef>
              <c:f>'50（問30）'!$BE$30:$BE$35</c:f>
              <c:numCache>
                <c:formatCode>0.0%</c:formatCode>
                <c:ptCount val="6"/>
                <c:pt idx="0">
                  <c:v>0.19444444444444445</c:v>
                </c:pt>
                <c:pt idx="1">
                  <c:v>0.23809523809523808</c:v>
                </c:pt>
                <c:pt idx="2">
                  <c:v>0.2857142857142857</c:v>
                </c:pt>
                <c:pt idx="3">
                  <c:v>0.27616926503340755</c:v>
                </c:pt>
                <c:pt idx="4">
                  <c:v>0.32832080200501251</c:v>
                </c:pt>
                <c:pt idx="5">
                  <c:v>0.31481481481481483</c:v>
                </c:pt>
              </c:numCache>
            </c:numRef>
          </c:val>
          <c:extLst>
            <c:ext xmlns:c16="http://schemas.microsoft.com/office/drawing/2014/chart" uri="{C3380CC4-5D6E-409C-BE32-E72D297353CC}">
              <c16:uniqueId val="{00000002-3A6A-4658-8D8E-F4EF1598905A}"/>
            </c:ext>
          </c:extLst>
        </c:ser>
        <c:ser>
          <c:idx val="2"/>
          <c:order val="2"/>
          <c:tx>
            <c:strRef>
              <c:f>'50（問30）'!$BF$29</c:f>
              <c:strCache>
                <c:ptCount val="1"/>
                <c:pt idx="0">
                  <c:v>無回答</c:v>
                </c:pt>
              </c:strCache>
            </c:strRef>
          </c:tx>
          <c:spPr>
            <a:pattFill prst="pct1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1.212121212121212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A6A-4658-8D8E-F4EF1598905A}"/>
                </c:ext>
              </c:extLst>
            </c:dLbl>
            <c:dLbl>
              <c:idx val="1"/>
              <c:layout>
                <c:manualLayout>
                  <c:x val="-1.212121212121212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A6A-4658-8D8E-F4EF1598905A}"/>
                </c:ext>
              </c:extLst>
            </c:dLbl>
            <c:dLbl>
              <c:idx val="2"/>
              <c:layout>
                <c:manualLayout>
                  <c:x val="-1.414141414141414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A6A-4658-8D8E-F4EF1598905A}"/>
                </c:ext>
              </c:extLst>
            </c:dLbl>
            <c:dLbl>
              <c:idx val="3"/>
              <c:layout>
                <c:manualLayout>
                  <c:x val="-1.010101010101010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A6A-4658-8D8E-F4EF1598905A}"/>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'50（問30）'!$BC$30:$BC$35</c:f>
              <c:strCache>
                <c:ptCount val="6"/>
                <c:pt idx="0">
                  <c:v>100人以上</c:v>
                </c:pt>
                <c:pt idx="1">
                  <c:v>50～99人</c:v>
                </c:pt>
                <c:pt idx="2">
                  <c:v>30～49人</c:v>
                </c:pt>
                <c:pt idx="3">
                  <c:v>10～29人</c:v>
                </c:pt>
                <c:pt idx="4">
                  <c:v>5～9人</c:v>
                </c:pt>
                <c:pt idx="5">
                  <c:v>1～4人</c:v>
                </c:pt>
              </c:strCache>
            </c:strRef>
          </c:cat>
          <c:val>
            <c:numRef>
              <c:f>'50（問30）'!$BF$30:$BF$35</c:f>
              <c:numCache>
                <c:formatCode>0.0%</c:formatCode>
                <c:ptCount val="6"/>
                <c:pt idx="0">
                  <c:v>1.3888888888888888E-2</c:v>
                </c:pt>
                <c:pt idx="1">
                  <c:v>4.7619047619047616E-2</c:v>
                </c:pt>
                <c:pt idx="2">
                  <c:v>3.5714285714285712E-2</c:v>
                </c:pt>
                <c:pt idx="3">
                  <c:v>3.1180400890868598E-2</c:v>
                </c:pt>
                <c:pt idx="4">
                  <c:v>6.7669172932330823E-2</c:v>
                </c:pt>
                <c:pt idx="5">
                  <c:v>9.8765432098765427E-2</c:v>
                </c:pt>
              </c:numCache>
            </c:numRef>
          </c:val>
          <c:extLst>
            <c:ext xmlns:c16="http://schemas.microsoft.com/office/drawing/2014/chart" uri="{C3380CC4-5D6E-409C-BE32-E72D297353CC}">
              <c16:uniqueId val="{00000007-3A6A-4658-8D8E-F4EF1598905A}"/>
            </c:ext>
          </c:extLst>
        </c:ser>
        <c:dLbls>
          <c:showLegendKey val="0"/>
          <c:showVal val="0"/>
          <c:showCatName val="0"/>
          <c:showSerName val="0"/>
          <c:showPercent val="0"/>
          <c:showBubbleSize val="0"/>
        </c:dLbls>
        <c:gapWidth val="40"/>
        <c:overlap val="100"/>
        <c:axId val="105190912"/>
        <c:axId val="105192448"/>
      </c:barChart>
      <c:catAx>
        <c:axId val="10519091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5192448"/>
        <c:crosses val="autoZero"/>
        <c:auto val="1"/>
        <c:lblAlgn val="ctr"/>
        <c:lblOffset val="100"/>
        <c:tickLblSkip val="1"/>
        <c:tickMarkSkip val="1"/>
        <c:noMultiLvlLbl val="0"/>
      </c:catAx>
      <c:valAx>
        <c:axId val="105192448"/>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5190912"/>
        <c:crosses val="autoZero"/>
        <c:crossBetween val="between"/>
        <c:majorUnit val="0.2"/>
      </c:valAx>
      <c:spPr>
        <a:solidFill>
          <a:srgbClr val="FFFFFF"/>
        </a:solidFill>
        <a:ln w="25400">
          <a:noFill/>
        </a:ln>
      </c:spPr>
    </c:plotArea>
    <c:legend>
      <c:legendPos val="r"/>
      <c:layout>
        <c:manualLayout>
          <c:xMode val="edge"/>
          <c:yMode val="edge"/>
          <c:x val="0.88484975741668648"/>
          <c:y val="0.30434934763589333"/>
          <c:w val="0.10757591664678279"/>
          <c:h val="0.57971268084243088"/>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5220716131944692"/>
          <c:y val="1.3262599469496022E-2"/>
        </c:manualLayout>
      </c:layout>
      <c:overlay val="0"/>
      <c:spPr>
        <a:noFill/>
        <a:ln w="25400">
          <a:noFill/>
        </a:ln>
      </c:spPr>
    </c:title>
    <c:autoTitleDeleted val="0"/>
    <c:plotArea>
      <c:layout>
        <c:manualLayout>
          <c:layoutTarget val="inner"/>
          <c:xMode val="edge"/>
          <c:yMode val="edge"/>
          <c:x val="0.1491630832071133"/>
          <c:y val="6.8965517241379309E-2"/>
          <c:w val="0.71994018731596521"/>
          <c:h val="0.85676392572944293"/>
        </c:manualLayout>
      </c:layout>
      <c:barChart>
        <c:barDir val="bar"/>
        <c:grouping val="percentStacked"/>
        <c:varyColors val="0"/>
        <c:ser>
          <c:idx val="0"/>
          <c:order val="0"/>
          <c:tx>
            <c:strRef>
              <c:f>'27（問22）'!$BD$9</c:f>
              <c:strCache>
                <c:ptCount val="1"/>
                <c:pt idx="0">
                  <c:v>あり</c:v>
                </c:pt>
              </c:strCache>
            </c:strRef>
          </c:tx>
          <c:spPr>
            <a:pattFill prst="pct60">
              <a:fgClr>
                <a:schemeClr val="tx1"/>
              </a:fgClr>
              <a:bgClr>
                <a:schemeClr val="bg1"/>
              </a:bgClr>
            </a:pattFill>
            <a:ln w="12700">
              <a:solidFill>
                <a:srgbClr val="000000"/>
              </a:solidFill>
              <a:prstDash val="solid"/>
            </a:ln>
          </c:spPr>
          <c:invertIfNegative val="0"/>
          <c:dLbls>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'27（問22）'!$BC$10:$BC$22</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'27（問22）'!$BD$10:$BD$22</c:f>
              <c:numCache>
                <c:formatCode>0.0%</c:formatCode>
                <c:ptCount val="13"/>
                <c:pt idx="0">
                  <c:v>0</c:v>
                </c:pt>
                <c:pt idx="1">
                  <c:v>0.79512195121951224</c:v>
                </c:pt>
                <c:pt idx="2">
                  <c:v>0.79372197309417036</c:v>
                </c:pt>
                <c:pt idx="3">
                  <c:v>0.81034482758620685</c:v>
                </c:pt>
                <c:pt idx="4">
                  <c:v>0.7904411764705882</c:v>
                </c:pt>
                <c:pt idx="5">
                  <c:v>0.84057971014492749</c:v>
                </c:pt>
                <c:pt idx="6">
                  <c:v>0.87096774193548387</c:v>
                </c:pt>
                <c:pt idx="7">
                  <c:v>0.76315789473684215</c:v>
                </c:pt>
                <c:pt idx="8">
                  <c:v>0.79420289855072468</c:v>
                </c:pt>
                <c:pt idx="9">
                  <c:v>0.77500000000000002</c:v>
                </c:pt>
                <c:pt idx="10">
                  <c:v>0.73684210526315785</c:v>
                </c:pt>
                <c:pt idx="11">
                  <c:v>0.82068965517241377</c:v>
                </c:pt>
                <c:pt idx="12">
                  <c:v>0.77008310249307477</c:v>
                </c:pt>
              </c:numCache>
            </c:numRef>
          </c:val>
          <c:extLst>
            <c:ext xmlns:c16="http://schemas.microsoft.com/office/drawing/2014/chart" uri="{C3380CC4-5D6E-409C-BE32-E72D297353CC}">
              <c16:uniqueId val="{00000000-9152-4FCC-A253-6905D6E8667B}"/>
            </c:ext>
          </c:extLst>
        </c:ser>
        <c:ser>
          <c:idx val="1"/>
          <c:order val="1"/>
          <c:tx>
            <c:strRef>
              <c:f>'27（問22）'!$BE$9</c:f>
              <c:strCache>
                <c:ptCount val="1"/>
                <c:pt idx="0">
                  <c:v>なし</c:v>
                </c:pt>
              </c:strCache>
            </c:strRef>
          </c:tx>
          <c:spPr>
            <a:solidFill>
              <a:schemeClr val="bg1"/>
            </a:solidFill>
            <a:ln w="12700">
              <a:solidFill>
                <a:srgbClr val="000000"/>
              </a:solidFill>
              <a:prstDash val="solid"/>
            </a:ln>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152-4FCC-A253-6905D6E8667B}"/>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152-4FCC-A253-6905D6E8667B}"/>
                </c:ext>
              </c:extLst>
            </c:dLbl>
            <c:dLbl>
              <c:idx val="7"/>
              <c:layout>
                <c:manualLayout>
                  <c:x val="-2.222217114155876E-2"/>
                  <c:y val="-1.91120672250186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152-4FCC-A253-6905D6E8667B}"/>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152-4FCC-A253-6905D6E8667B}"/>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152-4FCC-A253-6905D6E8667B}"/>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'27（問22）'!$BC$10:$BC$22</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'27（問22）'!$BE$10:$BE$22</c:f>
              <c:numCache>
                <c:formatCode>0.0%</c:formatCode>
                <c:ptCount val="13"/>
                <c:pt idx="0">
                  <c:v>0</c:v>
                </c:pt>
                <c:pt idx="1">
                  <c:v>0.18536585365853658</c:v>
                </c:pt>
                <c:pt idx="2">
                  <c:v>0.18385650224215247</c:v>
                </c:pt>
                <c:pt idx="3">
                  <c:v>0.18965517241379309</c:v>
                </c:pt>
                <c:pt idx="4">
                  <c:v>0.19117647058823528</c:v>
                </c:pt>
                <c:pt idx="5">
                  <c:v>0.15942028985507245</c:v>
                </c:pt>
                <c:pt idx="6">
                  <c:v>0.12903225806451613</c:v>
                </c:pt>
                <c:pt idx="7">
                  <c:v>0.23684210526315788</c:v>
                </c:pt>
                <c:pt idx="8">
                  <c:v>0.16521739130434782</c:v>
                </c:pt>
                <c:pt idx="9">
                  <c:v>0.2</c:v>
                </c:pt>
                <c:pt idx="10">
                  <c:v>0.26315789473684209</c:v>
                </c:pt>
                <c:pt idx="11">
                  <c:v>0.15517241379310345</c:v>
                </c:pt>
                <c:pt idx="12">
                  <c:v>0.19667590027700832</c:v>
                </c:pt>
              </c:numCache>
            </c:numRef>
          </c:val>
          <c:extLst>
            <c:ext xmlns:c16="http://schemas.microsoft.com/office/drawing/2014/chart" uri="{C3380CC4-5D6E-409C-BE32-E72D297353CC}">
              <c16:uniqueId val="{00000006-9152-4FCC-A253-6905D6E8667B}"/>
            </c:ext>
          </c:extLst>
        </c:ser>
        <c:ser>
          <c:idx val="2"/>
          <c:order val="2"/>
          <c:tx>
            <c:strRef>
              <c:f>'27（問22）'!$BF$9</c:f>
              <c:strCache>
                <c:ptCount val="1"/>
                <c:pt idx="0">
                  <c:v>無回答</c:v>
                </c:pt>
              </c:strCache>
            </c:strRef>
          </c:tx>
          <c:spPr>
            <a:pattFill prst="pct10">
              <a:fgClr>
                <a:schemeClr val="tx1"/>
              </a:fgClr>
              <a:bgClr>
                <a:schemeClr val="bg1"/>
              </a:bgClr>
            </a:pattFill>
            <a:ln w="12700">
              <a:solidFill>
                <a:srgbClr val="000000"/>
              </a:solidFill>
              <a:prstDash val="solid"/>
            </a:ln>
          </c:spPr>
          <c:invertIfNegative val="0"/>
          <c:dLbls>
            <c:dLbl>
              <c:idx val="0"/>
              <c:layout>
                <c:manualLayout>
                  <c:x val="3.8178718564739429E-2"/>
                  <c:y val="-7.012120832376128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152-4FCC-A253-6905D6E8667B}"/>
                </c:ext>
              </c:extLst>
            </c:dLbl>
            <c:dLbl>
              <c:idx val="1"/>
              <c:layout>
                <c:manualLayout>
                  <c:x val="1.0147133434804667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152-4FCC-A253-6905D6E8667B}"/>
                </c:ext>
              </c:extLst>
            </c:dLbl>
            <c:dLbl>
              <c:idx val="2"/>
              <c:layout>
                <c:manualLayout>
                  <c:x val="3.4500253678335868E-2"/>
                  <c:y val="-1.2967725232572088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152-4FCC-A253-6905D6E8667B}"/>
                </c:ext>
              </c:extLst>
            </c:dLbl>
            <c:dLbl>
              <c:idx val="3"/>
              <c:layout>
                <c:manualLayout>
                  <c:x val="2.841197361745292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152-4FCC-A253-6905D6E8667B}"/>
                </c:ext>
              </c:extLst>
            </c:dLbl>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152-4FCC-A253-6905D6E8667B}"/>
                </c:ext>
              </c:extLst>
            </c:dLbl>
            <c:dLbl>
              <c:idx val="5"/>
              <c:layout>
                <c:manualLayout>
                  <c:x val="-2.232369355657041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57A-4582-BE1B-628056A59D2A}"/>
                </c:ext>
              </c:extLst>
            </c:dLbl>
            <c:dLbl>
              <c:idx val="6"/>
              <c:layout>
                <c:manualLayout>
                  <c:x val="1.623541349568746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152-4FCC-A253-6905D6E8667B}"/>
                </c:ext>
              </c:extLst>
            </c:dLbl>
            <c:dLbl>
              <c:idx val="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152-4FCC-A253-6905D6E8667B}"/>
                </c:ext>
              </c:extLst>
            </c:dLbl>
            <c:dLbl>
              <c:idx val="8"/>
              <c:layout>
                <c:manualLayout>
                  <c:x val="3.450025367833586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152-4FCC-A253-6905D6E8667B}"/>
                </c:ext>
              </c:extLst>
            </c:dLbl>
            <c:dLbl>
              <c:idx val="9"/>
              <c:layout>
                <c:manualLayout>
                  <c:x val="1.217656012176545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152-4FCC-A253-6905D6E8667B}"/>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152-4FCC-A253-6905D6E8667B}"/>
                </c:ext>
              </c:extLst>
            </c:dLbl>
            <c:dLbl>
              <c:idx val="11"/>
              <c:layout>
                <c:manualLayout>
                  <c:x val="3.044140030441400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152-4FCC-A253-6905D6E8667B}"/>
                </c:ext>
              </c:extLst>
            </c:dLbl>
            <c:dLbl>
              <c:idx val="12"/>
              <c:layout>
                <c:manualLayout>
                  <c:x val="3.044140030441400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152-4FCC-A253-6905D6E8667B}"/>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'27（問22）'!$BC$10:$BC$22</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'27（問22）'!$BF$10:$BF$22</c:f>
              <c:numCache>
                <c:formatCode>0.0%</c:formatCode>
                <c:ptCount val="13"/>
                <c:pt idx="0">
                  <c:v>0</c:v>
                </c:pt>
                <c:pt idx="1">
                  <c:v>1.9512195121951219E-2</c:v>
                </c:pt>
                <c:pt idx="2">
                  <c:v>2.2421524663677129E-2</c:v>
                </c:pt>
                <c:pt idx="3">
                  <c:v>0</c:v>
                </c:pt>
                <c:pt idx="4">
                  <c:v>1.8382352941176471E-2</c:v>
                </c:pt>
                <c:pt idx="5">
                  <c:v>0</c:v>
                </c:pt>
                <c:pt idx="6">
                  <c:v>0</c:v>
                </c:pt>
                <c:pt idx="7">
                  <c:v>0</c:v>
                </c:pt>
                <c:pt idx="8">
                  <c:v>4.0579710144927533E-2</c:v>
                </c:pt>
                <c:pt idx="9">
                  <c:v>2.5000000000000001E-2</c:v>
                </c:pt>
                <c:pt idx="10">
                  <c:v>0</c:v>
                </c:pt>
                <c:pt idx="11">
                  <c:v>2.4137931034482758E-2</c:v>
                </c:pt>
                <c:pt idx="12">
                  <c:v>3.3240997229916899E-2</c:v>
                </c:pt>
              </c:numCache>
            </c:numRef>
          </c:val>
          <c:extLst>
            <c:ext xmlns:c16="http://schemas.microsoft.com/office/drawing/2014/chart" uri="{C3380CC4-5D6E-409C-BE32-E72D297353CC}">
              <c16:uniqueId val="{00000013-9152-4FCC-A253-6905D6E8667B}"/>
            </c:ext>
          </c:extLst>
        </c:ser>
        <c:dLbls>
          <c:showLegendKey val="0"/>
          <c:showVal val="0"/>
          <c:showCatName val="0"/>
          <c:showSerName val="0"/>
          <c:showPercent val="0"/>
          <c:showBubbleSize val="0"/>
        </c:dLbls>
        <c:gapWidth val="30"/>
        <c:overlap val="100"/>
        <c:axId val="34351360"/>
        <c:axId val="34672640"/>
      </c:barChart>
      <c:catAx>
        <c:axId val="3435136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4672640"/>
        <c:crosses val="autoZero"/>
        <c:auto val="1"/>
        <c:lblAlgn val="ctr"/>
        <c:lblOffset val="100"/>
        <c:tickLblSkip val="1"/>
        <c:tickMarkSkip val="1"/>
        <c:noMultiLvlLbl val="0"/>
      </c:catAx>
      <c:valAx>
        <c:axId val="3467264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4351360"/>
        <c:crosses val="autoZero"/>
        <c:crossBetween val="between"/>
        <c:majorUnit val="0.2"/>
      </c:valAx>
      <c:spPr>
        <a:noFill/>
        <a:ln w="25400">
          <a:noFill/>
        </a:ln>
      </c:spPr>
    </c:plotArea>
    <c:legend>
      <c:legendPos val="r"/>
      <c:layout>
        <c:manualLayout>
          <c:xMode val="edge"/>
          <c:yMode val="edge"/>
          <c:x val="0.89497844732878706"/>
          <c:y val="0.40406719717064543"/>
          <c:w val="9.7412640771501691E-2"/>
          <c:h val="0.18567639257294433"/>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893817697566565"/>
          <c:y val="2.9874213836477988E-2"/>
        </c:manualLayout>
      </c:layout>
      <c:overlay val="0"/>
      <c:spPr>
        <a:no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title>
    <c:autoTitleDeleted val="0"/>
    <c:view3D>
      <c:rotX val="50"/>
      <c:rotY val="0"/>
      <c:rAngAx val="0"/>
    </c:view3D>
    <c:floor>
      <c:thickness val="0"/>
    </c:floor>
    <c:sideWall>
      <c:thickness val="0"/>
    </c:sideWall>
    <c:backWall>
      <c:thickness val="0"/>
    </c:backWall>
    <c:plotArea>
      <c:layout>
        <c:manualLayout>
          <c:layoutTarget val="inner"/>
          <c:xMode val="edge"/>
          <c:yMode val="edge"/>
          <c:x val="0.20354013270465085"/>
          <c:y val="0.24213836477987422"/>
          <c:w val="0.51032572255901631"/>
          <c:h val="0.70125786163522008"/>
        </c:manualLayout>
      </c:layout>
      <c:pie3DChart>
        <c:varyColors val="1"/>
        <c:ser>
          <c:idx val="0"/>
          <c:order val="0"/>
          <c:tx>
            <c:strRef>
              <c:f>'51（問30）'!$BC$6</c:f>
              <c:strCache>
                <c:ptCount val="1"/>
                <c:pt idx="0">
                  <c:v>全　体</c:v>
                </c:pt>
              </c:strCache>
            </c:strRef>
          </c:tx>
          <c:spPr>
            <a:solidFill>
              <a:srgbClr val="9999FF"/>
            </a:solidFill>
            <a:ln w="12700">
              <a:solidFill>
                <a:srgbClr val="000000"/>
              </a:solidFill>
              <a:prstDash val="solid"/>
            </a:ln>
          </c:spPr>
          <c:dPt>
            <c:idx val="0"/>
            <c:bubble3D val="0"/>
            <c:spPr>
              <a:pattFill prst="pct60">
                <a:fgClr>
                  <a:schemeClr val="tx1"/>
                </a:fgClr>
                <a:bgClr>
                  <a:schemeClr val="bg1"/>
                </a:bgClr>
              </a:pattFill>
              <a:ln w="12700">
                <a:solidFill>
                  <a:srgbClr val="000000"/>
                </a:solidFill>
                <a:prstDash val="solid"/>
              </a:ln>
            </c:spPr>
            <c:extLst>
              <c:ext xmlns:c16="http://schemas.microsoft.com/office/drawing/2014/chart" uri="{C3380CC4-5D6E-409C-BE32-E72D297353CC}">
                <c16:uniqueId val="{00000001-80E5-4419-AA3E-2AA6498E5429}"/>
              </c:ext>
            </c:extLst>
          </c:dPt>
          <c:dPt>
            <c:idx val="1"/>
            <c:bubble3D val="0"/>
            <c:spPr>
              <a:solidFill>
                <a:schemeClr val="bg1"/>
              </a:solidFill>
              <a:ln w="12700">
                <a:solidFill>
                  <a:srgbClr val="000000"/>
                </a:solidFill>
                <a:prstDash val="solid"/>
              </a:ln>
            </c:spPr>
            <c:extLst>
              <c:ext xmlns:c16="http://schemas.microsoft.com/office/drawing/2014/chart" uri="{C3380CC4-5D6E-409C-BE32-E72D297353CC}">
                <c16:uniqueId val="{00000003-80E5-4419-AA3E-2AA6498E5429}"/>
              </c:ext>
            </c:extLst>
          </c:dPt>
          <c:dPt>
            <c:idx val="2"/>
            <c:bubble3D val="0"/>
            <c:spPr>
              <a:pattFill prst="pct1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5-80E5-4419-AA3E-2AA6498E5429}"/>
              </c:ext>
            </c:extLst>
          </c:dPt>
          <c:dLbls>
            <c:dLbl>
              <c:idx val="0"/>
              <c:layout>
                <c:manualLayout>
                  <c:x val="2.4759095378564414E-2"/>
                  <c:y val="-3.8760762381337847E-2"/>
                </c:manualLayout>
              </c:layout>
              <c:tx>
                <c:rich>
                  <a:bodyPr/>
                  <a:lstStyle/>
                  <a:p>
                    <a:r>
                      <a:rPr lang="ja-JP" altLang="en-US"/>
                      <a:t>努めている</a:t>
                    </a:r>
                    <a:r>
                      <a:rPr lang="en-US" altLang="ja-JP"/>
                      <a:t>77.4%</a:t>
                    </a:r>
                  </a:p>
                </c:rich>
              </c:tx>
              <c:dLblPos val="bestFit"/>
              <c:showLegendKey val="0"/>
              <c:showVal val="1"/>
              <c:showCatName val="1"/>
              <c:showSerName val="0"/>
              <c:showPercent val="0"/>
              <c:showBubbleSize val="0"/>
              <c:extLst>
                <c:ext xmlns:c15="http://schemas.microsoft.com/office/drawing/2012/chart" uri="{CE6537A1-D6FC-4f65-9D91-7224C49458BB}">
                  <c15:layout>
                    <c:manualLayout>
                      <c:w val="0.22924302603767446"/>
                      <c:h val="0.21806853582554517"/>
                    </c:manualLayout>
                  </c15:layout>
                  <c15:showDataLabelsRange val="0"/>
                </c:ext>
                <c:ext xmlns:c16="http://schemas.microsoft.com/office/drawing/2014/chart" uri="{C3380CC4-5D6E-409C-BE32-E72D297353CC}">
                  <c16:uniqueId val="{00000001-80E5-4419-AA3E-2AA6498E5429}"/>
                </c:ext>
              </c:extLst>
            </c:dLbl>
            <c:dLbl>
              <c:idx val="1"/>
              <c:layout>
                <c:manualLayout>
                  <c:x val="-3.3151077354268768E-2"/>
                  <c:y val="7.1593621552022979E-2"/>
                </c:manualLayout>
              </c:layout>
              <c:tx>
                <c:rich>
                  <a:bodyPr/>
                  <a:lstStyle/>
                  <a:p>
                    <a:pPr>
                      <a:defRPr sz="900" b="0" i="0" u="none" strike="noStrike" baseline="0">
                        <a:solidFill>
                          <a:srgbClr val="000000"/>
                        </a:solidFill>
                        <a:latin typeface="ＭＳ Ｐゴシック"/>
                        <a:ea typeface="ＭＳ Ｐゴシック"/>
                        <a:cs typeface="ＭＳ Ｐゴシック"/>
                      </a:defRPr>
                    </a:pPr>
                    <a:r>
                      <a:rPr lang="ja-JP" altLang="en-US"/>
                      <a:t>努めていない </a:t>
                    </a:r>
                    <a:r>
                      <a:rPr lang="en-US" altLang="ja-JP"/>
                      <a:t>17.8%</a:t>
                    </a:r>
                  </a:p>
                </c:rich>
              </c:tx>
              <c:numFmt formatCode="0.0%" sourceLinked="0"/>
              <c:spPr>
                <a:noFill/>
                <a:ln w="25400">
                  <a:noFill/>
                </a:ln>
              </c:spPr>
              <c:dLblPos val="bestFit"/>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0E5-4419-AA3E-2AA6498E5429}"/>
                </c:ext>
              </c:extLst>
            </c:dLbl>
            <c:dLbl>
              <c:idx val="2"/>
              <c:layout>
                <c:manualLayout>
                  <c:x val="-0.11118048297060212"/>
                  <c:y val="3.2648442529589462E-2"/>
                </c:manualLayout>
              </c:layout>
              <c:tx>
                <c:rich>
                  <a:bodyPr/>
                  <a:lstStyle/>
                  <a:p>
                    <a:pPr>
                      <a:defRPr sz="900" b="0" i="0" u="none" strike="noStrike" baseline="0">
                        <a:solidFill>
                          <a:srgbClr val="000000"/>
                        </a:solidFill>
                        <a:latin typeface="ＭＳ Ｐゴシック"/>
                        <a:ea typeface="ＭＳ Ｐゴシック"/>
                        <a:cs typeface="ＭＳ Ｐゴシック"/>
                      </a:defRPr>
                    </a:pPr>
                    <a:r>
                      <a:rPr lang="ja-JP" altLang="en-US"/>
                      <a:t>無回答 </a:t>
                    </a:r>
                    <a:r>
                      <a:rPr lang="en-US" altLang="ja-JP"/>
                      <a:t>4.8%</a:t>
                    </a:r>
                  </a:p>
                </c:rich>
              </c:tx>
              <c:numFmt formatCode="0.0%" sourceLinked="0"/>
              <c:spPr>
                <a:noFill/>
                <a:ln w="25400">
                  <a:noFill/>
                </a:ln>
              </c:spPr>
              <c:dLblPos val="bestFit"/>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0E5-4419-AA3E-2AA6498E5429}"/>
                </c:ext>
              </c:extLst>
            </c:dLbl>
            <c:numFmt formatCode="0.0%" sourceLinked="0"/>
            <c:spPr>
              <a:no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1"/>
            <c:showSerName val="0"/>
            <c:showPercent val="0"/>
            <c:showBubbleSize val="0"/>
            <c:showLeaderLines val="1"/>
            <c:extLst>
              <c:ext xmlns:c15="http://schemas.microsoft.com/office/drawing/2012/chart" uri="{CE6537A1-D6FC-4f65-9D91-7224C49458BB}"/>
            </c:extLst>
          </c:dLbls>
          <c:cat>
            <c:strRef>
              <c:f>'51（問30）'!$BD$5:$BF$5</c:f>
              <c:strCache>
                <c:ptCount val="3"/>
                <c:pt idx="0">
                  <c:v>努めている</c:v>
                </c:pt>
                <c:pt idx="1">
                  <c:v>努めていない</c:v>
                </c:pt>
                <c:pt idx="2">
                  <c:v>無回答</c:v>
                </c:pt>
              </c:strCache>
            </c:strRef>
          </c:cat>
          <c:val>
            <c:numRef>
              <c:f>'51（問30）'!$BD$6:$BF$6</c:f>
              <c:numCache>
                <c:formatCode>0.0%</c:formatCode>
                <c:ptCount val="3"/>
                <c:pt idx="0">
                  <c:v>0.77386541471048509</c:v>
                </c:pt>
                <c:pt idx="1">
                  <c:v>0.17840375586854459</c:v>
                </c:pt>
                <c:pt idx="2">
                  <c:v>4.7730829420970268E-2</c:v>
                </c:pt>
              </c:numCache>
            </c:numRef>
          </c:val>
          <c:extLst>
            <c:ext xmlns:c16="http://schemas.microsoft.com/office/drawing/2014/chart" uri="{C3380CC4-5D6E-409C-BE32-E72D297353CC}">
              <c16:uniqueId val="{00000006-80E5-4419-AA3E-2AA6498E5429}"/>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4586021880008369"/>
          <c:y val="0.33503144654088052"/>
          <c:w val="0.23054096114091938"/>
          <c:h val="0.31295597484276733"/>
        </c:manualLayout>
      </c:layout>
      <c:overlay val="0"/>
      <c:spPr>
        <a:solidFill>
          <a:sysClr val="window" lastClr="FFFFFF"/>
        </a:solidFill>
        <a:ln>
          <a:solidFill>
            <a:sysClr val="windowText" lastClr="000000"/>
          </a:solidFill>
        </a:ln>
      </c:sp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orientation="portrait"/>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3363379127158653"/>
          <c:y val="1.4204545454545454E-2"/>
        </c:manualLayout>
      </c:layout>
      <c:overlay val="0"/>
      <c:spPr>
        <a:noFill/>
        <a:ln w="25400">
          <a:noFill/>
        </a:ln>
      </c:spPr>
    </c:title>
    <c:autoTitleDeleted val="0"/>
    <c:plotArea>
      <c:layout>
        <c:manualLayout>
          <c:layoutTarget val="inner"/>
          <c:xMode val="edge"/>
          <c:yMode val="edge"/>
          <c:x val="0.14714736291080568"/>
          <c:y val="7.3863738824655467E-2"/>
          <c:w val="0.71321425900645619"/>
          <c:h val="0.84659208345182035"/>
        </c:manualLayout>
      </c:layout>
      <c:barChart>
        <c:barDir val="bar"/>
        <c:grouping val="percentStacked"/>
        <c:varyColors val="0"/>
        <c:ser>
          <c:idx val="0"/>
          <c:order val="0"/>
          <c:tx>
            <c:strRef>
              <c:f>'51（問30）'!$BD$10</c:f>
              <c:strCache>
                <c:ptCount val="1"/>
                <c:pt idx="0">
                  <c:v>努めている</c:v>
                </c:pt>
              </c:strCache>
            </c:strRef>
          </c:tx>
          <c:spPr>
            <a:pattFill prst="pct60">
              <a:fgClr>
                <a:schemeClr val="tx1"/>
              </a:fgClr>
              <a:bgClr>
                <a:schemeClr val="bg1"/>
              </a:bgClr>
            </a:pattFill>
            <a:ln w="12700">
              <a:solidFill>
                <a:srgbClr val="000000"/>
              </a:solidFill>
              <a:prstDash val="solid"/>
            </a:ln>
          </c:spPr>
          <c:invertIfNegative val="0"/>
          <c:dLbls>
            <c:dLbl>
              <c:idx val="0"/>
              <c:layout>
                <c:manualLayout>
                  <c:x val="2.402402402402402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684-47D6-B8B9-36BBEF992F85}"/>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'51（問30）'!$BC$11:$BC$23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'51（問30）'!$BD$11:$BD$23</c:f>
              <c:numCache>
                <c:formatCode>0.0%</c:formatCode>
                <c:ptCount val="13"/>
                <c:pt idx="0">
                  <c:v>0</c:v>
                </c:pt>
                <c:pt idx="1">
                  <c:v>0.80158730158730163</c:v>
                </c:pt>
                <c:pt idx="2">
                  <c:v>0.76551724137931032</c:v>
                </c:pt>
                <c:pt idx="3">
                  <c:v>0.8571428571428571</c:v>
                </c:pt>
                <c:pt idx="4">
                  <c:v>0.8729281767955801</c:v>
                </c:pt>
                <c:pt idx="5">
                  <c:v>0.8571428571428571</c:v>
                </c:pt>
                <c:pt idx="6">
                  <c:v>0.80952380952380953</c:v>
                </c:pt>
                <c:pt idx="7">
                  <c:v>0.80952380952380953</c:v>
                </c:pt>
                <c:pt idx="8">
                  <c:v>0.74273858921161828</c:v>
                </c:pt>
                <c:pt idx="9">
                  <c:v>0.80769230769230771</c:v>
                </c:pt>
                <c:pt idx="10">
                  <c:v>0.92307692307692313</c:v>
                </c:pt>
                <c:pt idx="11">
                  <c:v>0.8</c:v>
                </c:pt>
                <c:pt idx="12">
                  <c:v>0.65400843881856541</c:v>
                </c:pt>
              </c:numCache>
            </c:numRef>
          </c:val>
          <c:extLst>
            <c:ext xmlns:c16="http://schemas.microsoft.com/office/drawing/2014/chart" uri="{C3380CC4-5D6E-409C-BE32-E72D297353CC}">
              <c16:uniqueId val="{00000001-1684-47D6-B8B9-36BBEF992F85}"/>
            </c:ext>
          </c:extLst>
        </c:ser>
        <c:ser>
          <c:idx val="1"/>
          <c:order val="1"/>
          <c:tx>
            <c:strRef>
              <c:f>'51（問30）'!$BE$10</c:f>
              <c:strCache>
                <c:ptCount val="1"/>
                <c:pt idx="0">
                  <c:v>努めていない</c:v>
                </c:pt>
              </c:strCache>
            </c:strRef>
          </c:tx>
          <c:spPr>
            <a:solidFill>
              <a:schemeClr val="bg1"/>
            </a:solidFill>
            <a:ln w="12700">
              <a:solidFill>
                <a:srgbClr val="000000"/>
              </a:solidFill>
              <a:prstDash val="solid"/>
            </a:ln>
          </c:spPr>
          <c:invertIfNegative val="0"/>
          <c:dLbls>
            <c:dLbl>
              <c:idx val="3"/>
              <c:layout>
                <c:manualLayout>
                  <c:x val="-1.00100100100100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684-47D6-B8B9-36BBEF992F85}"/>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'51（問30）'!$BC$11:$BC$23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'51（問30）'!$BE$11:$BE$23</c:f>
              <c:numCache>
                <c:formatCode>0.0%</c:formatCode>
                <c:ptCount val="13"/>
                <c:pt idx="0">
                  <c:v>0</c:v>
                </c:pt>
                <c:pt idx="1">
                  <c:v>0.16666666666666666</c:v>
                </c:pt>
                <c:pt idx="2">
                  <c:v>0.2</c:v>
                </c:pt>
                <c:pt idx="3">
                  <c:v>9.5238095238095233E-2</c:v>
                </c:pt>
                <c:pt idx="4">
                  <c:v>9.3922651933701654E-2</c:v>
                </c:pt>
                <c:pt idx="5">
                  <c:v>5.7142857142857141E-2</c:v>
                </c:pt>
                <c:pt idx="6">
                  <c:v>0.14285714285714285</c:v>
                </c:pt>
                <c:pt idx="7">
                  <c:v>0.14285714285714285</c:v>
                </c:pt>
                <c:pt idx="8">
                  <c:v>0.19917012448132779</c:v>
                </c:pt>
                <c:pt idx="9">
                  <c:v>0.15384615384615385</c:v>
                </c:pt>
                <c:pt idx="10">
                  <c:v>7.6923076923076927E-2</c:v>
                </c:pt>
                <c:pt idx="11">
                  <c:v>0.16315789473684211</c:v>
                </c:pt>
                <c:pt idx="12">
                  <c:v>0.27426160337552741</c:v>
                </c:pt>
              </c:numCache>
            </c:numRef>
          </c:val>
          <c:extLst>
            <c:ext xmlns:c16="http://schemas.microsoft.com/office/drawing/2014/chart" uri="{C3380CC4-5D6E-409C-BE32-E72D297353CC}">
              <c16:uniqueId val="{00000003-1684-47D6-B8B9-36BBEF992F85}"/>
            </c:ext>
          </c:extLst>
        </c:ser>
        <c:ser>
          <c:idx val="2"/>
          <c:order val="2"/>
          <c:tx>
            <c:strRef>
              <c:f>'51（問30）'!$BF$10</c:f>
              <c:strCache>
                <c:ptCount val="1"/>
                <c:pt idx="0">
                  <c:v>無回答</c:v>
                </c:pt>
              </c:strCache>
            </c:strRef>
          </c:tx>
          <c:spPr>
            <a:pattFill prst="pct1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3"/>
              <c:layout>
                <c:manualLayout>
                  <c:x val="1.6016016016016016E-2"/>
                  <c:y val="-1.3888728445112719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FFA-4ED5-8742-E55556E0BFEC}"/>
                </c:ext>
              </c:extLst>
            </c:dLbl>
            <c:dLbl>
              <c:idx val="5"/>
              <c:layout>
                <c:manualLayout>
                  <c:x val="-2.3605150879353828E-2"/>
                  <c:y val="-3.018441470707929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684-47D6-B8B9-36BBEF992F85}"/>
                </c:ext>
              </c:extLst>
            </c:dLbl>
            <c:dLbl>
              <c:idx val="8"/>
              <c:layout>
                <c:manualLayout>
                  <c:x val="-9.83547953306409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684-47D6-B8B9-36BBEF992F85}"/>
                </c:ext>
              </c:extLst>
            </c:dLbl>
            <c:dLbl>
              <c:idx val="11"/>
              <c:layout>
                <c:manualLayout>
                  <c:x val="2.0950083942209926E-4"/>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684-47D6-B8B9-36BBEF992F85}"/>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'51（問30）'!$BC$11:$BC$23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'51（問30）'!$BF$11:$BF$23</c:f>
              <c:numCache>
                <c:formatCode>0.0%</c:formatCode>
                <c:ptCount val="13"/>
                <c:pt idx="0">
                  <c:v>0</c:v>
                </c:pt>
                <c:pt idx="1">
                  <c:v>3.1746031746031744E-2</c:v>
                </c:pt>
                <c:pt idx="2">
                  <c:v>3.4482758620689655E-2</c:v>
                </c:pt>
                <c:pt idx="3">
                  <c:v>4.7619047619047616E-2</c:v>
                </c:pt>
                <c:pt idx="4">
                  <c:v>3.3149171270718231E-2</c:v>
                </c:pt>
                <c:pt idx="5">
                  <c:v>8.5714285714285715E-2</c:v>
                </c:pt>
                <c:pt idx="6">
                  <c:v>4.7619047619047616E-2</c:v>
                </c:pt>
                <c:pt idx="7">
                  <c:v>4.7619047619047616E-2</c:v>
                </c:pt>
                <c:pt idx="8">
                  <c:v>5.8091286307053944E-2</c:v>
                </c:pt>
                <c:pt idx="9">
                  <c:v>3.8461538461538464E-2</c:v>
                </c:pt>
                <c:pt idx="10">
                  <c:v>0</c:v>
                </c:pt>
                <c:pt idx="11">
                  <c:v>3.6842105263157891E-2</c:v>
                </c:pt>
                <c:pt idx="12">
                  <c:v>7.1729957805907171E-2</c:v>
                </c:pt>
              </c:numCache>
            </c:numRef>
          </c:val>
          <c:extLst>
            <c:ext xmlns:c16="http://schemas.microsoft.com/office/drawing/2014/chart" uri="{C3380CC4-5D6E-409C-BE32-E72D297353CC}">
              <c16:uniqueId val="{00000007-1684-47D6-B8B9-36BBEF992F85}"/>
            </c:ext>
          </c:extLst>
        </c:ser>
        <c:dLbls>
          <c:showLegendKey val="0"/>
          <c:showVal val="0"/>
          <c:showCatName val="0"/>
          <c:showSerName val="0"/>
          <c:showPercent val="0"/>
          <c:showBubbleSize val="0"/>
        </c:dLbls>
        <c:gapWidth val="20"/>
        <c:overlap val="100"/>
        <c:axId val="105004032"/>
        <c:axId val="105018112"/>
      </c:barChart>
      <c:catAx>
        <c:axId val="10500403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5018112"/>
        <c:crosses val="autoZero"/>
        <c:auto val="1"/>
        <c:lblAlgn val="ctr"/>
        <c:lblOffset val="100"/>
        <c:tickLblSkip val="1"/>
        <c:tickMarkSkip val="1"/>
        <c:noMultiLvlLbl val="0"/>
      </c:catAx>
      <c:valAx>
        <c:axId val="105018112"/>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5004032"/>
        <c:crosses val="autoZero"/>
        <c:crossBetween val="between"/>
        <c:majorUnit val="0.2"/>
      </c:valAx>
      <c:spPr>
        <a:solidFill>
          <a:srgbClr val="FFFFFF"/>
        </a:solidFill>
        <a:ln w="25400">
          <a:noFill/>
        </a:ln>
      </c:spPr>
    </c:plotArea>
    <c:legend>
      <c:legendPos val="r"/>
      <c:layout>
        <c:manualLayout>
          <c:xMode val="edge"/>
          <c:yMode val="edge"/>
          <c:x val="0.89489615599851813"/>
          <c:y val="0.34090968742543543"/>
          <c:w val="9.4594752232547541E-2"/>
          <c:h val="0.38920514197089001"/>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12102890315715073"/>
          <c:y val="2.0242914979757085E-2"/>
        </c:manualLayout>
      </c:layout>
      <c:overlay val="0"/>
      <c:spPr>
        <a:noFill/>
        <a:ln w="25400">
          <a:noFill/>
        </a:ln>
      </c:spPr>
    </c:title>
    <c:autoTitleDeleted val="0"/>
    <c:plotArea>
      <c:layout>
        <c:manualLayout>
          <c:layoutTarget val="inner"/>
          <c:xMode val="edge"/>
          <c:yMode val="edge"/>
          <c:x val="0.13313171710396557"/>
          <c:y val="0.12550632098130887"/>
          <c:w val="0.72617300238526672"/>
          <c:h val="0.7611351078866474"/>
        </c:manualLayout>
      </c:layout>
      <c:barChart>
        <c:barDir val="bar"/>
        <c:grouping val="percentStacked"/>
        <c:varyColors val="0"/>
        <c:ser>
          <c:idx val="0"/>
          <c:order val="0"/>
          <c:tx>
            <c:strRef>
              <c:f>'51（問30）'!$BD$29</c:f>
              <c:strCache>
                <c:ptCount val="1"/>
                <c:pt idx="0">
                  <c:v>努めている</c:v>
                </c:pt>
              </c:strCache>
            </c:strRef>
          </c:tx>
          <c:spPr>
            <a:pattFill prst="pct60">
              <a:fgClr>
                <a:schemeClr val="tx1"/>
              </a:fgClr>
              <a:bgClr>
                <a:schemeClr val="bg1"/>
              </a:bgClr>
            </a:pattFill>
            <a:ln w="12700">
              <a:solidFill>
                <a:srgbClr val="000000"/>
              </a:solidFill>
              <a:prstDash val="solid"/>
            </a:ln>
          </c:spPr>
          <c:invertIfNegative val="0"/>
          <c:dLbls>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'51（問30）'!$BC$30:$BC$35</c:f>
              <c:strCache>
                <c:ptCount val="6"/>
                <c:pt idx="0">
                  <c:v>100人以上</c:v>
                </c:pt>
                <c:pt idx="1">
                  <c:v>50～99人</c:v>
                </c:pt>
                <c:pt idx="2">
                  <c:v>30～49人</c:v>
                </c:pt>
                <c:pt idx="3">
                  <c:v>10～29人</c:v>
                </c:pt>
                <c:pt idx="4">
                  <c:v>5～9人</c:v>
                </c:pt>
                <c:pt idx="5">
                  <c:v>1～4人</c:v>
                </c:pt>
              </c:strCache>
            </c:strRef>
          </c:cat>
          <c:val>
            <c:numRef>
              <c:f>'51（問30）'!$BD$30:$BD$35</c:f>
              <c:numCache>
                <c:formatCode>0.0%</c:formatCode>
                <c:ptCount val="6"/>
                <c:pt idx="0">
                  <c:v>0.88888888888888884</c:v>
                </c:pt>
                <c:pt idx="1">
                  <c:v>0.84523809523809523</c:v>
                </c:pt>
                <c:pt idx="2">
                  <c:v>0.8839285714285714</c:v>
                </c:pt>
                <c:pt idx="3">
                  <c:v>0.77728285077950998</c:v>
                </c:pt>
                <c:pt idx="4">
                  <c:v>0.74185463659147866</c:v>
                </c:pt>
                <c:pt idx="5">
                  <c:v>0.67901234567901236</c:v>
                </c:pt>
              </c:numCache>
            </c:numRef>
          </c:val>
          <c:extLst>
            <c:ext xmlns:c16="http://schemas.microsoft.com/office/drawing/2014/chart" uri="{C3380CC4-5D6E-409C-BE32-E72D297353CC}">
              <c16:uniqueId val="{00000000-76F4-4514-940D-6A96B4FB6BD6}"/>
            </c:ext>
          </c:extLst>
        </c:ser>
        <c:ser>
          <c:idx val="1"/>
          <c:order val="1"/>
          <c:tx>
            <c:strRef>
              <c:f>'51（問30）'!$BE$29</c:f>
              <c:strCache>
                <c:ptCount val="1"/>
                <c:pt idx="0">
                  <c:v>努めていない</c:v>
                </c:pt>
              </c:strCache>
            </c:strRef>
          </c:tx>
          <c:spPr>
            <a:solidFill>
              <a:schemeClr val="bg1"/>
            </a:solidFill>
            <a:ln w="12700">
              <a:solidFill>
                <a:srgbClr val="000000"/>
              </a:solidFill>
              <a:prstDash val="solid"/>
            </a:ln>
          </c:spPr>
          <c:invertIfNegative val="0"/>
          <c:dLbls>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'51（問30）'!$BC$30:$BC$35</c:f>
              <c:strCache>
                <c:ptCount val="6"/>
                <c:pt idx="0">
                  <c:v>100人以上</c:v>
                </c:pt>
                <c:pt idx="1">
                  <c:v>50～99人</c:v>
                </c:pt>
                <c:pt idx="2">
                  <c:v>30～49人</c:v>
                </c:pt>
                <c:pt idx="3">
                  <c:v>10～29人</c:v>
                </c:pt>
                <c:pt idx="4">
                  <c:v>5～9人</c:v>
                </c:pt>
                <c:pt idx="5">
                  <c:v>1～4人</c:v>
                </c:pt>
              </c:strCache>
            </c:strRef>
          </c:cat>
          <c:val>
            <c:numRef>
              <c:f>'51（問30）'!$BE$30:$BE$35</c:f>
              <c:numCache>
                <c:formatCode>0.0%</c:formatCode>
                <c:ptCount val="6"/>
                <c:pt idx="0">
                  <c:v>9.7222222222222224E-2</c:v>
                </c:pt>
                <c:pt idx="1">
                  <c:v>0.11904761904761904</c:v>
                </c:pt>
                <c:pt idx="2">
                  <c:v>9.8214285714285712E-2</c:v>
                </c:pt>
                <c:pt idx="3">
                  <c:v>0.19153674832962139</c:v>
                </c:pt>
                <c:pt idx="4">
                  <c:v>0.19548872180451127</c:v>
                </c:pt>
                <c:pt idx="5">
                  <c:v>0.22222222222222221</c:v>
                </c:pt>
              </c:numCache>
            </c:numRef>
          </c:val>
          <c:extLst>
            <c:ext xmlns:c16="http://schemas.microsoft.com/office/drawing/2014/chart" uri="{C3380CC4-5D6E-409C-BE32-E72D297353CC}">
              <c16:uniqueId val="{00000001-76F4-4514-940D-6A96B4FB6BD6}"/>
            </c:ext>
          </c:extLst>
        </c:ser>
        <c:ser>
          <c:idx val="2"/>
          <c:order val="2"/>
          <c:tx>
            <c:strRef>
              <c:f>'51（問30）'!$BF$29</c:f>
              <c:strCache>
                <c:ptCount val="1"/>
                <c:pt idx="0">
                  <c:v>無回答</c:v>
                </c:pt>
              </c:strCache>
            </c:strRef>
          </c:tx>
          <c:spPr>
            <a:pattFill prst="pct1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1.1890285433947826E-2"/>
                  <c:y val="1.016581651168324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6F4-4514-940D-6A96B4FB6BD6}"/>
                </c:ext>
              </c:extLst>
            </c:dLbl>
            <c:dLbl>
              <c:idx val="1"/>
              <c:layout>
                <c:manualLayout>
                  <c:x val="-1.5853713911930436E-2"/>
                  <c:y val="5.545054880761672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6F4-4514-940D-6A96B4FB6BD6}"/>
                </c:ext>
              </c:extLst>
            </c:dLbl>
            <c:dLbl>
              <c:idx val="2"/>
              <c:layout>
                <c:manualLayout>
                  <c:x val="-9.908571194956521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6F4-4514-940D-6A96B4FB6BD6}"/>
                </c:ext>
              </c:extLst>
            </c:dLbl>
            <c:dLbl>
              <c:idx val="3"/>
              <c:layout>
                <c:manualLayout>
                  <c:x val="-1.189028543394782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6F4-4514-940D-6A96B4FB6BD6}"/>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'51（問30）'!$BC$30:$BC$35</c:f>
              <c:strCache>
                <c:ptCount val="6"/>
                <c:pt idx="0">
                  <c:v>100人以上</c:v>
                </c:pt>
                <c:pt idx="1">
                  <c:v>50～99人</c:v>
                </c:pt>
                <c:pt idx="2">
                  <c:v>30～49人</c:v>
                </c:pt>
                <c:pt idx="3">
                  <c:v>10～29人</c:v>
                </c:pt>
                <c:pt idx="4">
                  <c:v>5～9人</c:v>
                </c:pt>
                <c:pt idx="5">
                  <c:v>1～4人</c:v>
                </c:pt>
              </c:strCache>
            </c:strRef>
          </c:cat>
          <c:val>
            <c:numRef>
              <c:f>'51（問30）'!$BF$30:$BF$35</c:f>
              <c:numCache>
                <c:formatCode>0.0%</c:formatCode>
                <c:ptCount val="6"/>
                <c:pt idx="0">
                  <c:v>1.3888888888888888E-2</c:v>
                </c:pt>
                <c:pt idx="1">
                  <c:v>3.5714285714285712E-2</c:v>
                </c:pt>
                <c:pt idx="2">
                  <c:v>1.7857142857142856E-2</c:v>
                </c:pt>
                <c:pt idx="3">
                  <c:v>3.1180400890868598E-2</c:v>
                </c:pt>
                <c:pt idx="4">
                  <c:v>6.2656641604010022E-2</c:v>
                </c:pt>
                <c:pt idx="5">
                  <c:v>9.8765432098765427E-2</c:v>
                </c:pt>
              </c:numCache>
            </c:numRef>
          </c:val>
          <c:extLst>
            <c:ext xmlns:c16="http://schemas.microsoft.com/office/drawing/2014/chart" uri="{C3380CC4-5D6E-409C-BE32-E72D297353CC}">
              <c16:uniqueId val="{00000006-76F4-4514-940D-6A96B4FB6BD6}"/>
            </c:ext>
          </c:extLst>
        </c:ser>
        <c:dLbls>
          <c:showLegendKey val="0"/>
          <c:showVal val="0"/>
          <c:showCatName val="0"/>
          <c:showSerName val="0"/>
          <c:showPercent val="0"/>
          <c:showBubbleSize val="0"/>
        </c:dLbls>
        <c:gapWidth val="50"/>
        <c:overlap val="100"/>
        <c:axId val="105794944"/>
        <c:axId val="105809024"/>
      </c:barChart>
      <c:catAx>
        <c:axId val="10579494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5809024"/>
        <c:crosses val="autoZero"/>
        <c:auto val="1"/>
        <c:lblAlgn val="ctr"/>
        <c:lblOffset val="100"/>
        <c:tickLblSkip val="1"/>
        <c:tickMarkSkip val="1"/>
        <c:noMultiLvlLbl val="0"/>
      </c:catAx>
      <c:valAx>
        <c:axId val="105809024"/>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5794944"/>
        <c:crosses val="autoZero"/>
        <c:crossBetween val="between"/>
        <c:majorUnit val="0.2"/>
      </c:valAx>
      <c:spPr>
        <a:solidFill>
          <a:srgbClr val="FFFFFF"/>
        </a:solidFill>
        <a:ln w="25400">
          <a:noFill/>
        </a:ln>
      </c:spPr>
    </c:plotArea>
    <c:legend>
      <c:legendPos val="r"/>
      <c:layout>
        <c:manualLayout>
          <c:xMode val="edge"/>
          <c:yMode val="edge"/>
          <c:x val="0.89863906194781629"/>
          <c:y val="0.26315831978492565"/>
          <c:w val="9.5310136157337411E-2"/>
          <c:h val="0.55870572858554624"/>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4.3651418572678416E-2"/>
          <c:y val="2.3931623931623933E-2"/>
        </c:manualLayout>
      </c:layout>
      <c:overlay val="0"/>
      <c:spPr>
        <a:no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title>
    <c:autoTitleDeleted val="0"/>
    <c:view3D>
      <c:rotX val="50"/>
      <c:rotY val="0"/>
      <c:rAngAx val="0"/>
    </c:view3D>
    <c:floor>
      <c:thickness val="0"/>
    </c:floor>
    <c:sideWall>
      <c:thickness val="0"/>
    </c:sideWall>
    <c:backWall>
      <c:thickness val="0"/>
    </c:backWall>
    <c:plotArea>
      <c:layout>
        <c:manualLayout>
          <c:layoutTarget val="inner"/>
          <c:xMode val="edge"/>
          <c:yMode val="edge"/>
          <c:x val="0.21031777277840269"/>
          <c:y val="0.2273515041389057"/>
          <c:w val="0.49702505936757896"/>
          <c:h val="0.72478524799784638"/>
        </c:manualLayout>
      </c:layout>
      <c:pie3DChart>
        <c:varyColors val="1"/>
        <c:ser>
          <c:idx val="0"/>
          <c:order val="0"/>
          <c:tx>
            <c:strRef>
              <c:f>'52(問30)'!$AC$6</c:f>
              <c:strCache>
                <c:ptCount val="1"/>
                <c:pt idx="0">
                  <c:v>全　体</c:v>
                </c:pt>
              </c:strCache>
            </c:strRef>
          </c:tx>
          <c:spPr>
            <a:solidFill>
              <a:srgbClr val="9999FF"/>
            </a:solidFill>
            <a:ln w="12700">
              <a:solidFill>
                <a:srgbClr val="000000"/>
              </a:solidFill>
              <a:prstDash val="solid"/>
            </a:ln>
          </c:spPr>
          <c:dPt>
            <c:idx val="0"/>
            <c:bubble3D val="0"/>
            <c:spPr>
              <a:pattFill prst="pct60">
                <a:fgClr>
                  <a:schemeClr val="tx1"/>
                </a:fgClr>
                <a:bgClr>
                  <a:schemeClr val="bg1"/>
                </a:bgClr>
              </a:pattFill>
              <a:ln w="12700">
                <a:solidFill>
                  <a:srgbClr val="000000"/>
                </a:solidFill>
                <a:prstDash val="solid"/>
              </a:ln>
            </c:spPr>
            <c:extLst>
              <c:ext xmlns:c16="http://schemas.microsoft.com/office/drawing/2014/chart" uri="{C3380CC4-5D6E-409C-BE32-E72D297353CC}">
                <c16:uniqueId val="{00000001-FF6A-4B41-B350-D21F862E196C}"/>
              </c:ext>
            </c:extLst>
          </c:dPt>
          <c:dPt>
            <c:idx val="1"/>
            <c:bubble3D val="0"/>
            <c:spPr>
              <a:solidFill>
                <a:schemeClr val="bg1"/>
              </a:solidFill>
              <a:ln w="12700">
                <a:solidFill>
                  <a:srgbClr val="000000"/>
                </a:solidFill>
                <a:prstDash val="solid"/>
              </a:ln>
            </c:spPr>
            <c:extLst>
              <c:ext xmlns:c16="http://schemas.microsoft.com/office/drawing/2014/chart" uri="{C3380CC4-5D6E-409C-BE32-E72D297353CC}">
                <c16:uniqueId val="{00000003-FF6A-4B41-B350-D21F862E196C}"/>
              </c:ext>
            </c:extLst>
          </c:dPt>
          <c:dPt>
            <c:idx val="2"/>
            <c:bubble3D val="0"/>
            <c:spPr>
              <a:pattFill prst="pct1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5-FF6A-4B41-B350-D21F862E196C}"/>
              </c:ext>
            </c:extLst>
          </c:dPt>
          <c:dLbls>
            <c:dLbl>
              <c:idx val="0"/>
              <c:layout>
                <c:manualLayout>
                  <c:x val="3.4341332333458319E-2"/>
                  <c:y val="-6.4143212867622298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FF6A-4B41-B350-D21F862E196C}"/>
                </c:ext>
              </c:extLst>
            </c:dLbl>
            <c:dLbl>
              <c:idx val="1"/>
              <c:layout>
                <c:manualLayout>
                  <c:x val="-0.10328990126234222"/>
                  <c:y val="-5.1282051282051282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24831364829396321"/>
                      <c:h val="0.25786802030456851"/>
                    </c:manualLayout>
                  </c15:layout>
                </c:ext>
                <c:ext xmlns:c16="http://schemas.microsoft.com/office/drawing/2014/chart" uri="{C3380CC4-5D6E-409C-BE32-E72D297353CC}">
                  <c16:uniqueId val="{00000003-FF6A-4B41-B350-D21F862E196C}"/>
                </c:ext>
              </c:extLst>
            </c:dLbl>
            <c:dLbl>
              <c:idx val="2"/>
              <c:layout>
                <c:manualLayout>
                  <c:x val="-5.1701349831271094E-2"/>
                  <c:y val="-4.0842586984319272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F6A-4B41-B350-D21F862E196C}"/>
                </c:ext>
              </c:extLst>
            </c:dLbl>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'52(問30)'!$AD$5:$AF$5</c:f>
              <c:strCache>
                <c:ptCount val="3"/>
                <c:pt idx="0">
                  <c:v>定めている</c:v>
                </c:pt>
                <c:pt idx="1">
                  <c:v>定めていない</c:v>
                </c:pt>
                <c:pt idx="2">
                  <c:v>無回答</c:v>
                </c:pt>
              </c:strCache>
            </c:strRef>
          </c:cat>
          <c:val>
            <c:numRef>
              <c:f>'52(問30)'!$AD$6:$AF$6</c:f>
              <c:numCache>
                <c:formatCode>0.0%</c:formatCode>
                <c:ptCount val="3"/>
                <c:pt idx="0">
                  <c:v>0.29420970266040691</c:v>
                </c:pt>
                <c:pt idx="1">
                  <c:v>0.64319248826291076</c:v>
                </c:pt>
                <c:pt idx="2">
                  <c:v>6.2597809076682318E-2</c:v>
                </c:pt>
              </c:numCache>
            </c:numRef>
          </c:val>
          <c:extLst>
            <c:ext xmlns:c16="http://schemas.microsoft.com/office/drawing/2014/chart" uri="{C3380CC4-5D6E-409C-BE32-E72D297353CC}">
              <c16:uniqueId val="{00000006-FF6A-4B41-B350-D21F862E196C}"/>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5152762154730657"/>
          <c:y val="0.41415384615384615"/>
          <c:w val="0.2325993625796775"/>
          <c:h val="0.31972649572649575"/>
        </c:manualLayout>
      </c:layout>
      <c:overlay val="0"/>
      <c:spPr>
        <a:solidFill>
          <a:schemeClr val="bg1"/>
        </a:solidFill>
        <a:ln>
          <a:solidFill>
            <a:sysClr val="windowText" lastClr="000000"/>
          </a:solidFill>
        </a:ln>
      </c:sp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3984962406015036"/>
          <c:y val="1.278772378516624E-2"/>
        </c:manualLayout>
      </c:layout>
      <c:overlay val="0"/>
      <c:spPr>
        <a:noFill/>
        <a:ln w="25400">
          <a:noFill/>
        </a:ln>
      </c:spPr>
    </c:title>
    <c:autoTitleDeleted val="0"/>
    <c:plotArea>
      <c:layout>
        <c:manualLayout>
          <c:layoutTarget val="inner"/>
          <c:xMode val="edge"/>
          <c:yMode val="edge"/>
          <c:x val="0.14736842105263157"/>
          <c:y val="6.1381150821649744E-2"/>
          <c:w val="0.71879699248120299"/>
          <c:h val="0.87212385125760672"/>
        </c:manualLayout>
      </c:layout>
      <c:barChart>
        <c:barDir val="bar"/>
        <c:grouping val="percentStacked"/>
        <c:varyColors val="0"/>
        <c:ser>
          <c:idx val="0"/>
          <c:order val="0"/>
          <c:tx>
            <c:strRef>
              <c:f>'52(問30)'!$BD$10</c:f>
              <c:strCache>
                <c:ptCount val="1"/>
                <c:pt idx="0">
                  <c:v>定めている</c:v>
                </c:pt>
              </c:strCache>
            </c:strRef>
          </c:tx>
          <c:spPr>
            <a:pattFill prst="pct60">
              <a:fgClr>
                <a:schemeClr val="tx1"/>
              </a:fgClr>
              <a:bgClr>
                <a:schemeClr val="bg1"/>
              </a:bgClr>
            </a:pattFill>
            <a:ln w="12700">
              <a:solidFill>
                <a:srgbClr val="000000"/>
              </a:solidFill>
              <a:prstDash val="solid"/>
            </a:ln>
          </c:spPr>
          <c:invertIfNegative val="0"/>
          <c:dLbls>
            <c:dLbl>
              <c:idx val="0"/>
              <c:layout>
                <c:manualLayout>
                  <c:x val="2.8070175438596509E-2"/>
                  <c:y val="1.2503407705063114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01-4934-B5BD-7DB4C550B0E0}"/>
                </c:ext>
              </c:extLst>
            </c:dLbl>
            <c:numFmt formatCode="0.0%;\-#;;" sourceLinked="0"/>
            <c:spPr>
              <a:solidFill>
                <a:schemeClr val="bg1"/>
              </a:solidFill>
              <a:ln w="3175">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'52(問30)'!$BC$11:$BC$23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'52(問30)'!$BD$11:$BD$23</c:f>
              <c:numCache>
                <c:formatCode>0.0%</c:formatCode>
                <c:ptCount val="13"/>
                <c:pt idx="0">
                  <c:v>0</c:v>
                </c:pt>
                <c:pt idx="1">
                  <c:v>0.26190476190476192</c:v>
                </c:pt>
                <c:pt idx="2">
                  <c:v>0.2413793103448276</c:v>
                </c:pt>
                <c:pt idx="3">
                  <c:v>0.54761904761904767</c:v>
                </c:pt>
                <c:pt idx="4">
                  <c:v>0.48066298342541436</c:v>
                </c:pt>
                <c:pt idx="5">
                  <c:v>0.25714285714285712</c:v>
                </c:pt>
                <c:pt idx="6">
                  <c:v>0.33333333333333331</c:v>
                </c:pt>
                <c:pt idx="7">
                  <c:v>9.5238095238095233E-2</c:v>
                </c:pt>
                <c:pt idx="8">
                  <c:v>0.23236514522821577</c:v>
                </c:pt>
                <c:pt idx="9">
                  <c:v>0.19230769230769232</c:v>
                </c:pt>
                <c:pt idx="10">
                  <c:v>0.30769230769230771</c:v>
                </c:pt>
                <c:pt idx="11">
                  <c:v>0.26842105263157895</c:v>
                </c:pt>
                <c:pt idx="12">
                  <c:v>0.27004219409282698</c:v>
                </c:pt>
              </c:numCache>
            </c:numRef>
          </c:val>
          <c:extLst>
            <c:ext xmlns:c16="http://schemas.microsoft.com/office/drawing/2014/chart" uri="{C3380CC4-5D6E-409C-BE32-E72D297353CC}">
              <c16:uniqueId val="{00000001-4801-4934-B5BD-7DB4C550B0E0}"/>
            </c:ext>
          </c:extLst>
        </c:ser>
        <c:ser>
          <c:idx val="1"/>
          <c:order val="1"/>
          <c:tx>
            <c:strRef>
              <c:f>'52(問30)'!$BE$10</c:f>
              <c:strCache>
                <c:ptCount val="1"/>
                <c:pt idx="0">
                  <c:v>定めていない</c:v>
                </c:pt>
              </c:strCache>
            </c:strRef>
          </c:tx>
          <c:spPr>
            <a:solidFill>
              <a:schemeClr val="bg1"/>
            </a:solidFill>
            <a:ln w="12700">
              <a:solidFill>
                <a:srgbClr val="000000"/>
              </a:solidFill>
              <a:prstDash val="solid"/>
            </a:ln>
          </c:spPr>
          <c:invertIfNegative val="0"/>
          <c:dLbls>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'52(問30)'!$BC$11:$BC$23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'52(問30)'!$BE$11:$BE$23</c:f>
              <c:numCache>
                <c:formatCode>0.0%</c:formatCode>
                <c:ptCount val="13"/>
                <c:pt idx="0">
                  <c:v>0</c:v>
                </c:pt>
                <c:pt idx="1">
                  <c:v>0.66666666666666663</c:v>
                </c:pt>
                <c:pt idx="2">
                  <c:v>0.69655172413793098</c:v>
                </c:pt>
                <c:pt idx="3">
                  <c:v>0.42857142857142855</c:v>
                </c:pt>
                <c:pt idx="4">
                  <c:v>0.48618784530386738</c:v>
                </c:pt>
                <c:pt idx="5">
                  <c:v>0.62857142857142856</c:v>
                </c:pt>
                <c:pt idx="6">
                  <c:v>0.5714285714285714</c:v>
                </c:pt>
                <c:pt idx="7">
                  <c:v>0.8571428571428571</c:v>
                </c:pt>
                <c:pt idx="8">
                  <c:v>0.70954356846473032</c:v>
                </c:pt>
                <c:pt idx="9">
                  <c:v>0.73076923076923073</c:v>
                </c:pt>
                <c:pt idx="10">
                  <c:v>0.69230769230769229</c:v>
                </c:pt>
                <c:pt idx="11">
                  <c:v>0.66842105263157892</c:v>
                </c:pt>
                <c:pt idx="12">
                  <c:v>0.64556962025316456</c:v>
                </c:pt>
              </c:numCache>
            </c:numRef>
          </c:val>
          <c:extLst>
            <c:ext xmlns:c16="http://schemas.microsoft.com/office/drawing/2014/chart" uri="{C3380CC4-5D6E-409C-BE32-E72D297353CC}">
              <c16:uniqueId val="{00000002-4801-4934-B5BD-7DB4C550B0E0}"/>
            </c:ext>
          </c:extLst>
        </c:ser>
        <c:ser>
          <c:idx val="2"/>
          <c:order val="2"/>
          <c:tx>
            <c:strRef>
              <c:f>'52(問30)'!$BF$10</c:f>
              <c:strCache>
                <c:ptCount val="1"/>
                <c:pt idx="0">
                  <c:v>無回答</c:v>
                </c:pt>
              </c:strCache>
            </c:strRef>
          </c:tx>
          <c:spPr>
            <a:pattFill prst="pct1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'52(問30)'!$BC$11:$BC$23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'52(問30)'!$BF$11:$BF$23</c:f>
              <c:numCache>
                <c:formatCode>0.0%</c:formatCode>
                <c:ptCount val="13"/>
                <c:pt idx="0">
                  <c:v>0</c:v>
                </c:pt>
                <c:pt idx="1">
                  <c:v>7.1428571428571425E-2</c:v>
                </c:pt>
                <c:pt idx="2">
                  <c:v>6.2068965517241378E-2</c:v>
                </c:pt>
                <c:pt idx="3">
                  <c:v>2.3809523809523808E-2</c:v>
                </c:pt>
                <c:pt idx="4">
                  <c:v>3.3149171270718231E-2</c:v>
                </c:pt>
                <c:pt idx="5">
                  <c:v>0.11428571428571428</c:v>
                </c:pt>
                <c:pt idx="6">
                  <c:v>9.5238095238095233E-2</c:v>
                </c:pt>
                <c:pt idx="7">
                  <c:v>4.7619047619047616E-2</c:v>
                </c:pt>
                <c:pt idx="8">
                  <c:v>5.8091286307053944E-2</c:v>
                </c:pt>
                <c:pt idx="9">
                  <c:v>7.6923076923076927E-2</c:v>
                </c:pt>
                <c:pt idx="10">
                  <c:v>0</c:v>
                </c:pt>
                <c:pt idx="11">
                  <c:v>6.3157894736842107E-2</c:v>
                </c:pt>
                <c:pt idx="12">
                  <c:v>8.4388185654008435E-2</c:v>
                </c:pt>
              </c:numCache>
            </c:numRef>
          </c:val>
          <c:extLst>
            <c:ext xmlns:c16="http://schemas.microsoft.com/office/drawing/2014/chart" uri="{C3380CC4-5D6E-409C-BE32-E72D297353CC}">
              <c16:uniqueId val="{00000003-4801-4934-B5BD-7DB4C550B0E0}"/>
            </c:ext>
          </c:extLst>
        </c:ser>
        <c:dLbls>
          <c:showLegendKey val="0"/>
          <c:showVal val="0"/>
          <c:showCatName val="0"/>
          <c:showSerName val="0"/>
          <c:showPercent val="0"/>
          <c:showBubbleSize val="0"/>
        </c:dLbls>
        <c:gapWidth val="50"/>
        <c:overlap val="100"/>
        <c:axId val="105358464"/>
        <c:axId val="105360000"/>
      </c:barChart>
      <c:catAx>
        <c:axId val="10535846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5360000"/>
        <c:crosses val="autoZero"/>
        <c:auto val="1"/>
        <c:lblAlgn val="ctr"/>
        <c:lblOffset val="100"/>
        <c:tickLblSkip val="1"/>
        <c:tickMarkSkip val="1"/>
        <c:noMultiLvlLbl val="0"/>
      </c:catAx>
      <c:valAx>
        <c:axId val="105360000"/>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575" b="0" i="0" u="none" strike="noStrike" baseline="0">
                <a:solidFill>
                  <a:srgbClr val="000000"/>
                </a:solidFill>
                <a:latin typeface="ＭＳ Ｐゴシック"/>
                <a:ea typeface="ＭＳ Ｐゴシック"/>
                <a:cs typeface="ＭＳ Ｐゴシック"/>
              </a:defRPr>
            </a:pPr>
            <a:endParaRPr lang="ja-JP"/>
          </a:p>
        </c:txPr>
        <c:crossAx val="105358464"/>
        <c:crosses val="autoZero"/>
        <c:crossBetween val="between"/>
        <c:majorUnit val="0.2"/>
      </c:valAx>
      <c:spPr>
        <a:solidFill>
          <a:srgbClr val="FFFFFF"/>
        </a:solidFill>
        <a:ln w="25400">
          <a:noFill/>
        </a:ln>
      </c:spPr>
    </c:plotArea>
    <c:legend>
      <c:legendPos val="r"/>
      <c:layout>
        <c:manualLayout>
          <c:xMode val="edge"/>
          <c:yMode val="edge"/>
          <c:x val="0.88721804511278191"/>
          <c:y val="0.29156037081042618"/>
          <c:w val="9.4736842105263119E-2"/>
          <c:h val="0.29667546032449266"/>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14220893341433682"/>
          <c:y val="2.4390243902439025E-2"/>
        </c:manualLayout>
      </c:layout>
      <c:overlay val="0"/>
      <c:spPr>
        <a:noFill/>
        <a:ln w="25400">
          <a:noFill/>
        </a:ln>
      </c:spPr>
    </c:title>
    <c:autoTitleDeleted val="0"/>
    <c:plotArea>
      <c:layout>
        <c:manualLayout>
          <c:layoutTarget val="inner"/>
          <c:xMode val="edge"/>
          <c:yMode val="edge"/>
          <c:x val="0.13767029836887348"/>
          <c:y val="0.14146375158096317"/>
          <c:w val="0.7186087002770869"/>
          <c:h val="0.72195293910284652"/>
        </c:manualLayout>
      </c:layout>
      <c:barChart>
        <c:barDir val="bar"/>
        <c:grouping val="percentStacked"/>
        <c:varyColors val="0"/>
        <c:ser>
          <c:idx val="0"/>
          <c:order val="0"/>
          <c:tx>
            <c:strRef>
              <c:f>'52(問30)'!$BD$29</c:f>
              <c:strCache>
                <c:ptCount val="1"/>
                <c:pt idx="0">
                  <c:v>定めている</c:v>
                </c:pt>
              </c:strCache>
            </c:strRef>
          </c:tx>
          <c:spPr>
            <a:pattFill prst="pct60">
              <a:fgClr>
                <a:schemeClr val="tx1"/>
              </a:fgClr>
              <a:bgClr>
                <a:schemeClr val="bg1"/>
              </a:bgClr>
            </a:pattFill>
            <a:ln w="12700">
              <a:solidFill>
                <a:srgbClr val="000000"/>
              </a:solidFill>
              <a:prstDash val="solid"/>
            </a:ln>
          </c:spPr>
          <c:invertIfNegative val="0"/>
          <c:dLbls>
            <c:dLbl>
              <c:idx val="0"/>
              <c:layout>
                <c:manualLayout>
                  <c:x val="4.2763018909649057E-3"/>
                  <c:y val="-3.57748337413828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75F-4394-B9A8-FE052B66F3B6}"/>
                </c:ext>
              </c:extLst>
            </c:dLbl>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'52(問30)'!$BC$30:$BC$35</c:f>
              <c:strCache>
                <c:ptCount val="6"/>
                <c:pt idx="0">
                  <c:v>100人以上</c:v>
                </c:pt>
                <c:pt idx="1">
                  <c:v>50～99人</c:v>
                </c:pt>
                <c:pt idx="2">
                  <c:v>30～49人</c:v>
                </c:pt>
                <c:pt idx="3">
                  <c:v>10～29人</c:v>
                </c:pt>
                <c:pt idx="4">
                  <c:v>5～9人</c:v>
                </c:pt>
                <c:pt idx="5">
                  <c:v>1～4人</c:v>
                </c:pt>
              </c:strCache>
            </c:strRef>
          </c:cat>
          <c:val>
            <c:numRef>
              <c:f>'52(問30)'!$BD$30:$BD$35</c:f>
              <c:numCache>
                <c:formatCode>0.0%</c:formatCode>
                <c:ptCount val="6"/>
                <c:pt idx="0">
                  <c:v>0.2638888888888889</c:v>
                </c:pt>
                <c:pt idx="1">
                  <c:v>0.25</c:v>
                </c:pt>
                <c:pt idx="2">
                  <c:v>0.2857142857142857</c:v>
                </c:pt>
                <c:pt idx="3">
                  <c:v>0.31180400890868598</c:v>
                </c:pt>
                <c:pt idx="4">
                  <c:v>0.2957393483709273</c:v>
                </c:pt>
                <c:pt idx="5">
                  <c:v>0.2839506172839506</c:v>
                </c:pt>
              </c:numCache>
            </c:numRef>
          </c:val>
          <c:extLst>
            <c:ext xmlns:c16="http://schemas.microsoft.com/office/drawing/2014/chart" uri="{C3380CC4-5D6E-409C-BE32-E72D297353CC}">
              <c16:uniqueId val="{00000001-675F-4394-B9A8-FE052B66F3B6}"/>
            </c:ext>
          </c:extLst>
        </c:ser>
        <c:ser>
          <c:idx val="1"/>
          <c:order val="1"/>
          <c:tx>
            <c:strRef>
              <c:f>'52(問30)'!$BE$29</c:f>
              <c:strCache>
                <c:ptCount val="1"/>
                <c:pt idx="0">
                  <c:v>定めていない</c:v>
                </c:pt>
              </c:strCache>
            </c:strRef>
          </c:tx>
          <c:spPr>
            <a:solidFill>
              <a:schemeClr val="bg1"/>
            </a:solidFill>
            <a:ln w="12700">
              <a:solidFill>
                <a:srgbClr val="000000"/>
              </a:solidFill>
              <a:prstDash val="solid"/>
            </a:ln>
          </c:spPr>
          <c:invertIfNegative val="0"/>
          <c:dLbls>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'52(問30)'!$BC$30:$BC$35</c:f>
              <c:strCache>
                <c:ptCount val="6"/>
                <c:pt idx="0">
                  <c:v>100人以上</c:v>
                </c:pt>
                <c:pt idx="1">
                  <c:v>50～99人</c:v>
                </c:pt>
                <c:pt idx="2">
                  <c:v>30～49人</c:v>
                </c:pt>
                <c:pt idx="3">
                  <c:v>10～29人</c:v>
                </c:pt>
                <c:pt idx="4">
                  <c:v>5～9人</c:v>
                </c:pt>
                <c:pt idx="5">
                  <c:v>1～4人</c:v>
                </c:pt>
              </c:strCache>
            </c:strRef>
          </c:cat>
          <c:val>
            <c:numRef>
              <c:f>'52(問30)'!$BE$30:$BE$35</c:f>
              <c:numCache>
                <c:formatCode>0.0%</c:formatCode>
                <c:ptCount val="6"/>
                <c:pt idx="0">
                  <c:v>0.72222222222222221</c:v>
                </c:pt>
                <c:pt idx="1">
                  <c:v>0.7142857142857143</c:v>
                </c:pt>
                <c:pt idx="2">
                  <c:v>0.6785714285714286</c:v>
                </c:pt>
                <c:pt idx="3">
                  <c:v>0.63919821826280621</c:v>
                </c:pt>
                <c:pt idx="4">
                  <c:v>0.62907268170426067</c:v>
                </c:pt>
                <c:pt idx="5">
                  <c:v>0.59259259259259256</c:v>
                </c:pt>
              </c:numCache>
            </c:numRef>
          </c:val>
          <c:extLst>
            <c:ext xmlns:c16="http://schemas.microsoft.com/office/drawing/2014/chart" uri="{C3380CC4-5D6E-409C-BE32-E72D297353CC}">
              <c16:uniqueId val="{00000002-675F-4394-B9A8-FE052B66F3B6}"/>
            </c:ext>
          </c:extLst>
        </c:ser>
        <c:ser>
          <c:idx val="2"/>
          <c:order val="2"/>
          <c:tx>
            <c:strRef>
              <c:f>'52(問30)'!$BF$29</c:f>
              <c:strCache>
                <c:ptCount val="1"/>
                <c:pt idx="0">
                  <c:v>無回答</c:v>
                </c:pt>
              </c:strCache>
            </c:strRef>
          </c:tx>
          <c:spPr>
            <a:pattFill prst="pct1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1.613716591023701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75F-4394-B9A8-FE052B66F3B6}"/>
                </c:ext>
              </c:extLst>
            </c:dLbl>
            <c:dLbl>
              <c:idx val="1"/>
              <c:layout>
                <c:manualLayout>
                  <c:x val="-2.2188603126575897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75F-4394-B9A8-FE052B66F3B6}"/>
                </c:ext>
              </c:extLst>
            </c:dLbl>
            <c:dLbl>
              <c:idx val="2"/>
              <c:layout>
                <c:manualLayout>
                  <c:x val="-8.068582955118508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75F-4394-B9A8-FE052B66F3B6}"/>
                </c:ext>
              </c:extLst>
            </c:dLbl>
            <c:dLbl>
              <c:idx val="3"/>
              <c:layout>
                <c:manualLayout>
                  <c:x val="-1.008572869389813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75F-4394-B9A8-FE052B66F3B6}"/>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'52(問30)'!$BC$30:$BC$35</c:f>
              <c:strCache>
                <c:ptCount val="6"/>
                <c:pt idx="0">
                  <c:v>100人以上</c:v>
                </c:pt>
                <c:pt idx="1">
                  <c:v>50～99人</c:v>
                </c:pt>
                <c:pt idx="2">
                  <c:v>30～49人</c:v>
                </c:pt>
                <c:pt idx="3">
                  <c:v>10～29人</c:v>
                </c:pt>
                <c:pt idx="4">
                  <c:v>5～9人</c:v>
                </c:pt>
                <c:pt idx="5">
                  <c:v>1～4人</c:v>
                </c:pt>
              </c:strCache>
            </c:strRef>
          </c:cat>
          <c:val>
            <c:numRef>
              <c:f>'52(問30)'!$BF$30:$BF$35</c:f>
              <c:numCache>
                <c:formatCode>0.0%</c:formatCode>
                <c:ptCount val="6"/>
                <c:pt idx="0">
                  <c:v>1.3888888888888888E-2</c:v>
                </c:pt>
                <c:pt idx="1">
                  <c:v>3.5714285714285712E-2</c:v>
                </c:pt>
                <c:pt idx="2">
                  <c:v>3.5714285714285712E-2</c:v>
                </c:pt>
                <c:pt idx="3">
                  <c:v>4.8997772828507792E-2</c:v>
                </c:pt>
                <c:pt idx="4">
                  <c:v>7.5187969924812026E-2</c:v>
                </c:pt>
                <c:pt idx="5">
                  <c:v>0.12345679012345678</c:v>
                </c:pt>
              </c:numCache>
            </c:numRef>
          </c:val>
          <c:extLst>
            <c:ext xmlns:c16="http://schemas.microsoft.com/office/drawing/2014/chart" uri="{C3380CC4-5D6E-409C-BE32-E72D297353CC}">
              <c16:uniqueId val="{00000007-675F-4394-B9A8-FE052B66F3B6}"/>
            </c:ext>
          </c:extLst>
        </c:ser>
        <c:dLbls>
          <c:showLegendKey val="0"/>
          <c:showVal val="0"/>
          <c:showCatName val="0"/>
          <c:showSerName val="0"/>
          <c:showPercent val="0"/>
          <c:showBubbleSize val="0"/>
        </c:dLbls>
        <c:gapWidth val="40"/>
        <c:overlap val="100"/>
        <c:axId val="105424000"/>
        <c:axId val="105425536"/>
      </c:barChart>
      <c:catAx>
        <c:axId val="10542400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5425536"/>
        <c:crosses val="autoZero"/>
        <c:auto val="1"/>
        <c:lblAlgn val="ctr"/>
        <c:lblOffset val="100"/>
        <c:tickLblSkip val="1"/>
        <c:tickMarkSkip val="1"/>
        <c:noMultiLvlLbl val="0"/>
      </c:catAx>
      <c:valAx>
        <c:axId val="105425536"/>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5424000"/>
        <c:crosses val="autoZero"/>
        <c:crossBetween val="between"/>
        <c:majorUnit val="0.2"/>
      </c:valAx>
      <c:spPr>
        <a:solidFill>
          <a:srgbClr val="FFFFFF"/>
        </a:solidFill>
        <a:ln w="25400">
          <a:noFill/>
        </a:ln>
      </c:spPr>
    </c:plotArea>
    <c:legend>
      <c:legendPos val="r"/>
      <c:layout>
        <c:manualLayout>
          <c:xMode val="edge"/>
          <c:yMode val="edge"/>
          <c:x val="0.89712620264373155"/>
          <c:y val="0.28292734139939824"/>
          <c:w val="9.5310136157337411E-2"/>
          <c:h val="0.526830292554894"/>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4586466165413534"/>
          <c:y val="1.3020833333333334E-2"/>
        </c:manualLayout>
      </c:layout>
      <c:overlay val="0"/>
      <c:spPr>
        <a:noFill/>
        <a:ln w="25400">
          <a:noFill/>
        </a:ln>
      </c:spPr>
    </c:title>
    <c:autoTitleDeleted val="0"/>
    <c:plotArea>
      <c:layout>
        <c:manualLayout>
          <c:layoutTarget val="inner"/>
          <c:xMode val="edge"/>
          <c:yMode val="edge"/>
          <c:x val="0.14736842105263157"/>
          <c:y val="7.0312678814389074E-2"/>
          <c:w val="0.72631578947368425"/>
          <c:h val="0.85677301221977797"/>
        </c:manualLayout>
      </c:layout>
      <c:barChart>
        <c:barDir val="bar"/>
        <c:grouping val="percentStacked"/>
        <c:varyColors val="0"/>
        <c:ser>
          <c:idx val="0"/>
          <c:order val="0"/>
          <c:tx>
            <c:strRef>
              <c:f>'53（問35）'!$BD$10</c:f>
              <c:strCache>
                <c:ptCount val="1"/>
                <c:pt idx="0">
                  <c:v>ある</c:v>
                </c:pt>
              </c:strCache>
            </c:strRef>
          </c:tx>
          <c:spPr>
            <a:pattFill prst="pct60">
              <a:fgClr>
                <a:schemeClr val="tx1"/>
              </a:fgClr>
              <a:bgClr>
                <a:schemeClr val="bg1"/>
              </a:bgClr>
            </a:pattFill>
            <a:ln w="12700">
              <a:solidFill>
                <a:srgbClr val="000000"/>
              </a:solidFill>
              <a:prstDash val="solid"/>
            </a:ln>
          </c:spPr>
          <c:invertIfNegative val="0"/>
          <c:dLbls>
            <c:dLbl>
              <c:idx val="0"/>
              <c:layout>
                <c:manualLayout>
                  <c:x val="3.007518796992483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09F-4459-BBDA-1883B2054CC7}"/>
                </c:ext>
              </c:extLst>
            </c:dLbl>
            <c:numFmt formatCode="0.0%;\-#;;" sourceLinked="0"/>
            <c:spPr>
              <a:solidFill>
                <a:schemeClr val="bg1"/>
              </a:solidFill>
              <a:ln w="3175">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'53（問35）'!$BC$11:$BC$23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'53（問35）'!$BD$11:$BD$23</c:f>
              <c:numCache>
                <c:formatCode>0.0%</c:formatCode>
                <c:ptCount val="13"/>
                <c:pt idx="0">
                  <c:v>0</c:v>
                </c:pt>
                <c:pt idx="1">
                  <c:v>0.52380952380952384</c:v>
                </c:pt>
                <c:pt idx="2">
                  <c:v>0.52413793103448281</c:v>
                </c:pt>
                <c:pt idx="3">
                  <c:v>0.66666666666666663</c:v>
                </c:pt>
                <c:pt idx="4">
                  <c:v>0.72928176795580113</c:v>
                </c:pt>
                <c:pt idx="5">
                  <c:v>0.51428571428571423</c:v>
                </c:pt>
                <c:pt idx="6">
                  <c:v>0.2857142857142857</c:v>
                </c:pt>
                <c:pt idx="7">
                  <c:v>0.66666666666666663</c:v>
                </c:pt>
                <c:pt idx="8">
                  <c:v>0.39834024896265557</c:v>
                </c:pt>
                <c:pt idx="9">
                  <c:v>0.38461538461538464</c:v>
                </c:pt>
                <c:pt idx="10">
                  <c:v>0.61538461538461542</c:v>
                </c:pt>
                <c:pt idx="11">
                  <c:v>0.46842105263157896</c:v>
                </c:pt>
                <c:pt idx="12">
                  <c:v>0.34599156118143459</c:v>
                </c:pt>
              </c:numCache>
            </c:numRef>
          </c:val>
          <c:extLst>
            <c:ext xmlns:c16="http://schemas.microsoft.com/office/drawing/2014/chart" uri="{C3380CC4-5D6E-409C-BE32-E72D297353CC}">
              <c16:uniqueId val="{00000001-109F-4459-BBDA-1883B2054CC7}"/>
            </c:ext>
          </c:extLst>
        </c:ser>
        <c:ser>
          <c:idx val="1"/>
          <c:order val="1"/>
          <c:tx>
            <c:strRef>
              <c:f>'53（問35）'!$BE$10</c:f>
              <c:strCache>
                <c:ptCount val="1"/>
                <c:pt idx="0">
                  <c:v>ない</c:v>
                </c:pt>
              </c:strCache>
            </c:strRef>
          </c:tx>
          <c:spPr>
            <a:solidFill>
              <a:schemeClr val="bg1"/>
            </a:solidFill>
            <a:ln w="12700">
              <a:solidFill>
                <a:srgbClr val="000000"/>
              </a:solidFill>
              <a:prstDash val="solid"/>
            </a:ln>
          </c:spPr>
          <c:invertIfNegative val="0"/>
          <c:dLbls>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'53（問35）'!$BC$11:$BC$23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'53（問35）'!$BE$11:$BE$23</c:f>
              <c:numCache>
                <c:formatCode>0.0%</c:formatCode>
                <c:ptCount val="13"/>
                <c:pt idx="0">
                  <c:v>0</c:v>
                </c:pt>
                <c:pt idx="1">
                  <c:v>0.3888888888888889</c:v>
                </c:pt>
                <c:pt idx="2">
                  <c:v>0.4206896551724138</c:v>
                </c:pt>
                <c:pt idx="3">
                  <c:v>0.30952380952380953</c:v>
                </c:pt>
                <c:pt idx="4">
                  <c:v>0.2541436464088398</c:v>
                </c:pt>
                <c:pt idx="5">
                  <c:v>0.48571428571428571</c:v>
                </c:pt>
                <c:pt idx="6">
                  <c:v>0.7142857142857143</c:v>
                </c:pt>
                <c:pt idx="7">
                  <c:v>0.33333333333333331</c:v>
                </c:pt>
                <c:pt idx="8">
                  <c:v>0.51452282157676343</c:v>
                </c:pt>
                <c:pt idx="9">
                  <c:v>0.5</c:v>
                </c:pt>
                <c:pt idx="10">
                  <c:v>0.23076923076923078</c:v>
                </c:pt>
                <c:pt idx="11">
                  <c:v>0.49473684210526314</c:v>
                </c:pt>
                <c:pt idx="12">
                  <c:v>0.50632911392405067</c:v>
                </c:pt>
              </c:numCache>
            </c:numRef>
          </c:val>
          <c:extLst>
            <c:ext xmlns:c16="http://schemas.microsoft.com/office/drawing/2014/chart" uri="{C3380CC4-5D6E-409C-BE32-E72D297353CC}">
              <c16:uniqueId val="{00000002-109F-4459-BBDA-1883B2054CC7}"/>
            </c:ext>
          </c:extLst>
        </c:ser>
        <c:ser>
          <c:idx val="2"/>
          <c:order val="2"/>
          <c:tx>
            <c:strRef>
              <c:f>'53（問35）'!$BF$10</c:f>
              <c:strCache>
                <c:ptCount val="1"/>
                <c:pt idx="0">
                  <c:v>無回答</c:v>
                </c:pt>
              </c:strCache>
            </c:strRef>
          </c:tx>
          <c:spPr>
            <a:pattFill prst="pct9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000000" mc:Ignorable="a14" a14:legacySpreadsheetColorIndex="8"/>
              </a:bgClr>
            </a:pattFill>
            <a:ln w="12700">
              <a:solidFill>
                <a:srgbClr val="000000"/>
              </a:solidFill>
              <a:prstDash val="solid"/>
            </a:ln>
          </c:spPr>
          <c:invertIfNegative val="0"/>
          <c:dLbls>
            <c:dLbl>
              <c:idx val="1"/>
              <c:layout>
                <c:manualLayout>
                  <c:x val="4.0100250626566416E-3"/>
                  <c:y val="-3.47222222222222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E55-4E96-ADBC-78A61DA76121}"/>
                </c:ext>
              </c:extLst>
            </c:dLbl>
            <c:dLbl>
              <c:idx val="4"/>
              <c:layout>
                <c:manualLayout>
                  <c:x val="-2.606516290726817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09F-4459-BBDA-1883B2054CC7}"/>
                </c:ext>
              </c:extLst>
            </c:dLbl>
            <c:dLbl>
              <c:idx val="5"/>
              <c:layout>
                <c:manualLayout>
                  <c:x val="-1.604010025062656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09F-4459-BBDA-1883B2054CC7}"/>
                </c:ext>
              </c:extLst>
            </c:dLbl>
            <c:dLbl>
              <c:idx val="7"/>
              <c:layout>
                <c:manualLayout>
                  <c:x val="-1.203007518796992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09F-4459-BBDA-1883B2054CC7}"/>
                </c:ext>
              </c:extLst>
            </c:dLbl>
            <c:dLbl>
              <c:idx val="8"/>
              <c:layout>
                <c:manualLayout>
                  <c:x val="-6.015037593984962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09F-4459-BBDA-1883B2054CC7}"/>
                </c:ext>
              </c:extLst>
            </c:dLbl>
            <c:dLbl>
              <c:idx val="9"/>
              <c:layout>
                <c:manualLayout>
                  <c:x val="-1.203007518796992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09F-4459-BBDA-1883B2054CC7}"/>
                </c:ext>
              </c:extLst>
            </c:dLbl>
            <c:dLbl>
              <c:idx val="11"/>
              <c:layout>
                <c:manualLayout>
                  <c:x val="1.203007518796992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55-4E96-ADBC-78A61DA76121}"/>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'53（問35）'!$BC$11:$BC$23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'53（問35）'!$BF$11:$BF$23</c:f>
              <c:numCache>
                <c:formatCode>0.0%</c:formatCode>
                <c:ptCount val="13"/>
                <c:pt idx="0">
                  <c:v>0</c:v>
                </c:pt>
                <c:pt idx="1">
                  <c:v>8.7301587301587297E-2</c:v>
                </c:pt>
                <c:pt idx="2">
                  <c:v>5.5172413793103448E-2</c:v>
                </c:pt>
                <c:pt idx="3">
                  <c:v>2.3809523809523808E-2</c:v>
                </c:pt>
                <c:pt idx="4">
                  <c:v>1.6574585635359115E-2</c:v>
                </c:pt>
                <c:pt idx="5">
                  <c:v>0</c:v>
                </c:pt>
                <c:pt idx="6">
                  <c:v>0</c:v>
                </c:pt>
                <c:pt idx="7">
                  <c:v>0</c:v>
                </c:pt>
                <c:pt idx="8">
                  <c:v>8.7136929460580909E-2</c:v>
                </c:pt>
                <c:pt idx="9">
                  <c:v>0.11538461538461539</c:v>
                </c:pt>
                <c:pt idx="10">
                  <c:v>0.15384615384615385</c:v>
                </c:pt>
                <c:pt idx="11">
                  <c:v>3.6842105263157891E-2</c:v>
                </c:pt>
                <c:pt idx="12">
                  <c:v>0.14767932489451477</c:v>
                </c:pt>
              </c:numCache>
            </c:numRef>
          </c:val>
          <c:extLst>
            <c:ext xmlns:c16="http://schemas.microsoft.com/office/drawing/2014/chart" uri="{C3380CC4-5D6E-409C-BE32-E72D297353CC}">
              <c16:uniqueId val="{00000008-109F-4459-BBDA-1883B2054CC7}"/>
            </c:ext>
          </c:extLst>
        </c:ser>
        <c:dLbls>
          <c:showLegendKey val="0"/>
          <c:showVal val="0"/>
          <c:showCatName val="0"/>
          <c:showSerName val="0"/>
          <c:showPercent val="0"/>
          <c:showBubbleSize val="0"/>
        </c:dLbls>
        <c:gapWidth val="30"/>
        <c:overlap val="100"/>
        <c:axId val="105507456"/>
        <c:axId val="106111360"/>
      </c:barChart>
      <c:catAx>
        <c:axId val="10550745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6111360"/>
        <c:crosses val="autoZero"/>
        <c:auto val="1"/>
        <c:lblAlgn val="ctr"/>
        <c:lblOffset val="100"/>
        <c:tickLblSkip val="1"/>
        <c:tickMarkSkip val="1"/>
        <c:noMultiLvlLbl val="0"/>
      </c:catAx>
      <c:valAx>
        <c:axId val="106111360"/>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5507456"/>
        <c:crosses val="autoZero"/>
        <c:crossBetween val="between"/>
      </c:valAx>
      <c:spPr>
        <a:noFill/>
        <a:ln w="25400">
          <a:noFill/>
        </a:ln>
      </c:spPr>
    </c:plotArea>
    <c:legend>
      <c:legendPos val="r"/>
      <c:layout>
        <c:manualLayout>
          <c:xMode val="edge"/>
          <c:yMode val="edge"/>
          <c:x val="0.90225563909774431"/>
          <c:y val="0.35677165354330709"/>
          <c:w val="8.4210526315789513E-2"/>
          <c:h val="0.21354221347331581"/>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14457847136577806"/>
          <c:y val="2.0242914979757085E-2"/>
        </c:manualLayout>
      </c:layout>
      <c:overlay val="0"/>
      <c:spPr>
        <a:noFill/>
        <a:ln w="25400">
          <a:noFill/>
        </a:ln>
      </c:spPr>
    </c:title>
    <c:autoTitleDeleted val="0"/>
    <c:plotArea>
      <c:layout>
        <c:manualLayout>
          <c:layoutTarget val="inner"/>
          <c:xMode val="edge"/>
          <c:yMode val="edge"/>
          <c:x val="0.13102419273592864"/>
          <c:y val="0.11336054798311769"/>
          <c:w val="0.74096440029973432"/>
          <c:h val="0.7732808808848386"/>
        </c:manualLayout>
      </c:layout>
      <c:barChart>
        <c:barDir val="bar"/>
        <c:grouping val="percentStacked"/>
        <c:varyColors val="0"/>
        <c:ser>
          <c:idx val="0"/>
          <c:order val="0"/>
          <c:tx>
            <c:strRef>
              <c:f>'53（問35）'!$BD$29</c:f>
              <c:strCache>
                <c:ptCount val="1"/>
                <c:pt idx="0">
                  <c:v>ある</c:v>
                </c:pt>
              </c:strCache>
            </c:strRef>
          </c:tx>
          <c:spPr>
            <a:pattFill prst="pct60">
              <a:fgClr>
                <a:schemeClr val="tx1"/>
              </a:fgClr>
              <a:bgClr>
                <a:schemeClr val="bg1"/>
              </a:bgClr>
            </a:pattFill>
            <a:ln w="12700">
              <a:solidFill>
                <a:srgbClr val="000000"/>
              </a:solidFill>
              <a:prstDash val="solid"/>
            </a:ln>
          </c:spPr>
          <c:invertIfNegative val="0"/>
          <c:dLbls>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'53（問35）'!$BC$30:$BC$35</c:f>
              <c:strCache>
                <c:ptCount val="6"/>
                <c:pt idx="0">
                  <c:v>100人以上</c:v>
                </c:pt>
                <c:pt idx="1">
                  <c:v>50～99人</c:v>
                </c:pt>
                <c:pt idx="2">
                  <c:v>30～49人</c:v>
                </c:pt>
                <c:pt idx="3">
                  <c:v>10～29人</c:v>
                </c:pt>
                <c:pt idx="4">
                  <c:v>5～9人</c:v>
                </c:pt>
                <c:pt idx="5">
                  <c:v>1～4人</c:v>
                </c:pt>
              </c:strCache>
            </c:strRef>
          </c:cat>
          <c:val>
            <c:numRef>
              <c:f>'53（問35）'!$BD$30:$BD$35</c:f>
              <c:numCache>
                <c:formatCode>0.0%</c:formatCode>
                <c:ptCount val="6"/>
                <c:pt idx="0">
                  <c:v>0.83333333333333337</c:v>
                </c:pt>
                <c:pt idx="1">
                  <c:v>0.73809523809523814</c:v>
                </c:pt>
                <c:pt idx="2">
                  <c:v>0.7142857142857143</c:v>
                </c:pt>
                <c:pt idx="3">
                  <c:v>0.50111358574610243</c:v>
                </c:pt>
                <c:pt idx="4">
                  <c:v>0.38095238095238093</c:v>
                </c:pt>
                <c:pt idx="5">
                  <c:v>0.2839506172839506</c:v>
                </c:pt>
              </c:numCache>
            </c:numRef>
          </c:val>
          <c:extLst>
            <c:ext xmlns:c16="http://schemas.microsoft.com/office/drawing/2014/chart" uri="{C3380CC4-5D6E-409C-BE32-E72D297353CC}">
              <c16:uniqueId val="{00000000-59D3-44B3-9073-499A426AD04C}"/>
            </c:ext>
          </c:extLst>
        </c:ser>
        <c:ser>
          <c:idx val="1"/>
          <c:order val="1"/>
          <c:tx>
            <c:strRef>
              <c:f>'53（問35）'!$BE$29</c:f>
              <c:strCache>
                <c:ptCount val="1"/>
                <c:pt idx="0">
                  <c:v>ない</c:v>
                </c:pt>
              </c:strCache>
            </c:strRef>
          </c:tx>
          <c:spPr>
            <a:solidFill>
              <a:schemeClr val="bg1"/>
            </a:solidFill>
            <a:ln w="12700">
              <a:solidFill>
                <a:srgbClr val="000000"/>
              </a:solidFill>
              <a:prstDash val="solid"/>
            </a:ln>
          </c:spPr>
          <c:invertIfNegative val="0"/>
          <c:dLbls>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'53（問35）'!$BC$30:$BC$35</c:f>
              <c:strCache>
                <c:ptCount val="6"/>
                <c:pt idx="0">
                  <c:v>100人以上</c:v>
                </c:pt>
                <c:pt idx="1">
                  <c:v>50～99人</c:v>
                </c:pt>
                <c:pt idx="2">
                  <c:v>30～49人</c:v>
                </c:pt>
                <c:pt idx="3">
                  <c:v>10～29人</c:v>
                </c:pt>
                <c:pt idx="4">
                  <c:v>5～9人</c:v>
                </c:pt>
                <c:pt idx="5">
                  <c:v>1～4人</c:v>
                </c:pt>
              </c:strCache>
            </c:strRef>
          </c:cat>
          <c:val>
            <c:numRef>
              <c:f>'53（問35）'!$BE$30:$BE$35</c:f>
              <c:numCache>
                <c:formatCode>0.0%</c:formatCode>
                <c:ptCount val="6"/>
                <c:pt idx="0">
                  <c:v>0.15277777777777779</c:v>
                </c:pt>
                <c:pt idx="1">
                  <c:v>0.26190476190476192</c:v>
                </c:pt>
                <c:pt idx="2">
                  <c:v>0.25</c:v>
                </c:pt>
                <c:pt idx="3">
                  <c:v>0.43875278396436523</c:v>
                </c:pt>
                <c:pt idx="4">
                  <c:v>0.52631578947368418</c:v>
                </c:pt>
                <c:pt idx="5">
                  <c:v>0.58024691358024694</c:v>
                </c:pt>
              </c:numCache>
            </c:numRef>
          </c:val>
          <c:extLst>
            <c:ext xmlns:c16="http://schemas.microsoft.com/office/drawing/2014/chart" uri="{C3380CC4-5D6E-409C-BE32-E72D297353CC}">
              <c16:uniqueId val="{00000001-59D3-44B3-9073-499A426AD04C}"/>
            </c:ext>
          </c:extLst>
        </c:ser>
        <c:ser>
          <c:idx val="2"/>
          <c:order val="2"/>
          <c:tx>
            <c:strRef>
              <c:f>'53（問35）'!$BF$29</c:f>
              <c:strCache>
                <c:ptCount val="1"/>
                <c:pt idx="0">
                  <c:v>無回答</c:v>
                </c:pt>
              </c:strCache>
            </c:strRef>
          </c:tx>
          <c:spPr>
            <a:pattFill prst="pct9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000000" mc:Ignorable="a14" a14:legacySpreadsheetColorIndex="8"/>
              </a:bgClr>
            </a:pattFill>
            <a:ln w="12700">
              <a:solidFill>
                <a:srgbClr val="000000"/>
              </a:solidFill>
              <a:prstDash val="solid"/>
            </a:ln>
          </c:spPr>
          <c:invertIfNegative val="0"/>
          <c:dLbls>
            <c:dLbl>
              <c:idx val="1"/>
              <c:layout>
                <c:manualLayout>
                  <c:x val="-1.2195123902938977E-2"/>
                  <c:y val="5.39811066126855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9D3-44B3-9073-499A426AD04C}"/>
                </c:ext>
              </c:extLst>
            </c:dLbl>
            <c:dLbl>
              <c:idx val="2"/>
              <c:layout>
                <c:manualLayout>
                  <c:x val="-1.829268585440846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9D3-44B3-9073-499A426AD04C}"/>
                </c:ext>
              </c:extLst>
            </c:dLbl>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'53（問35）'!$BC$30:$BC$35</c:f>
              <c:strCache>
                <c:ptCount val="6"/>
                <c:pt idx="0">
                  <c:v>100人以上</c:v>
                </c:pt>
                <c:pt idx="1">
                  <c:v>50～99人</c:v>
                </c:pt>
                <c:pt idx="2">
                  <c:v>30～49人</c:v>
                </c:pt>
                <c:pt idx="3">
                  <c:v>10～29人</c:v>
                </c:pt>
                <c:pt idx="4">
                  <c:v>5～9人</c:v>
                </c:pt>
                <c:pt idx="5">
                  <c:v>1～4人</c:v>
                </c:pt>
              </c:strCache>
            </c:strRef>
          </c:cat>
          <c:val>
            <c:numRef>
              <c:f>'53（問35）'!$BF$30:$BF$35</c:f>
              <c:numCache>
                <c:formatCode>0.0%</c:formatCode>
                <c:ptCount val="6"/>
                <c:pt idx="0">
                  <c:v>1.3888888888888888E-2</c:v>
                </c:pt>
                <c:pt idx="1">
                  <c:v>0</c:v>
                </c:pt>
                <c:pt idx="2">
                  <c:v>3.5714285714285712E-2</c:v>
                </c:pt>
                <c:pt idx="3">
                  <c:v>6.0133630289532294E-2</c:v>
                </c:pt>
                <c:pt idx="4">
                  <c:v>9.2731829573934832E-2</c:v>
                </c:pt>
                <c:pt idx="5">
                  <c:v>0.13580246913580246</c:v>
                </c:pt>
              </c:numCache>
            </c:numRef>
          </c:val>
          <c:extLst>
            <c:ext xmlns:c16="http://schemas.microsoft.com/office/drawing/2014/chart" uri="{C3380CC4-5D6E-409C-BE32-E72D297353CC}">
              <c16:uniqueId val="{00000004-59D3-44B3-9073-499A426AD04C}"/>
            </c:ext>
          </c:extLst>
        </c:ser>
        <c:dLbls>
          <c:showLegendKey val="0"/>
          <c:showVal val="0"/>
          <c:showCatName val="0"/>
          <c:showSerName val="0"/>
          <c:showPercent val="0"/>
          <c:showBubbleSize val="0"/>
        </c:dLbls>
        <c:gapWidth val="30"/>
        <c:overlap val="100"/>
        <c:axId val="106158720"/>
        <c:axId val="105906560"/>
      </c:barChart>
      <c:catAx>
        <c:axId val="10615872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5906560"/>
        <c:crosses val="autoZero"/>
        <c:auto val="1"/>
        <c:lblAlgn val="ctr"/>
        <c:lblOffset val="100"/>
        <c:tickLblSkip val="1"/>
        <c:tickMarkSkip val="1"/>
        <c:noMultiLvlLbl val="0"/>
      </c:catAx>
      <c:valAx>
        <c:axId val="105906560"/>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6158720"/>
        <c:crosses val="autoZero"/>
        <c:crossBetween val="between"/>
      </c:valAx>
      <c:spPr>
        <a:noFill/>
        <a:ln w="25400">
          <a:noFill/>
        </a:ln>
      </c:spPr>
    </c:plotArea>
    <c:legend>
      <c:legendPos val="r"/>
      <c:layout>
        <c:manualLayout>
          <c:xMode val="edge"/>
          <c:yMode val="edge"/>
          <c:x val="0.9036150902823894"/>
          <c:y val="0.30364414974443982"/>
          <c:w val="8.4337349397590411E-2"/>
          <c:h val="0.4210534816751144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75" b="0" i="0" u="none" strike="noStrike" baseline="0">
                <a:solidFill>
                  <a:srgbClr val="000000"/>
                </a:solidFill>
                <a:latin typeface="ＭＳ Ｐゴシック"/>
                <a:ea typeface="ＭＳ Ｐゴシック"/>
                <a:cs typeface="ＭＳ Ｐゴシック"/>
              </a:defRPr>
            </a:pPr>
            <a:r>
              <a:rPr lang="ja-JP" altLang="en-US"/>
              <a:t>全　体</a:t>
            </a:r>
          </a:p>
        </c:rich>
      </c:tx>
      <c:layout>
        <c:manualLayout>
          <c:xMode val="edge"/>
          <c:yMode val="edge"/>
          <c:x val="0.7574856586040517"/>
          <c:y val="6.4953170327393284E-2"/>
        </c:manualLayout>
      </c:layout>
      <c:overlay val="0"/>
      <c:spPr>
        <a:noFill/>
        <a:ln w="25400">
          <a:noFill/>
        </a:ln>
      </c:spPr>
    </c:title>
    <c:autoTitleDeleted val="0"/>
    <c:view3D>
      <c:rotX val="50"/>
      <c:rotY val="0"/>
      <c:rAngAx val="0"/>
    </c:view3D>
    <c:floor>
      <c:thickness val="0"/>
    </c:floor>
    <c:sideWall>
      <c:thickness val="0"/>
    </c:sideWall>
    <c:backWall>
      <c:thickness val="0"/>
    </c:backWall>
    <c:plotArea>
      <c:layout>
        <c:manualLayout>
          <c:layoutTarget val="inner"/>
          <c:xMode val="edge"/>
          <c:yMode val="edge"/>
          <c:x val="0.15968095305452087"/>
          <c:y val="0.1696180264700955"/>
          <c:w val="0.48303456079966051"/>
          <c:h val="0.81619757636678392"/>
        </c:manualLayout>
      </c:layout>
      <c:pie3DChart>
        <c:varyColors val="1"/>
        <c:ser>
          <c:idx val="0"/>
          <c:order val="0"/>
          <c:spPr>
            <a:noFill/>
            <a:ln w="12700">
              <a:solidFill>
                <a:srgbClr val="000000"/>
              </a:solidFill>
              <a:prstDash val="solid"/>
            </a:ln>
          </c:spPr>
          <c:dPt>
            <c:idx val="0"/>
            <c:bubble3D val="0"/>
            <c:spPr>
              <a:pattFill prst="pct60">
                <a:fgClr>
                  <a:schemeClr val="tx1"/>
                </a:fgClr>
                <a:bgClr>
                  <a:schemeClr val="bg1"/>
                </a:bgClr>
              </a:pattFill>
              <a:ln w="12700">
                <a:solidFill>
                  <a:srgbClr val="000000"/>
                </a:solidFill>
                <a:prstDash val="solid"/>
              </a:ln>
            </c:spPr>
            <c:extLst>
              <c:ext xmlns:c16="http://schemas.microsoft.com/office/drawing/2014/chart" uri="{C3380CC4-5D6E-409C-BE32-E72D297353CC}">
                <c16:uniqueId val="{00000001-CBA6-45A4-9CE8-EBD4C1675470}"/>
              </c:ext>
            </c:extLst>
          </c:dPt>
          <c:dPt>
            <c:idx val="1"/>
            <c:bubble3D val="0"/>
            <c:spPr>
              <a:solidFill>
                <a:schemeClr val="bg1"/>
              </a:solidFill>
              <a:ln w="12700">
                <a:solidFill>
                  <a:srgbClr val="000000"/>
                </a:solidFill>
                <a:prstDash val="solid"/>
              </a:ln>
            </c:spPr>
            <c:extLst>
              <c:ext xmlns:c16="http://schemas.microsoft.com/office/drawing/2014/chart" uri="{C3380CC4-5D6E-409C-BE32-E72D297353CC}">
                <c16:uniqueId val="{00000003-CBA6-45A4-9CE8-EBD4C1675470}"/>
              </c:ext>
            </c:extLst>
          </c:dPt>
          <c:dPt>
            <c:idx val="2"/>
            <c:bubble3D val="0"/>
            <c:spPr>
              <a:pattFill prst="pct9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000000" mc:Ignorable="a14" a14:legacySpreadsheetColorIndex="8"/>
                </a:bgClr>
              </a:pattFill>
              <a:ln w="12700">
                <a:solidFill>
                  <a:srgbClr val="000000"/>
                </a:solidFill>
                <a:prstDash val="solid"/>
              </a:ln>
            </c:spPr>
            <c:extLst>
              <c:ext xmlns:c16="http://schemas.microsoft.com/office/drawing/2014/chart" uri="{C3380CC4-5D6E-409C-BE32-E72D297353CC}">
                <c16:uniqueId val="{00000005-CBA6-45A4-9CE8-EBD4C1675470}"/>
              </c:ext>
            </c:extLst>
          </c:dPt>
          <c:dLbls>
            <c:dLbl>
              <c:idx val="0"/>
              <c:layout>
                <c:manualLayout>
                  <c:x val="-2.076476967325192E-3"/>
                  <c:y val="-0.19739431507231808"/>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CBA6-45A4-9CE8-EBD4C1675470}"/>
                </c:ext>
              </c:extLst>
            </c:dLbl>
            <c:dLbl>
              <c:idx val="1"/>
              <c:layout>
                <c:manualLayout>
                  <c:x val="-4.3263080138934727E-2"/>
                  <c:y val="6.6389680013402577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CBA6-45A4-9CE8-EBD4C1675470}"/>
                </c:ext>
              </c:extLst>
            </c:dLbl>
            <c:dLbl>
              <c:idx val="2"/>
              <c:layout>
                <c:manualLayout>
                  <c:x val="-0.11895107422949378"/>
                  <c:y val="2.8592899571764047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CBA6-45A4-9CE8-EBD4C1675470}"/>
                </c:ext>
              </c:extLst>
            </c:dLbl>
            <c:spPr>
              <a:noFill/>
              <a:ln w="25400">
                <a:noFill/>
              </a:ln>
            </c:spPr>
            <c:txPr>
              <a:bodyPr/>
              <a:lstStyle/>
              <a:p>
                <a:pPr>
                  <a:defRPr sz="87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'53（問35）'!$BD$5:$BF$5</c:f>
              <c:strCache>
                <c:ptCount val="3"/>
                <c:pt idx="0">
                  <c:v>ある</c:v>
                </c:pt>
                <c:pt idx="1">
                  <c:v>ない</c:v>
                </c:pt>
                <c:pt idx="2">
                  <c:v>無回答</c:v>
                </c:pt>
              </c:strCache>
            </c:strRef>
          </c:cat>
          <c:val>
            <c:numRef>
              <c:f>'53（問35）'!$BD$6:$BF$6</c:f>
              <c:numCache>
                <c:formatCode>0.0%</c:formatCode>
                <c:ptCount val="3"/>
                <c:pt idx="0">
                  <c:v>0.4890453834115806</c:v>
                </c:pt>
                <c:pt idx="1">
                  <c:v>0.43974960876369329</c:v>
                </c:pt>
                <c:pt idx="2">
                  <c:v>7.1205007824726135E-2</c:v>
                </c:pt>
              </c:numCache>
            </c:numRef>
          </c:val>
          <c:extLst>
            <c:ext xmlns:c16="http://schemas.microsoft.com/office/drawing/2014/chart" uri="{C3380CC4-5D6E-409C-BE32-E72D297353CC}">
              <c16:uniqueId val="{00000006-CBA6-45A4-9CE8-EBD4C1675470}"/>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388225124554042"/>
          <c:y val="0.3390165856927459"/>
          <c:w val="0.18403193612774449"/>
          <c:h val="0.37397163120567373"/>
        </c:manualLayout>
      </c:layout>
      <c:overlay val="0"/>
      <c:spPr>
        <a:solidFill>
          <a:sysClr val="window" lastClr="FFFFFF"/>
        </a:solidFill>
        <a:ln>
          <a:solidFill>
            <a:sysClr val="windowText" lastClr="000000"/>
          </a:solidFill>
        </a:ln>
      </c:spPr>
      <c:txPr>
        <a:bodyPr/>
        <a:lstStyle/>
        <a:p>
          <a:pPr>
            <a:defRPr sz="900"/>
          </a:pPr>
          <a:endParaRPr lang="ja-JP"/>
        </a:p>
      </c:txPr>
    </c:legend>
    <c:plotVisOnly val="1"/>
    <c:dispBlanksAs val="zero"/>
    <c:showDLblsOverMax val="0"/>
  </c:chart>
  <c:spPr>
    <a:solidFill>
      <a:srgbClr val="FFFFFF"/>
    </a:solidFill>
    <a:ln w="9525">
      <a:noFill/>
    </a:ln>
  </c:spPr>
  <c:txPr>
    <a:bodyPr/>
    <a:lstStyle/>
    <a:p>
      <a:pPr>
        <a:defRPr sz="5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7.446100182102644E-2"/>
          <c:y val="4.975124378109453E-2"/>
        </c:manualLayout>
      </c:layout>
      <c:overlay val="0"/>
      <c:spPr>
        <a:no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title>
    <c:autoTitleDeleted val="0"/>
    <c:view3D>
      <c:rotX val="50"/>
      <c:rotY val="0"/>
      <c:rAngAx val="0"/>
    </c:view3D>
    <c:floor>
      <c:thickness val="0"/>
    </c:floor>
    <c:sideWall>
      <c:thickness val="0"/>
    </c:sideWall>
    <c:backWall>
      <c:thickness val="0"/>
    </c:backWall>
    <c:plotArea>
      <c:layout>
        <c:manualLayout>
          <c:layoutTarget val="inner"/>
          <c:xMode val="edge"/>
          <c:yMode val="edge"/>
          <c:x val="0.12137816649140355"/>
          <c:y val="0.22719839124587038"/>
          <c:w val="0.55235134696110866"/>
          <c:h val="0.67993262036275315"/>
        </c:manualLayout>
      </c:layout>
      <c:pie3DChart>
        <c:varyColors val="1"/>
        <c:ser>
          <c:idx val="0"/>
          <c:order val="0"/>
          <c:tx>
            <c:strRef>
              <c:f>'54（問36）'!$BL$6</c:f>
              <c:strCache>
                <c:ptCount val="1"/>
                <c:pt idx="0">
                  <c:v>全　体</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idx val="0"/>
            <c:bubble3D val="0"/>
            <c:spPr>
              <a:pattFill prst="pct60">
                <a:fgClr>
                  <a:schemeClr val="tx1"/>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1-0887-4D7F-B6E5-0EC2FE3BF681}"/>
              </c:ext>
            </c:extLst>
          </c:dPt>
          <c:dPt>
            <c:idx val="1"/>
            <c:bubble3D val="0"/>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3-0887-4D7F-B6E5-0EC2FE3BF681}"/>
              </c:ext>
            </c:extLst>
          </c:dPt>
          <c:dPt>
            <c:idx val="2"/>
            <c:bubble3D val="0"/>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5-0887-4D7F-B6E5-0EC2FE3BF681}"/>
              </c:ext>
            </c:extLst>
          </c:dPt>
          <c:dPt>
            <c:idx val="3"/>
            <c:bubble3D val="0"/>
            <c:spPr>
              <a:solidFill>
                <a:schemeClr val="bg1"/>
              </a:solidFill>
              <a:ln w="12700">
                <a:solidFill>
                  <a:srgbClr val="000000"/>
                </a:solidFill>
                <a:prstDash val="solid"/>
              </a:ln>
            </c:spPr>
            <c:extLst>
              <c:ext xmlns:c16="http://schemas.microsoft.com/office/drawing/2014/chart" uri="{C3380CC4-5D6E-409C-BE32-E72D297353CC}">
                <c16:uniqueId val="{00000007-0887-4D7F-B6E5-0EC2FE3BF681}"/>
              </c:ext>
            </c:extLst>
          </c:dPt>
          <c:dLbls>
            <c:dLbl>
              <c:idx val="0"/>
              <c:layout>
                <c:manualLayout>
                  <c:x val="1.5622184034813158E-2"/>
                  <c:y val="-2.584714224154815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887-4D7F-B6E5-0EC2FE3BF681}"/>
                </c:ext>
              </c:extLst>
            </c:dLbl>
            <c:dLbl>
              <c:idx val="1"/>
              <c:layout>
                <c:manualLayout>
                  <c:x val="-5.6279805415202576E-2"/>
                  <c:y val="-0.1009759600945404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16938110749185667"/>
                      <c:h val="0.2746268656716418"/>
                    </c:manualLayout>
                  </c15:layout>
                </c:ext>
                <c:ext xmlns:c16="http://schemas.microsoft.com/office/drawing/2014/chart" uri="{C3380CC4-5D6E-409C-BE32-E72D297353CC}">
                  <c16:uniqueId val="{00000003-0887-4D7F-B6E5-0EC2FE3BF681}"/>
                </c:ext>
              </c:extLst>
            </c:dLbl>
            <c:dLbl>
              <c:idx val="2"/>
              <c:layout>
                <c:manualLayout>
                  <c:x val="-1.4338745116143869E-2"/>
                  <c:y val="0.2520729684908789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887-4D7F-B6E5-0EC2FE3BF681}"/>
                </c:ext>
              </c:extLst>
            </c:dLbl>
            <c:dLbl>
              <c:idx val="3"/>
              <c:layout>
                <c:manualLayout>
                  <c:x val="0.18959262014072342"/>
                  <c:y val="-0.1905355114192815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887-4D7F-B6E5-0EC2FE3BF681}"/>
                </c:ext>
              </c:extLst>
            </c:dLbl>
            <c:dLbl>
              <c:idx val="4"/>
              <c:layout>
                <c:manualLayout>
                  <c:x val="-3.2843451571810851E-2"/>
                  <c:y val="-7.479139734398902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887-4D7F-B6E5-0EC2FE3BF681}"/>
                </c:ext>
              </c:extLst>
            </c:dLbl>
            <c:numFmt formatCode="0.0%" sourceLinked="0"/>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'54（問36）'!$BM$5:$BQ$5</c:f>
              <c:strCache>
                <c:ptCount val="5"/>
                <c:pt idx="0">
                  <c:v>理解有</c:v>
                </c:pt>
                <c:pt idx="1">
                  <c:v>理解無</c:v>
                </c:pt>
                <c:pt idx="2">
                  <c:v>無知</c:v>
                </c:pt>
                <c:pt idx="3">
                  <c:v>対象外</c:v>
                </c:pt>
                <c:pt idx="4">
                  <c:v>無回答</c:v>
                </c:pt>
              </c:strCache>
            </c:strRef>
          </c:cat>
          <c:val>
            <c:numRef>
              <c:f>'54（問36）'!$BM$6:$BQ$6</c:f>
              <c:numCache>
                <c:formatCode>0.0%</c:formatCode>
                <c:ptCount val="5"/>
                <c:pt idx="0">
                  <c:v>0.15657439446366783</c:v>
                </c:pt>
                <c:pt idx="1">
                  <c:v>0.14965397923875431</c:v>
                </c:pt>
                <c:pt idx="2">
                  <c:v>0.15397923875432526</c:v>
                </c:pt>
                <c:pt idx="3">
                  <c:v>0.51470588235294112</c:v>
                </c:pt>
                <c:pt idx="4">
                  <c:v>2.5086505190311418E-2</c:v>
                </c:pt>
              </c:numCache>
            </c:numRef>
          </c:val>
          <c:extLst>
            <c:ext xmlns:c16="http://schemas.microsoft.com/office/drawing/2014/chart" uri="{C3380CC4-5D6E-409C-BE32-E72D297353CC}">
              <c16:uniqueId val="{00000009-0887-4D7F-B6E5-0EC2FE3BF681}"/>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80412595005428877"/>
          <c:y val="3.6848826732479342E-2"/>
          <c:w val="0.17850162866449515"/>
          <c:h val="0.54819237147595357"/>
        </c:manualLayout>
      </c:layout>
      <c:overlay val="0"/>
      <c:spPr>
        <a:solidFill>
          <a:sysClr val="window" lastClr="FFFFFF"/>
        </a:solidFill>
        <a:ln>
          <a:solidFill>
            <a:sysClr val="windowText" lastClr="000000"/>
          </a:solidFill>
        </a:ln>
      </c:spPr>
      <c:txPr>
        <a:bodyPr/>
        <a:lstStyle/>
        <a:p>
          <a:pPr>
            <a:defRPr sz="900"/>
          </a:pPr>
          <a:endParaRPr lang="ja-JP"/>
        </a:p>
      </c:tx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14954682779456194"/>
          <c:y val="2.2831050228310501E-2"/>
        </c:manualLayout>
      </c:layout>
      <c:overlay val="0"/>
      <c:spPr>
        <a:noFill/>
        <a:ln w="25400">
          <a:noFill/>
        </a:ln>
      </c:spPr>
    </c:title>
    <c:autoTitleDeleted val="0"/>
    <c:plotArea>
      <c:layout>
        <c:manualLayout>
          <c:layoutTarget val="inner"/>
          <c:xMode val="edge"/>
          <c:yMode val="edge"/>
          <c:x val="0.13444108761329304"/>
          <c:y val="0.10958952977637065"/>
          <c:w val="0.73413897280966767"/>
          <c:h val="0.7625604780272458"/>
        </c:manualLayout>
      </c:layout>
      <c:barChart>
        <c:barDir val="bar"/>
        <c:grouping val="percentStacked"/>
        <c:varyColors val="0"/>
        <c:ser>
          <c:idx val="0"/>
          <c:order val="0"/>
          <c:tx>
            <c:strRef>
              <c:f>'27（問22）'!$BD$27</c:f>
              <c:strCache>
                <c:ptCount val="1"/>
                <c:pt idx="0">
                  <c:v>あり</c:v>
                </c:pt>
              </c:strCache>
            </c:strRef>
          </c:tx>
          <c:spPr>
            <a:pattFill prst="pct60">
              <a:fgClr>
                <a:schemeClr val="tx1"/>
              </a:fgClr>
              <a:bgClr>
                <a:schemeClr val="bg1"/>
              </a:bgClr>
            </a:pattFill>
            <a:ln w="12700">
              <a:solidFill>
                <a:srgbClr val="000000"/>
              </a:solidFill>
              <a:prstDash val="solid"/>
            </a:ln>
          </c:spPr>
          <c:invertIfNegative val="0"/>
          <c:dLbls>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'27（問22）'!$BC$28:$BC$33</c:f>
              <c:strCache>
                <c:ptCount val="6"/>
                <c:pt idx="0">
                  <c:v>100人以上</c:v>
                </c:pt>
                <c:pt idx="1">
                  <c:v>50～99人</c:v>
                </c:pt>
                <c:pt idx="2">
                  <c:v>30～49人</c:v>
                </c:pt>
                <c:pt idx="3">
                  <c:v>10～29人</c:v>
                </c:pt>
                <c:pt idx="4">
                  <c:v>5～9人</c:v>
                </c:pt>
                <c:pt idx="5">
                  <c:v>1～4人</c:v>
                </c:pt>
              </c:strCache>
            </c:strRef>
          </c:cat>
          <c:val>
            <c:numRef>
              <c:f>'27（問22）'!$BD$28:$BD$33</c:f>
              <c:numCache>
                <c:formatCode>0.0%</c:formatCode>
                <c:ptCount val="6"/>
                <c:pt idx="0">
                  <c:v>0.82474226804123707</c:v>
                </c:pt>
                <c:pt idx="1">
                  <c:v>0.79824561403508776</c:v>
                </c:pt>
                <c:pt idx="2">
                  <c:v>0.76331360946745563</c:v>
                </c:pt>
                <c:pt idx="3">
                  <c:v>0.80145985401459852</c:v>
                </c:pt>
                <c:pt idx="4">
                  <c:v>0.79370078740157479</c:v>
                </c:pt>
                <c:pt idx="5">
                  <c:v>0.78884462151394419</c:v>
                </c:pt>
              </c:numCache>
            </c:numRef>
          </c:val>
          <c:extLst>
            <c:ext xmlns:c16="http://schemas.microsoft.com/office/drawing/2014/chart" uri="{C3380CC4-5D6E-409C-BE32-E72D297353CC}">
              <c16:uniqueId val="{00000000-7F4E-484A-949E-6613C5C7BCA9}"/>
            </c:ext>
          </c:extLst>
        </c:ser>
        <c:ser>
          <c:idx val="1"/>
          <c:order val="1"/>
          <c:tx>
            <c:strRef>
              <c:f>'27（問22）'!$BE$27</c:f>
              <c:strCache>
                <c:ptCount val="1"/>
                <c:pt idx="0">
                  <c:v>なし</c:v>
                </c:pt>
              </c:strCache>
            </c:strRef>
          </c:tx>
          <c:spPr>
            <a:solidFill>
              <a:schemeClr val="bg1"/>
            </a:solidFill>
            <a:ln w="12700">
              <a:solidFill>
                <a:srgbClr val="000000"/>
              </a:solidFill>
              <a:prstDash val="solid"/>
            </a:ln>
          </c:spPr>
          <c:invertIfNegative val="0"/>
          <c:dLbls>
            <c:dLbl>
              <c:idx val="0"/>
              <c:layout>
                <c:manualLayout>
                  <c:x val="-8.0563947633434038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F4E-484A-949E-6613C5C7BCA9}"/>
                </c:ext>
              </c:extLst>
            </c:dLbl>
            <c:dLbl>
              <c:idx val="2"/>
              <c:layout>
                <c:manualLayout>
                  <c:x val="-1.81268882175226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F4E-484A-949E-6613C5C7BCA9}"/>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'27（問22）'!$BC$28:$BC$33</c:f>
              <c:strCache>
                <c:ptCount val="6"/>
                <c:pt idx="0">
                  <c:v>100人以上</c:v>
                </c:pt>
                <c:pt idx="1">
                  <c:v>50～99人</c:v>
                </c:pt>
                <c:pt idx="2">
                  <c:v>30～49人</c:v>
                </c:pt>
                <c:pt idx="3">
                  <c:v>10～29人</c:v>
                </c:pt>
                <c:pt idx="4">
                  <c:v>5～9人</c:v>
                </c:pt>
                <c:pt idx="5">
                  <c:v>1～4人</c:v>
                </c:pt>
              </c:strCache>
            </c:strRef>
          </c:cat>
          <c:val>
            <c:numRef>
              <c:f>'27（問22）'!$BE$28:$BE$33</c:f>
              <c:numCache>
                <c:formatCode>0.0%</c:formatCode>
                <c:ptCount val="6"/>
                <c:pt idx="0">
                  <c:v>0.17525773195876287</c:v>
                </c:pt>
                <c:pt idx="1">
                  <c:v>0.18421052631578946</c:v>
                </c:pt>
                <c:pt idx="2">
                  <c:v>0.21301775147928995</c:v>
                </c:pt>
                <c:pt idx="3">
                  <c:v>0.1635036496350365</c:v>
                </c:pt>
                <c:pt idx="4">
                  <c:v>0.18740157480314962</c:v>
                </c:pt>
                <c:pt idx="5">
                  <c:v>0.18725099601593626</c:v>
                </c:pt>
              </c:numCache>
            </c:numRef>
          </c:val>
          <c:extLst>
            <c:ext xmlns:c16="http://schemas.microsoft.com/office/drawing/2014/chart" uri="{C3380CC4-5D6E-409C-BE32-E72D297353CC}">
              <c16:uniqueId val="{00000003-7F4E-484A-949E-6613C5C7BCA9}"/>
            </c:ext>
          </c:extLst>
        </c:ser>
        <c:ser>
          <c:idx val="2"/>
          <c:order val="2"/>
          <c:tx>
            <c:strRef>
              <c:f>'27（問22）'!$BF$27</c:f>
              <c:strCache>
                <c:ptCount val="1"/>
                <c:pt idx="0">
                  <c:v>無回答</c:v>
                </c:pt>
              </c:strCache>
            </c:strRef>
          </c:tx>
          <c:spPr>
            <a:pattFill prst="pct10">
              <a:fgClr>
                <a:schemeClr val="tx1"/>
              </a:fgClr>
              <a:bgClr>
                <a:schemeClr val="bg1"/>
              </a:bgClr>
            </a:pattFill>
            <a:ln w="12700">
              <a:solidFill>
                <a:srgbClr val="000000"/>
              </a:solidFill>
              <a:prstDash val="solid"/>
            </a:ln>
          </c:spPr>
          <c:invertIfNegative val="0"/>
          <c:dLbls>
            <c:dLbl>
              <c:idx val="1"/>
              <c:layout>
                <c:manualLayout>
                  <c:x val="8.1074608876306985E-3"/>
                  <c:y val="-1.445872383076822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F4E-484A-949E-6613C5C7BCA9}"/>
                </c:ext>
              </c:extLst>
            </c:dLbl>
            <c:dLbl>
              <c:idx val="2"/>
              <c:layout>
                <c:manualLayout>
                  <c:x val="1.2210512960804372E-2"/>
                  <c:y val="-2.207121370102709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F4E-484A-949E-6613C5C7BCA9}"/>
                </c:ext>
              </c:extLst>
            </c:dLbl>
            <c:dLbl>
              <c:idx val="3"/>
              <c:layout>
                <c:manualLayout>
                  <c:x val="1.208459214501510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F4E-484A-949E-6613C5C7BCA9}"/>
                </c:ext>
              </c:extLst>
            </c:dLbl>
            <c:dLbl>
              <c:idx val="4"/>
              <c:layout>
                <c:manualLayout>
                  <c:x val="1.208459214501510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F4E-484A-949E-6613C5C7BCA9}"/>
                </c:ext>
              </c:extLst>
            </c:dLbl>
            <c:dLbl>
              <c:idx val="5"/>
              <c:layout>
                <c:manualLayout>
                  <c:x val="1.208459214501510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F4E-484A-949E-6613C5C7BCA9}"/>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'27（問22）'!$BC$28:$BC$33</c:f>
              <c:strCache>
                <c:ptCount val="6"/>
                <c:pt idx="0">
                  <c:v>100人以上</c:v>
                </c:pt>
                <c:pt idx="1">
                  <c:v>50～99人</c:v>
                </c:pt>
                <c:pt idx="2">
                  <c:v>30～49人</c:v>
                </c:pt>
                <c:pt idx="3">
                  <c:v>10～29人</c:v>
                </c:pt>
                <c:pt idx="4">
                  <c:v>5～9人</c:v>
                </c:pt>
                <c:pt idx="5">
                  <c:v>1～4人</c:v>
                </c:pt>
              </c:strCache>
            </c:strRef>
          </c:cat>
          <c:val>
            <c:numRef>
              <c:f>'27（問22）'!$BF$28:$BF$33</c:f>
              <c:numCache>
                <c:formatCode>0.0%</c:formatCode>
                <c:ptCount val="6"/>
                <c:pt idx="0">
                  <c:v>0</c:v>
                </c:pt>
                <c:pt idx="1">
                  <c:v>1.7543859649122806E-2</c:v>
                </c:pt>
                <c:pt idx="2">
                  <c:v>2.3668639053254437E-2</c:v>
                </c:pt>
                <c:pt idx="3">
                  <c:v>3.5036496350364967E-2</c:v>
                </c:pt>
                <c:pt idx="4">
                  <c:v>1.889763779527559E-2</c:v>
                </c:pt>
                <c:pt idx="5">
                  <c:v>2.3904382470119521E-2</c:v>
                </c:pt>
              </c:numCache>
            </c:numRef>
          </c:val>
          <c:extLst>
            <c:ext xmlns:c16="http://schemas.microsoft.com/office/drawing/2014/chart" uri="{C3380CC4-5D6E-409C-BE32-E72D297353CC}">
              <c16:uniqueId val="{00000009-7F4E-484A-949E-6613C5C7BCA9}"/>
            </c:ext>
          </c:extLst>
        </c:ser>
        <c:dLbls>
          <c:showLegendKey val="0"/>
          <c:showVal val="0"/>
          <c:showCatName val="0"/>
          <c:showSerName val="0"/>
          <c:showPercent val="0"/>
          <c:showBubbleSize val="0"/>
        </c:dLbls>
        <c:gapWidth val="30"/>
        <c:overlap val="100"/>
        <c:axId val="34716288"/>
        <c:axId val="34742656"/>
      </c:barChart>
      <c:catAx>
        <c:axId val="3471628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4742656"/>
        <c:crosses val="autoZero"/>
        <c:auto val="1"/>
        <c:lblAlgn val="ctr"/>
        <c:lblOffset val="100"/>
        <c:tickLblSkip val="1"/>
        <c:tickMarkSkip val="1"/>
        <c:noMultiLvlLbl val="0"/>
      </c:catAx>
      <c:valAx>
        <c:axId val="34742656"/>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4716288"/>
        <c:crosses val="autoZero"/>
        <c:crossBetween val="between"/>
      </c:valAx>
      <c:spPr>
        <a:noFill/>
        <a:ln w="25400">
          <a:noFill/>
        </a:ln>
      </c:spPr>
    </c:plotArea>
    <c:legend>
      <c:legendPos val="r"/>
      <c:layout>
        <c:manualLayout>
          <c:xMode val="edge"/>
          <c:yMode val="edge"/>
          <c:x val="0.89728096676737157"/>
          <c:y val="0.22831146106736658"/>
          <c:w val="9.5166163141993998E-2"/>
          <c:h val="0.50228550198348498"/>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6.9591527987897125E-2"/>
          <c:y val="1.3089005235602094E-2"/>
        </c:manualLayout>
      </c:layout>
      <c:overlay val="0"/>
      <c:spPr>
        <a:noFill/>
        <a:ln w="25400">
          <a:noFill/>
        </a:ln>
      </c:spPr>
    </c:title>
    <c:autoTitleDeleted val="0"/>
    <c:plotArea>
      <c:layout>
        <c:manualLayout>
          <c:layoutTarget val="inner"/>
          <c:xMode val="edge"/>
          <c:yMode val="edge"/>
          <c:x val="0.14826032132032529"/>
          <c:y val="7.3298523011241984E-2"/>
          <c:w val="0.71407011901217898"/>
          <c:h val="0.85340423220231743"/>
        </c:manualLayout>
      </c:layout>
      <c:barChart>
        <c:barDir val="bar"/>
        <c:grouping val="percentStacked"/>
        <c:varyColors val="0"/>
        <c:ser>
          <c:idx val="0"/>
          <c:order val="0"/>
          <c:tx>
            <c:strRef>
              <c:f>'54（問36）'!$BM$10</c:f>
              <c:strCache>
                <c:ptCount val="1"/>
                <c:pt idx="0">
                  <c:v>理解有</c:v>
                </c:pt>
              </c:strCache>
            </c:strRef>
          </c:tx>
          <c:spPr>
            <a:pattFill prst="pct60">
              <a:fgClr>
                <a:schemeClr val="tx1"/>
              </a:fgClr>
              <a:bgClr>
                <a:schemeClr val="bg1"/>
              </a:bgClr>
            </a:pattFill>
            <a:ln w="12700">
              <a:solidFill>
                <a:srgbClr val="000000"/>
              </a:solidFill>
              <a:prstDash val="solid"/>
            </a:ln>
          </c:spPr>
          <c:invertIfNegative val="0"/>
          <c:dLbls>
            <c:dLbl>
              <c:idx val="0"/>
              <c:layout>
                <c:manualLayout>
                  <c:x val="2.218860312657589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AAD-4AE5-BC6E-77F3A1627F99}"/>
                </c:ext>
              </c:extLst>
            </c:dLbl>
            <c:dLbl>
              <c:idx val="1"/>
              <c:layout>
                <c:manualLayout>
                  <c:x val="-2.1094371044405643E-3"/>
                  <c:y val="1.05062959185108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AAD-4AE5-BC6E-77F3A1627F99}"/>
                </c:ext>
              </c:extLst>
            </c:dLbl>
            <c:dLbl>
              <c:idx val="3"/>
              <c:layout>
                <c:manualLayout>
                  <c:x val="8.0685829551185081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AAD-4AE5-BC6E-77F3A1627F99}"/>
                </c:ext>
              </c:extLst>
            </c:dLbl>
            <c:dLbl>
              <c:idx val="4"/>
              <c:layout>
                <c:manualLayout>
                  <c:x val="-6.0514372163388806E-3"/>
                  <c:y val="-1.2797990609109102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167-42EE-AFE4-86A7236CD3E5}"/>
                </c:ext>
              </c:extLst>
            </c:dLbl>
            <c:dLbl>
              <c:idx val="6"/>
              <c:layout>
                <c:manualLayout>
                  <c:x val="8.094026266417706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AAD-4AE5-BC6E-77F3A1627F99}"/>
                </c:ext>
              </c:extLst>
            </c:dLbl>
            <c:dLbl>
              <c:idx val="7"/>
              <c:layout>
                <c:manualLayout>
                  <c:x val="1.412002017145738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AAD-4AE5-BC6E-77F3A1627F99}"/>
                </c:ext>
              </c:extLst>
            </c:dLbl>
            <c:dLbl>
              <c:idx val="8"/>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167-42EE-AFE4-86A7236CD3E5}"/>
                </c:ext>
              </c:extLst>
            </c:dLbl>
            <c:dLbl>
              <c:idx val="10"/>
              <c:layout>
                <c:manualLayout>
                  <c:x val="3.0518639659082018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AAD-4AE5-BC6E-77F3A1627F99}"/>
                </c:ext>
              </c:extLst>
            </c:dLbl>
            <c:dLbl>
              <c:idx val="11"/>
              <c:layout>
                <c:manualLayout>
                  <c:x val="-1.008572869389815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CB7-4EAB-B456-2C6F46F3F89C}"/>
                </c:ext>
              </c:extLst>
            </c:dLbl>
            <c:dLbl>
              <c:idx val="12"/>
              <c:layout>
                <c:manualLayout>
                  <c:x val="-2.01714573877962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67-42EE-AFE4-86A7236CD3E5}"/>
                </c:ext>
              </c:extLst>
            </c:dLbl>
            <c:numFmt formatCode="0.0%;\-#;;" sourceLinked="0"/>
            <c:spPr>
              <a:solidFill>
                <a:schemeClr val="bg1"/>
              </a:solidFill>
              <a:ln w="3175">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'54（問36）'!$BL$11:$BL$23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'54（問36）'!$BM$11:$BM$23</c:f>
              <c:numCache>
                <c:formatCode>0.0%</c:formatCode>
                <c:ptCount val="13"/>
                <c:pt idx="0">
                  <c:v>0</c:v>
                </c:pt>
                <c:pt idx="1">
                  <c:v>0.22641509433962265</c:v>
                </c:pt>
                <c:pt idx="2">
                  <c:v>0.17164179104477612</c:v>
                </c:pt>
                <c:pt idx="3">
                  <c:v>0.23684210526315788</c:v>
                </c:pt>
                <c:pt idx="4">
                  <c:v>0.1377245508982036</c:v>
                </c:pt>
                <c:pt idx="5">
                  <c:v>0</c:v>
                </c:pt>
                <c:pt idx="6">
                  <c:v>0.15</c:v>
                </c:pt>
                <c:pt idx="7">
                  <c:v>0.17647058823529413</c:v>
                </c:pt>
                <c:pt idx="8">
                  <c:v>0.17972350230414746</c:v>
                </c:pt>
                <c:pt idx="9">
                  <c:v>0.29166666666666669</c:v>
                </c:pt>
                <c:pt idx="10">
                  <c:v>0.16666666666666666</c:v>
                </c:pt>
                <c:pt idx="11">
                  <c:v>0.16477272727272727</c:v>
                </c:pt>
                <c:pt idx="12">
                  <c:v>8.8372093023255813E-2</c:v>
                </c:pt>
              </c:numCache>
            </c:numRef>
          </c:val>
          <c:extLst>
            <c:ext xmlns:c16="http://schemas.microsoft.com/office/drawing/2014/chart" uri="{C3380CC4-5D6E-409C-BE32-E72D297353CC}">
              <c16:uniqueId val="{00000006-FAAD-4AE5-BC6E-77F3A1627F99}"/>
            </c:ext>
          </c:extLst>
        </c:ser>
        <c:ser>
          <c:idx val="1"/>
          <c:order val="1"/>
          <c:tx>
            <c:strRef>
              <c:f>'54（問36）'!$BN$10</c:f>
              <c:strCache>
                <c:ptCount val="1"/>
                <c:pt idx="0">
                  <c:v>理解無</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2.0309189012504862E-3"/>
                  <c:y val="1.05062959185108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AAD-4AE5-BC6E-77F3A1627F99}"/>
                </c:ext>
              </c:extLst>
            </c:dLbl>
            <c:dLbl>
              <c:idx val="2"/>
              <c:layout>
                <c:manualLayout>
                  <c:x val="1.613716591023701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34-468F-BF80-D26A037A9F1C}"/>
                </c:ext>
              </c:extLst>
            </c:dLbl>
            <c:dLbl>
              <c:idx val="4"/>
              <c:layout>
                <c:manualLayout>
                  <c:x val="7.6238579103444978E-5"/>
                  <c:y val="-1.2797990609109102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AAD-4AE5-BC6E-77F3A1627F99}"/>
                </c:ext>
              </c:extLst>
            </c:dLbl>
            <c:dLbl>
              <c:idx val="5"/>
              <c:layout>
                <c:manualLayout>
                  <c:x val="3.0257186081694403E-2"/>
                  <c:y val="-6.398995304554551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167-42EE-AFE4-86A7236CD3E5}"/>
                </c:ext>
              </c:extLst>
            </c:dLbl>
            <c:dLbl>
              <c:idx val="7"/>
              <c:layout>
                <c:manualLayout>
                  <c:x val="-9.856924665224167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AAD-4AE5-BC6E-77F3A1627F99}"/>
                </c:ext>
              </c:extLst>
            </c:dLbl>
            <c:dLbl>
              <c:idx val="8"/>
              <c:layout>
                <c:manualLayout>
                  <c:x val="2.5412859701123672E-5"/>
                  <c:y val="-3.490401396160622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AAD-4AE5-BC6E-77F3A1627F99}"/>
                </c:ext>
              </c:extLst>
            </c:dLbl>
            <c:dLbl>
              <c:idx val="9"/>
              <c:layout>
                <c:manualLayout>
                  <c:x val="1.0085728693898134E-2"/>
                  <c:y val="-3.1994976522772756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2CB-496A-8CF1-46C2E03F433A}"/>
                </c:ext>
              </c:extLst>
            </c:dLbl>
            <c:dLbl>
              <c:idx val="11"/>
              <c:layout>
                <c:manualLayout>
                  <c:x val="-2.017145738779645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677-4DA7-A8E7-78EB1D9BF2A8}"/>
                </c:ext>
              </c:extLst>
            </c:dLbl>
            <c:dLbl>
              <c:idx val="12"/>
              <c:layout>
                <c:manualLayout>
                  <c:x val="1.603551447143235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AAD-4AE5-BC6E-77F3A1627F99}"/>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'54（問36）'!$BL$11:$BL$23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'54（問36）'!$BN$11:$BN$23</c:f>
              <c:numCache>
                <c:formatCode>0.0%</c:formatCode>
                <c:ptCount val="13"/>
                <c:pt idx="0">
                  <c:v>0</c:v>
                </c:pt>
                <c:pt idx="1">
                  <c:v>0.16981132075471697</c:v>
                </c:pt>
                <c:pt idx="2">
                  <c:v>0.1417910447761194</c:v>
                </c:pt>
                <c:pt idx="3">
                  <c:v>7.8947368421052627E-2</c:v>
                </c:pt>
                <c:pt idx="4">
                  <c:v>0.19161676646706588</c:v>
                </c:pt>
                <c:pt idx="5">
                  <c:v>0.1</c:v>
                </c:pt>
                <c:pt idx="6">
                  <c:v>0</c:v>
                </c:pt>
                <c:pt idx="7">
                  <c:v>0</c:v>
                </c:pt>
                <c:pt idx="8">
                  <c:v>0.12903225806451613</c:v>
                </c:pt>
                <c:pt idx="9">
                  <c:v>0.16666666666666666</c:v>
                </c:pt>
                <c:pt idx="10">
                  <c:v>8.3333333333333329E-2</c:v>
                </c:pt>
                <c:pt idx="11">
                  <c:v>0.15909090909090909</c:v>
                </c:pt>
                <c:pt idx="12">
                  <c:v>0.17209302325581396</c:v>
                </c:pt>
              </c:numCache>
            </c:numRef>
          </c:val>
          <c:extLst>
            <c:ext xmlns:c16="http://schemas.microsoft.com/office/drawing/2014/chart" uri="{C3380CC4-5D6E-409C-BE32-E72D297353CC}">
              <c16:uniqueId val="{0000000C-FAAD-4AE5-BC6E-77F3A1627F99}"/>
            </c:ext>
          </c:extLst>
        </c:ser>
        <c:ser>
          <c:idx val="2"/>
          <c:order val="2"/>
          <c:tx>
            <c:strRef>
              <c:f>'54（問36）'!$BO$10</c:f>
              <c:strCache>
                <c:ptCount val="1"/>
                <c:pt idx="0">
                  <c:v>無知</c:v>
                </c:pt>
              </c:strCache>
            </c:strRef>
          </c:tx>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2.8432864617506808E-2"/>
                  <c:y val="7.004197279007235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AAD-4AE5-BC6E-77F3A1627F99}"/>
                </c:ext>
              </c:extLst>
            </c:dLbl>
            <c:dLbl>
              <c:idx val="2"/>
              <c:layout>
                <c:manualLayout>
                  <c:x val="1.99170978247863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AAD-4AE5-BC6E-77F3A1627F99}"/>
                </c:ext>
              </c:extLst>
            </c:dLbl>
            <c:dLbl>
              <c:idx val="3"/>
              <c:layout>
                <c:manualLayout>
                  <c:x val="1.5933678259829047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AAD-4AE5-BC6E-77F3A1627F99}"/>
                </c:ext>
              </c:extLst>
            </c:dLbl>
            <c:dLbl>
              <c:idx val="4"/>
              <c:layout>
                <c:manualLayout>
                  <c:x val="1.99170978247863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AAD-4AE5-BC6E-77F3A1627F99}"/>
                </c:ext>
              </c:extLst>
            </c:dLbl>
            <c:dLbl>
              <c:idx val="5"/>
              <c:layout>
                <c:manualLayout>
                  <c:x val="2.622289460413511E-2"/>
                  <c:y val="3.49040139616049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167-42EE-AFE4-86A7236CD3E5}"/>
                </c:ext>
              </c:extLst>
            </c:dLbl>
            <c:dLbl>
              <c:idx val="7"/>
              <c:layout>
                <c:manualLayout>
                  <c:x val="6.0514372163388069E-3"/>
                  <c:y val="-6.398995304554551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677-4DA7-A8E7-78EB1D9BF2A8}"/>
                </c:ext>
              </c:extLst>
            </c:dLbl>
            <c:dLbl>
              <c:idx val="8"/>
              <c:layout>
                <c:manualLayout>
                  <c:x val="2.773114782739903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AAD-4AE5-BC6E-77F3A1627F99}"/>
                </c:ext>
              </c:extLst>
            </c:dLbl>
            <c:dLbl>
              <c:idx val="11"/>
              <c:layout>
                <c:manualLayout>
                  <c:x val="1.99170978247863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FAAD-4AE5-BC6E-77F3A1627F99}"/>
                </c:ext>
              </c:extLst>
            </c:dLbl>
            <c:dLbl>
              <c:idx val="12"/>
              <c:layout>
                <c:manualLayout>
                  <c:x val="3.832576903681290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67-42EE-AFE4-86A7236CD3E5}"/>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'54（問36）'!$BL$11:$BL$23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'54（問36）'!$BO$11:$BO$23</c:f>
              <c:numCache>
                <c:formatCode>0.0%</c:formatCode>
                <c:ptCount val="13"/>
                <c:pt idx="0">
                  <c:v>0</c:v>
                </c:pt>
                <c:pt idx="1">
                  <c:v>0.16037735849056603</c:v>
                </c:pt>
                <c:pt idx="2">
                  <c:v>0.17164179104477612</c:v>
                </c:pt>
                <c:pt idx="3">
                  <c:v>0.10526315789473684</c:v>
                </c:pt>
                <c:pt idx="4">
                  <c:v>0.1437125748502994</c:v>
                </c:pt>
                <c:pt idx="5">
                  <c:v>0.3</c:v>
                </c:pt>
                <c:pt idx="6">
                  <c:v>0.2</c:v>
                </c:pt>
                <c:pt idx="7">
                  <c:v>0.41176470588235292</c:v>
                </c:pt>
                <c:pt idx="8">
                  <c:v>9.6774193548387094E-2</c:v>
                </c:pt>
                <c:pt idx="9">
                  <c:v>0.25</c:v>
                </c:pt>
                <c:pt idx="10">
                  <c:v>0.25</c:v>
                </c:pt>
                <c:pt idx="11">
                  <c:v>0.11931818181818182</c:v>
                </c:pt>
                <c:pt idx="12">
                  <c:v>0.18139534883720931</c:v>
                </c:pt>
              </c:numCache>
            </c:numRef>
          </c:val>
          <c:extLst>
            <c:ext xmlns:c16="http://schemas.microsoft.com/office/drawing/2014/chart" uri="{C3380CC4-5D6E-409C-BE32-E72D297353CC}">
              <c16:uniqueId val="{00000013-FAAD-4AE5-BC6E-77F3A1627F99}"/>
            </c:ext>
          </c:extLst>
        </c:ser>
        <c:ser>
          <c:idx val="3"/>
          <c:order val="3"/>
          <c:tx>
            <c:strRef>
              <c:f>'54（問36）'!$BP$10</c:f>
              <c:strCache>
                <c:ptCount val="1"/>
                <c:pt idx="0">
                  <c:v>対象外</c:v>
                </c:pt>
              </c:strCache>
            </c:strRef>
          </c:tx>
          <c:spPr>
            <a:solidFill>
              <a:schemeClr val="bg1"/>
            </a:solidFill>
            <a:ln w="12700">
              <a:solidFill>
                <a:srgbClr val="000000"/>
              </a:solidFill>
              <a:prstDash val="solid"/>
            </a:ln>
          </c:spPr>
          <c:invertIfNegative val="0"/>
          <c:dLbls>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'54（問36）'!$BL$11:$BL$23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'54（問36）'!$BP$11:$BP$23</c:f>
              <c:numCache>
                <c:formatCode>0.0%</c:formatCode>
                <c:ptCount val="13"/>
                <c:pt idx="0">
                  <c:v>0</c:v>
                </c:pt>
                <c:pt idx="1">
                  <c:v>0.41509433962264153</c:v>
                </c:pt>
                <c:pt idx="2">
                  <c:v>0.4925373134328358</c:v>
                </c:pt>
                <c:pt idx="3">
                  <c:v>0.47368421052631576</c:v>
                </c:pt>
                <c:pt idx="4">
                  <c:v>0.50898203592814373</c:v>
                </c:pt>
                <c:pt idx="5">
                  <c:v>0.53333333333333333</c:v>
                </c:pt>
                <c:pt idx="6">
                  <c:v>0.65</c:v>
                </c:pt>
                <c:pt idx="7">
                  <c:v>0.35294117647058826</c:v>
                </c:pt>
                <c:pt idx="8">
                  <c:v>0.56682027649769584</c:v>
                </c:pt>
                <c:pt idx="9">
                  <c:v>0.25</c:v>
                </c:pt>
                <c:pt idx="10">
                  <c:v>0.41666666666666669</c:v>
                </c:pt>
                <c:pt idx="11">
                  <c:v>0.53409090909090906</c:v>
                </c:pt>
                <c:pt idx="12">
                  <c:v>0.55348837209302326</c:v>
                </c:pt>
              </c:numCache>
            </c:numRef>
          </c:val>
          <c:extLst>
            <c:ext xmlns:c16="http://schemas.microsoft.com/office/drawing/2014/chart" uri="{C3380CC4-5D6E-409C-BE32-E72D297353CC}">
              <c16:uniqueId val="{00000014-FAAD-4AE5-BC6E-77F3A1627F99}"/>
            </c:ext>
          </c:extLst>
        </c:ser>
        <c:ser>
          <c:idx val="4"/>
          <c:order val="4"/>
          <c:tx>
            <c:strRef>
              <c:f>'54（問36）'!$BQ$10</c:f>
              <c:strCache>
                <c:ptCount val="1"/>
                <c:pt idx="0">
                  <c:v>無回答</c:v>
                </c:pt>
              </c:strCache>
            </c:strRef>
          </c:tx>
          <c:spPr>
            <a:pattFill prst="pct5">
              <a:fgClr>
                <a:schemeClr val="tx1"/>
              </a:fgClr>
              <a:bgClr>
                <a:schemeClr val="bg1"/>
              </a:bgClr>
            </a:pattFill>
            <a:ln w="12700">
              <a:solidFill>
                <a:sysClr val="windowText" lastClr="000000"/>
              </a:solidFill>
            </a:ln>
          </c:spPr>
          <c:invertIfNegative val="0"/>
          <c:dLbls>
            <c:dLbl>
              <c:idx val="9"/>
              <c:layout>
                <c:manualLayout>
                  <c:x val="-1.2102874432677761E-2"/>
                  <c:y val="-3.490401396160590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167-42EE-AFE4-86A7236CD3E5}"/>
                </c:ext>
              </c:extLst>
            </c:dLbl>
            <c:numFmt formatCode="0.0%;\-#;;" sourceLinked="0"/>
            <c:spPr>
              <a:solidFill>
                <a:schemeClr val="bg1"/>
              </a:solidFill>
              <a:ln>
                <a:solidFill>
                  <a:sysClr val="windowText" lastClr="000000"/>
                </a:solidFill>
              </a:ln>
            </c:spPr>
            <c:txPr>
              <a:bodyPr/>
              <a:lstStyle/>
              <a:p>
                <a:pPr>
                  <a:defRPr sz="70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'54（問36）'!$BL$11:$BL$23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'54（問36）'!$BQ$11:$BQ$23</c:f>
              <c:numCache>
                <c:formatCode>0.0%</c:formatCode>
                <c:ptCount val="13"/>
                <c:pt idx="0">
                  <c:v>0</c:v>
                </c:pt>
                <c:pt idx="1">
                  <c:v>2.8301886792452831E-2</c:v>
                </c:pt>
                <c:pt idx="2">
                  <c:v>2.2388059701492536E-2</c:v>
                </c:pt>
                <c:pt idx="3">
                  <c:v>0.10526315789473684</c:v>
                </c:pt>
                <c:pt idx="4">
                  <c:v>1.7964071856287425E-2</c:v>
                </c:pt>
                <c:pt idx="5">
                  <c:v>6.6666666666666666E-2</c:v>
                </c:pt>
                <c:pt idx="6">
                  <c:v>0</c:v>
                </c:pt>
                <c:pt idx="7">
                  <c:v>5.8823529411764705E-2</c:v>
                </c:pt>
                <c:pt idx="8">
                  <c:v>2.7649769585253458E-2</c:v>
                </c:pt>
                <c:pt idx="9">
                  <c:v>4.1666666666666664E-2</c:v>
                </c:pt>
                <c:pt idx="10">
                  <c:v>8.3333333333333329E-2</c:v>
                </c:pt>
                <c:pt idx="11">
                  <c:v>2.2727272727272728E-2</c:v>
                </c:pt>
                <c:pt idx="12">
                  <c:v>4.6511627906976744E-3</c:v>
                </c:pt>
              </c:numCache>
            </c:numRef>
          </c:val>
          <c:extLst>
            <c:ext xmlns:c16="http://schemas.microsoft.com/office/drawing/2014/chart" uri="{C3380CC4-5D6E-409C-BE32-E72D297353CC}">
              <c16:uniqueId val="{00000015-FAAD-4AE5-BC6E-77F3A1627F99}"/>
            </c:ext>
          </c:extLst>
        </c:ser>
        <c:dLbls>
          <c:showLegendKey val="0"/>
          <c:showVal val="0"/>
          <c:showCatName val="0"/>
          <c:showSerName val="0"/>
          <c:showPercent val="0"/>
          <c:showBubbleSize val="0"/>
        </c:dLbls>
        <c:gapWidth val="30"/>
        <c:overlap val="100"/>
        <c:axId val="106216064"/>
        <c:axId val="106525056"/>
      </c:barChart>
      <c:catAx>
        <c:axId val="10621606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6525056"/>
        <c:crosses val="autoZero"/>
        <c:auto val="1"/>
        <c:lblAlgn val="ctr"/>
        <c:lblOffset val="100"/>
        <c:tickLblSkip val="1"/>
        <c:tickMarkSkip val="1"/>
        <c:noMultiLvlLbl val="0"/>
      </c:catAx>
      <c:valAx>
        <c:axId val="106525056"/>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6216064"/>
        <c:crosses val="autoZero"/>
        <c:crossBetween val="between"/>
      </c:valAx>
      <c:spPr>
        <a:solidFill>
          <a:srgbClr val="FFFFFF"/>
        </a:solidFill>
        <a:ln w="12700">
          <a:solidFill>
            <a:srgbClr val="FFFFFF"/>
          </a:solidFill>
          <a:prstDash val="solid"/>
        </a:ln>
      </c:spPr>
    </c:plotArea>
    <c:legend>
      <c:legendPos val="r"/>
      <c:layout>
        <c:manualLayout>
          <c:xMode val="edge"/>
          <c:yMode val="edge"/>
          <c:x val="0.88351046890696905"/>
          <c:y val="0.25916257849967705"/>
          <c:w val="8.447806354009077E-2"/>
          <c:h val="0.26366409696170179"/>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6.3157894736842107E-2"/>
          <c:y val="2.6315789473684209E-2"/>
        </c:manualLayout>
      </c:layout>
      <c:overlay val="0"/>
      <c:spPr>
        <a:noFill/>
        <a:ln w="25400">
          <a:noFill/>
        </a:ln>
      </c:spPr>
    </c:title>
    <c:autoTitleDeleted val="0"/>
    <c:plotArea>
      <c:layout>
        <c:manualLayout>
          <c:layoutTarget val="inner"/>
          <c:xMode val="edge"/>
          <c:yMode val="edge"/>
          <c:x val="0.1293233082706767"/>
          <c:y val="0.15263197119647204"/>
          <c:w val="0.71578947368421053"/>
          <c:h val="0.70000179893554415"/>
        </c:manualLayout>
      </c:layout>
      <c:barChart>
        <c:barDir val="bar"/>
        <c:grouping val="percentStacked"/>
        <c:varyColors val="0"/>
        <c:ser>
          <c:idx val="0"/>
          <c:order val="0"/>
          <c:tx>
            <c:strRef>
              <c:f>'54（問36）'!$BM$28</c:f>
              <c:strCache>
                <c:ptCount val="1"/>
                <c:pt idx="0">
                  <c:v>理解有</c:v>
                </c:pt>
              </c:strCache>
            </c:strRef>
          </c:tx>
          <c:spPr>
            <a:pattFill prst="pct60">
              <a:fgClr>
                <a:schemeClr val="tx1"/>
              </a:fgClr>
              <a:bgClr>
                <a:schemeClr val="bg1"/>
              </a:bgClr>
            </a:pattFill>
            <a:ln w="12700">
              <a:solidFill>
                <a:srgbClr val="000000"/>
              </a:solidFill>
              <a:prstDash val="solid"/>
            </a:ln>
          </c:spPr>
          <c:invertIfNegative val="0"/>
          <c:dLbls>
            <c:dLbl>
              <c:idx val="3"/>
              <c:layout>
                <c:manualLayout>
                  <c:x val="-2.0244644574180203E-3"/>
                  <c:y val="7.01754385964905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636-42EA-A0E1-732AAD933D63}"/>
                </c:ext>
              </c:extLst>
            </c:dLbl>
            <c:numFmt formatCode="0.0%;\-#;;" sourceLinked="0"/>
            <c:spPr>
              <a:solidFill>
                <a:schemeClr val="bg1"/>
              </a:solidFill>
              <a:ln w="3175">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'54（問36）'!$BL$29:$BL$34</c:f>
              <c:strCache>
                <c:ptCount val="6"/>
                <c:pt idx="0">
                  <c:v>100人以上</c:v>
                </c:pt>
                <c:pt idx="1">
                  <c:v>50～99人</c:v>
                </c:pt>
                <c:pt idx="2">
                  <c:v>30～49人</c:v>
                </c:pt>
                <c:pt idx="3">
                  <c:v>10～29人</c:v>
                </c:pt>
                <c:pt idx="4">
                  <c:v>5～9人</c:v>
                </c:pt>
                <c:pt idx="5">
                  <c:v>1～4人</c:v>
                </c:pt>
              </c:strCache>
            </c:strRef>
          </c:cat>
          <c:val>
            <c:numRef>
              <c:f>'54（問36）'!$BM$29:$BM$34</c:f>
              <c:numCache>
                <c:formatCode>0.0%</c:formatCode>
                <c:ptCount val="6"/>
                <c:pt idx="0">
                  <c:v>0.56338028169014087</c:v>
                </c:pt>
                <c:pt idx="1">
                  <c:v>0.52439024390243905</c:v>
                </c:pt>
                <c:pt idx="2">
                  <c:v>0.3963963963963964</c:v>
                </c:pt>
                <c:pt idx="3">
                  <c:v>9.1863517060367453E-2</c:v>
                </c:pt>
                <c:pt idx="4">
                  <c:v>3.2786885245901641E-2</c:v>
                </c:pt>
                <c:pt idx="5">
                  <c:v>4.8275862068965517E-2</c:v>
                </c:pt>
              </c:numCache>
            </c:numRef>
          </c:val>
          <c:extLst>
            <c:ext xmlns:c16="http://schemas.microsoft.com/office/drawing/2014/chart" uri="{C3380CC4-5D6E-409C-BE32-E72D297353CC}">
              <c16:uniqueId val="{00000000-DBEB-4F78-BF65-31FA23A2D6B1}"/>
            </c:ext>
          </c:extLst>
        </c:ser>
        <c:ser>
          <c:idx val="1"/>
          <c:order val="1"/>
          <c:tx>
            <c:strRef>
              <c:f>'54（問36）'!$BN$28</c:f>
              <c:strCache>
                <c:ptCount val="1"/>
                <c:pt idx="0">
                  <c:v>理解無</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3"/>
              <c:layout>
                <c:manualLayout>
                  <c:x val="2.2269109031598205E-2"/>
                  <c:y val="7.01754385964905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36-42EA-A0E1-732AAD933D63}"/>
                </c:ext>
              </c:extLst>
            </c:dLbl>
            <c:dLbl>
              <c:idx val="4"/>
              <c:layout>
                <c:manualLayout>
                  <c:x val="2.2269109031598244E-2"/>
                  <c:y val="-3.216337113605050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636-42EA-A0E1-732AAD933D63}"/>
                </c:ext>
              </c:extLst>
            </c:dLbl>
            <c:dLbl>
              <c:idx val="5"/>
              <c:layout>
                <c:manualLayout>
                  <c:x val="7.2880720467048729E-2"/>
                  <c:y val="-4.21052631578947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01F-4199-9DF2-825A82B61E36}"/>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'54（問36）'!$BL$29:$BL$34</c:f>
              <c:strCache>
                <c:ptCount val="6"/>
                <c:pt idx="0">
                  <c:v>100人以上</c:v>
                </c:pt>
                <c:pt idx="1">
                  <c:v>50～99人</c:v>
                </c:pt>
                <c:pt idx="2">
                  <c:v>30～49人</c:v>
                </c:pt>
                <c:pt idx="3">
                  <c:v>10～29人</c:v>
                </c:pt>
                <c:pt idx="4">
                  <c:v>5～9人</c:v>
                </c:pt>
                <c:pt idx="5">
                  <c:v>1～4人</c:v>
                </c:pt>
              </c:strCache>
            </c:strRef>
          </c:cat>
          <c:val>
            <c:numRef>
              <c:f>'54（問36）'!$BN$29:$BN$34</c:f>
              <c:numCache>
                <c:formatCode>0.0%</c:formatCode>
                <c:ptCount val="6"/>
                <c:pt idx="0">
                  <c:v>0.30985915492957744</c:v>
                </c:pt>
                <c:pt idx="1">
                  <c:v>0.3048780487804878</c:v>
                </c:pt>
                <c:pt idx="2">
                  <c:v>0.24324324324324326</c:v>
                </c:pt>
                <c:pt idx="3">
                  <c:v>0.12598425196850394</c:v>
                </c:pt>
                <c:pt idx="4">
                  <c:v>0.10382513661202186</c:v>
                </c:pt>
                <c:pt idx="5">
                  <c:v>8.9655172413793102E-2</c:v>
                </c:pt>
              </c:numCache>
            </c:numRef>
          </c:val>
          <c:extLst>
            <c:ext xmlns:c16="http://schemas.microsoft.com/office/drawing/2014/chart" uri="{C3380CC4-5D6E-409C-BE32-E72D297353CC}">
              <c16:uniqueId val="{00000001-DBEB-4F78-BF65-31FA23A2D6B1}"/>
            </c:ext>
          </c:extLst>
        </c:ser>
        <c:ser>
          <c:idx val="2"/>
          <c:order val="2"/>
          <c:tx>
            <c:strRef>
              <c:f>'54（問36）'!$BO$28</c:f>
              <c:strCache>
                <c:ptCount val="1"/>
                <c:pt idx="0">
                  <c:v>無知</c:v>
                </c:pt>
              </c:strCache>
            </c:strRef>
          </c:tx>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1.822018011676218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636-42EA-A0E1-732AAD933D63}"/>
                </c:ext>
              </c:extLst>
            </c:dLbl>
            <c:dLbl>
              <c:idx val="3"/>
              <c:layout>
                <c:manualLayout>
                  <c:x val="5.2636075892868527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636-42EA-A0E1-732AAD933D63}"/>
                </c:ext>
              </c:extLst>
            </c:dLbl>
            <c:dLbl>
              <c:idx val="5"/>
              <c:layout>
                <c:manualLayout>
                  <c:x val="0.12956572527475327"/>
                  <c:y val="2.10526315789473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01F-4199-9DF2-825A82B61E36}"/>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'54（問36）'!$BL$29:$BL$34</c:f>
              <c:strCache>
                <c:ptCount val="6"/>
                <c:pt idx="0">
                  <c:v>100人以上</c:v>
                </c:pt>
                <c:pt idx="1">
                  <c:v>50～99人</c:v>
                </c:pt>
                <c:pt idx="2">
                  <c:v>30～49人</c:v>
                </c:pt>
                <c:pt idx="3">
                  <c:v>10～29人</c:v>
                </c:pt>
                <c:pt idx="4">
                  <c:v>5～9人</c:v>
                </c:pt>
                <c:pt idx="5">
                  <c:v>1～4人</c:v>
                </c:pt>
              </c:strCache>
            </c:strRef>
          </c:cat>
          <c:val>
            <c:numRef>
              <c:f>'54（問36）'!$BO$29:$BO$34</c:f>
              <c:numCache>
                <c:formatCode>0.0%</c:formatCode>
                <c:ptCount val="6"/>
                <c:pt idx="0">
                  <c:v>9.8591549295774641E-2</c:v>
                </c:pt>
                <c:pt idx="1">
                  <c:v>9.7560975609756101E-2</c:v>
                </c:pt>
                <c:pt idx="2">
                  <c:v>0.17117117117117117</c:v>
                </c:pt>
                <c:pt idx="3">
                  <c:v>0.17322834645669291</c:v>
                </c:pt>
                <c:pt idx="4">
                  <c:v>0.15027322404371585</c:v>
                </c:pt>
                <c:pt idx="5">
                  <c:v>0.15862068965517243</c:v>
                </c:pt>
              </c:numCache>
            </c:numRef>
          </c:val>
          <c:extLst>
            <c:ext xmlns:c16="http://schemas.microsoft.com/office/drawing/2014/chart" uri="{C3380CC4-5D6E-409C-BE32-E72D297353CC}">
              <c16:uniqueId val="{00000002-DBEB-4F78-BF65-31FA23A2D6B1}"/>
            </c:ext>
          </c:extLst>
        </c:ser>
        <c:ser>
          <c:idx val="3"/>
          <c:order val="3"/>
          <c:tx>
            <c:strRef>
              <c:f>'54（問36）'!$BP$28</c:f>
              <c:strCache>
                <c:ptCount val="1"/>
                <c:pt idx="0">
                  <c:v>対象外</c:v>
                </c:pt>
              </c:strCache>
            </c:strRef>
          </c:tx>
          <c:spPr>
            <a:solidFill>
              <a:schemeClr val="bg1"/>
            </a:solidFill>
            <a:ln w="12700">
              <a:solidFill>
                <a:srgbClr val="000000"/>
              </a:solidFill>
              <a:prstDash val="solid"/>
            </a:ln>
          </c:spPr>
          <c:invertIfNegative val="0"/>
          <c:dLbls>
            <c:dLbl>
              <c:idx val="1"/>
              <c:layout>
                <c:manualLayout>
                  <c:x val="-6.073393372254060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636-42EA-A0E1-732AAD933D63}"/>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'54（問36）'!$BL$29:$BL$34</c:f>
              <c:strCache>
                <c:ptCount val="6"/>
                <c:pt idx="0">
                  <c:v>100人以上</c:v>
                </c:pt>
                <c:pt idx="1">
                  <c:v>50～99人</c:v>
                </c:pt>
                <c:pt idx="2">
                  <c:v>30～49人</c:v>
                </c:pt>
                <c:pt idx="3">
                  <c:v>10～29人</c:v>
                </c:pt>
                <c:pt idx="4">
                  <c:v>5～9人</c:v>
                </c:pt>
                <c:pt idx="5">
                  <c:v>1～4人</c:v>
                </c:pt>
              </c:strCache>
            </c:strRef>
          </c:cat>
          <c:val>
            <c:numRef>
              <c:f>'54（問36）'!$BP$29:$BP$34</c:f>
              <c:numCache>
                <c:formatCode>0.0%</c:formatCode>
                <c:ptCount val="6"/>
                <c:pt idx="0">
                  <c:v>0</c:v>
                </c:pt>
                <c:pt idx="1">
                  <c:v>0</c:v>
                </c:pt>
                <c:pt idx="2">
                  <c:v>0</c:v>
                </c:pt>
                <c:pt idx="3">
                  <c:v>0.60892388451443569</c:v>
                </c:pt>
                <c:pt idx="4">
                  <c:v>0.71311475409836067</c:v>
                </c:pt>
                <c:pt idx="5">
                  <c:v>0.70344827586206893</c:v>
                </c:pt>
              </c:numCache>
            </c:numRef>
          </c:val>
          <c:extLst>
            <c:ext xmlns:c16="http://schemas.microsoft.com/office/drawing/2014/chart" uri="{C3380CC4-5D6E-409C-BE32-E72D297353CC}">
              <c16:uniqueId val="{00000003-DBEB-4F78-BF65-31FA23A2D6B1}"/>
            </c:ext>
          </c:extLst>
        </c:ser>
        <c:ser>
          <c:idx val="4"/>
          <c:order val="4"/>
          <c:tx>
            <c:strRef>
              <c:f>'54（問36）'!$BQ$28</c:f>
              <c:strCache>
                <c:ptCount val="1"/>
                <c:pt idx="0">
                  <c:v>無回答</c:v>
                </c:pt>
              </c:strCache>
            </c:strRef>
          </c:tx>
          <c:spPr>
            <a:pattFill prst="pct5">
              <a:fgClr>
                <a:schemeClr val="tx1"/>
              </a:fgClr>
              <a:bgClr>
                <a:schemeClr val="bg1"/>
              </a:bgClr>
            </a:pattFill>
            <a:ln w="12700">
              <a:solidFill>
                <a:sysClr val="windowText" lastClr="000000"/>
              </a:solidFill>
            </a:ln>
          </c:spPr>
          <c:invertIfNegative val="0"/>
          <c:dLbls>
            <c:dLbl>
              <c:idx val="0"/>
              <c:layout>
                <c:manualLayout>
                  <c:x val="1.822018011676218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29F-47D1-BEE9-A4FC00CDF48B}"/>
                </c:ext>
              </c:extLst>
            </c:dLbl>
            <c:dLbl>
              <c:idx val="1"/>
              <c:layout>
                <c:manualLayout>
                  <c:x val="2.4293573489016243E-2"/>
                  <c:y val="7.01754385964912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636-42EA-A0E1-732AAD933D63}"/>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'54（問36）'!$BL$29:$BL$34</c:f>
              <c:strCache>
                <c:ptCount val="6"/>
                <c:pt idx="0">
                  <c:v>100人以上</c:v>
                </c:pt>
                <c:pt idx="1">
                  <c:v>50～99人</c:v>
                </c:pt>
                <c:pt idx="2">
                  <c:v>30～49人</c:v>
                </c:pt>
                <c:pt idx="3">
                  <c:v>10～29人</c:v>
                </c:pt>
                <c:pt idx="4">
                  <c:v>5～9人</c:v>
                </c:pt>
                <c:pt idx="5">
                  <c:v>1～4人</c:v>
                </c:pt>
              </c:strCache>
            </c:strRef>
          </c:cat>
          <c:val>
            <c:numRef>
              <c:f>'54（問36）'!$BQ$29:$BQ$34</c:f>
              <c:numCache>
                <c:formatCode>0.0%</c:formatCode>
                <c:ptCount val="6"/>
                <c:pt idx="0">
                  <c:v>2.8169014084507043E-2</c:v>
                </c:pt>
                <c:pt idx="1">
                  <c:v>7.3170731707317069E-2</c:v>
                </c:pt>
                <c:pt idx="2">
                  <c:v>0.1891891891891892</c:v>
                </c:pt>
                <c:pt idx="3">
                  <c:v>0</c:v>
                </c:pt>
                <c:pt idx="4">
                  <c:v>0</c:v>
                </c:pt>
                <c:pt idx="5">
                  <c:v>0</c:v>
                </c:pt>
              </c:numCache>
            </c:numRef>
          </c:val>
          <c:extLst>
            <c:ext xmlns:c16="http://schemas.microsoft.com/office/drawing/2014/chart" uri="{C3380CC4-5D6E-409C-BE32-E72D297353CC}">
              <c16:uniqueId val="{00000004-DBEB-4F78-BF65-31FA23A2D6B1}"/>
            </c:ext>
          </c:extLst>
        </c:ser>
        <c:dLbls>
          <c:showLegendKey val="0"/>
          <c:showVal val="1"/>
          <c:showCatName val="0"/>
          <c:showSerName val="0"/>
          <c:showPercent val="0"/>
          <c:showBubbleSize val="0"/>
        </c:dLbls>
        <c:gapWidth val="30"/>
        <c:overlap val="100"/>
        <c:axId val="106579456"/>
        <c:axId val="106580992"/>
      </c:barChart>
      <c:catAx>
        <c:axId val="10657945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6580992"/>
        <c:crosses val="autoZero"/>
        <c:auto val="1"/>
        <c:lblAlgn val="ctr"/>
        <c:lblOffset val="100"/>
        <c:tickLblSkip val="1"/>
        <c:tickMarkSkip val="1"/>
        <c:noMultiLvlLbl val="0"/>
      </c:catAx>
      <c:valAx>
        <c:axId val="106580992"/>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6579456"/>
        <c:crosses val="autoZero"/>
        <c:crossBetween val="between"/>
      </c:valAx>
      <c:spPr>
        <a:solidFill>
          <a:srgbClr val="FFFFFF"/>
        </a:solidFill>
        <a:ln w="25400">
          <a:noFill/>
        </a:ln>
      </c:spPr>
    </c:plotArea>
    <c:legend>
      <c:legendPos val="r"/>
      <c:layout>
        <c:manualLayout>
          <c:xMode val="edge"/>
          <c:yMode val="edge"/>
          <c:x val="0.88771929824561402"/>
          <c:y val="8.24561403508772E-2"/>
          <c:w val="8.4784571476666695E-2"/>
          <c:h val="0.53010360547036883"/>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verticalDpi="0"/>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18029035683516659"/>
          <c:y val="2.2471899532737781E-2"/>
        </c:manualLayout>
      </c:layout>
      <c:overlay val="0"/>
      <c:spPr>
        <a:noFill/>
        <a:ln w="25400">
          <a:noFill/>
        </a:ln>
      </c:spPr>
    </c:title>
    <c:autoTitleDeleted val="0"/>
    <c:plotArea>
      <c:layout>
        <c:manualLayout>
          <c:layoutTarget val="inner"/>
          <c:xMode val="edge"/>
          <c:yMode val="edge"/>
          <c:x val="0.13292589763177998"/>
          <c:y val="9.8876404494382023E-2"/>
          <c:w val="0.72574484339190226"/>
          <c:h val="0.77752808988764044"/>
        </c:manualLayout>
      </c:layout>
      <c:barChart>
        <c:barDir val="bar"/>
        <c:grouping val="percentStacked"/>
        <c:varyColors val="0"/>
        <c:ser>
          <c:idx val="0"/>
          <c:order val="0"/>
          <c:tx>
            <c:strRef>
              <c:f>'55（問37）'!$BK$28</c:f>
              <c:strCache>
                <c:ptCount val="1"/>
                <c:pt idx="0">
                  <c:v>あり</c:v>
                </c:pt>
              </c:strCache>
            </c:strRef>
          </c:tx>
          <c:spPr>
            <a:pattFill prst="pct60">
              <a:fgClr>
                <a:schemeClr val="tx1"/>
              </a:fgClr>
              <a:bgClr>
                <a:schemeClr val="bg1"/>
              </a:bgClr>
            </a:pattFill>
            <a:ln w="12700">
              <a:solidFill>
                <a:srgbClr val="000000"/>
              </a:solidFill>
              <a:prstDash val="solid"/>
            </a:ln>
          </c:spPr>
          <c:invertIfNegative val="0"/>
          <c:dLbls>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'55（問37）'!$BJ$29:$BJ$34</c:f>
              <c:strCache>
                <c:ptCount val="6"/>
                <c:pt idx="0">
                  <c:v>100人以上</c:v>
                </c:pt>
                <c:pt idx="1">
                  <c:v>50～99人</c:v>
                </c:pt>
                <c:pt idx="2">
                  <c:v>30～49人</c:v>
                </c:pt>
                <c:pt idx="3">
                  <c:v>10～29人</c:v>
                </c:pt>
                <c:pt idx="4">
                  <c:v>5～9人</c:v>
                </c:pt>
                <c:pt idx="5">
                  <c:v>1～4人</c:v>
                </c:pt>
              </c:strCache>
            </c:strRef>
          </c:cat>
          <c:val>
            <c:numRef>
              <c:f>'55（問37）'!$BK$29:$BK$34</c:f>
              <c:numCache>
                <c:formatCode>0.0%</c:formatCode>
                <c:ptCount val="6"/>
                <c:pt idx="0">
                  <c:v>0.42857142857142855</c:v>
                </c:pt>
                <c:pt idx="1">
                  <c:v>0.47560975609756095</c:v>
                </c:pt>
                <c:pt idx="2">
                  <c:v>0.36036036036036034</c:v>
                </c:pt>
                <c:pt idx="3">
                  <c:v>3.1830238726790451E-2</c:v>
                </c:pt>
                <c:pt idx="4">
                  <c:v>8.130081300813009E-3</c:v>
                </c:pt>
                <c:pt idx="5">
                  <c:v>1.4084507042253521E-2</c:v>
                </c:pt>
              </c:numCache>
            </c:numRef>
          </c:val>
          <c:extLst>
            <c:ext xmlns:c16="http://schemas.microsoft.com/office/drawing/2014/chart" uri="{C3380CC4-5D6E-409C-BE32-E72D297353CC}">
              <c16:uniqueId val="{00000000-BA24-4FD5-AD1A-81F9BCDA0796}"/>
            </c:ext>
          </c:extLst>
        </c:ser>
        <c:ser>
          <c:idx val="1"/>
          <c:order val="1"/>
          <c:tx>
            <c:strRef>
              <c:f>'55（問37）'!$BL$28</c:f>
              <c:strCache>
                <c:ptCount val="1"/>
                <c:pt idx="0">
                  <c:v>なし</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6.1068702290076335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A24-4FD5-AD1A-81F9BCDA0796}"/>
                </c:ext>
              </c:extLst>
            </c:dLbl>
            <c:dLbl>
              <c:idx val="1"/>
              <c:layout>
                <c:manualLayout>
                  <c:x val="-1.6876606838399946E-2"/>
                  <c:y val="-3.7604895296789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A24-4FD5-AD1A-81F9BCDA0796}"/>
                </c:ext>
              </c:extLst>
            </c:dLbl>
            <c:dLbl>
              <c:idx val="3"/>
              <c:layout>
                <c:manualLayout>
                  <c:x val="2.1228186171385083E-2"/>
                  <c:y val="-7.646950476644130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A24-4FD5-AD1A-81F9BCDA0796}"/>
                </c:ext>
              </c:extLst>
            </c:dLbl>
            <c:dLbl>
              <c:idx val="5"/>
              <c:layout>
                <c:manualLayout>
                  <c:x val="5.0890585241730277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5BA-4707-8419-78569819AB6C}"/>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'55（問37）'!$BJ$29:$BJ$34</c:f>
              <c:strCache>
                <c:ptCount val="6"/>
                <c:pt idx="0">
                  <c:v>100人以上</c:v>
                </c:pt>
                <c:pt idx="1">
                  <c:v>50～99人</c:v>
                </c:pt>
                <c:pt idx="2">
                  <c:v>30～49人</c:v>
                </c:pt>
                <c:pt idx="3">
                  <c:v>10～29人</c:v>
                </c:pt>
                <c:pt idx="4">
                  <c:v>5～9人</c:v>
                </c:pt>
                <c:pt idx="5">
                  <c:v>1～4人</c:v>
                </c:pt>
              </c:strCache>
            </c:strRef>
          </c:cat>
          <c:val>
            <c:numRef>
              <c:f>'55（問37）'!$BL$29:$BL$34</c:f>
              <c:numCache>
                <c:formatCode>0.0%</c:formatCode>
                <c:ptCount val="6"/>
                <c:pt idx="0">
                  <c:v>0.54285714285714282</c:v>
                </c:pt>
                <c:pt idx="1">
                  <c:v>0.45121951219512196</c:v>
                </c:pt>
                <c:pt idx="2">
                  <c:v>0.45045045045045046</c:v>
                </c:pt>
                <c:pt idx="3">
                  <c:v>0.27586206896551724</c:v>
                </c:pt>
                <c:pt idx="4">
                  <c:v>0.23035230352303523</c:v>
                </c:pt>
                <c:pt idx="5">
                  <c:v>0.21126760563380281</c:v>
                </c:pt>
              </c:numCache>
            </c:numRef>
          </c:val>
          <c:extLst>
            <c:ext xmlns:c16="http://schemas.microsoft.com/office/drawing/2014/chart" uri="{C3380CC4-5D6E-409C-BE32-E72D297353CC}">
              <c16:uniqueId val="{00000004-BA24-4FD5-AD1A-81F9BCDA0796}"/>
            </c:ext>
          </c:extLst>
        </c:ser>
        <c:ser>
          <c:idx val="2"/>
          <c:order val="2"/>
          <c:tx>
            <c:strRef>
              <c:f>'55（問37）'!$BM$28</c:f>
              <c:strCache>
                <c:ptCount val="1"/>
                <c:pt idx="0">
                  <c:v>対象外</c:v>
                </c:pt>
              </c:strCache>
            </c:strRef>
          </c:tx>
          <c:spPr>
            <a:solidFill>
              <a:schemeClr val="bg1"/>
            </a:solidFill>
            <a:ln w="12700">
              <a:solidFill>
                <a:srgbClr val="000000"/>
              </a:solidFill>
              <a:prstDash val="solid"/>
            </a:ln>
          </c:spPr>
          <c:invertIfNegative val="0"/>
          <c:dLbls>
            <c:dLbl>
              <c:idx val="0"/>
              <c:layout>
                <c:manualLayout>
                  <c:x val="3.6879459953615191E-3"/>
                  <c:y val="-3.011113760424771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A24-4FD5-AD1A-81F9BCDA0796}"/>
                </c:ext>
              </c:extLst>
            </c:dLbl>
            <c:dLbl>
              <c:idx val="1"/>
              <c:layout>
                <c:manualLayout>
                  <c:x val="1.9039005395991439E-2"/>
                  <c:y val="7.3389249279296864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A24-4FD5-AD1A-81F9BCDA0796}"/>
                </c:ext>
              </c:extLst>
            </c:dLbl>
            <c:dLbl>
              <c:idx val="2"/>
              <c:layout>
                <c:manualLayout>
                  <c:x val="1.2241786713428592E-2"/>
                  <c:y val="-4.509394505764364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A24-4FD5-AD1A-81F9BCDA0796}"/>
                </c:ext>
              </c:extLst>
            </c:dLbl>
            <c:dLbl>
              <c:idx val="3"/>
              <c:layout>
                <c:manualLayout>
                  <c:x val="1.4209279683612335E-2"/>
                  <c:y val="-7.639174593778877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A24-4FD5-AD1A-81F9BCDA0796}"/>
                </c:ext>
              </c:extLst>
            </c:dLbl>
            <c:dLbl>
              <c:idx val="4"/>
              <c:layout>
                <c:manualLayout>
                  <c:x val="2.4720163847340424E-3"/>
                  <c:y val="2.98108879383979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A24-4FD5-AD1A-81F9BCDA0796}"/>
                </c:ext>
              </c:extLst>
            </c:dLbl>
            <c:dLbl>
              <c:idx val="5"/>
              <c:layout>
                <c:manualLayout>
                  <c:x val="5.0428870494139723E-3"/>
                  <c:y val="2.232183817754397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A24-4FD5-AD1A-81F9BCDA0796}"/>
                </c:ext>
              </c:extLst>
            </c:dLbl>
            <c:numFmt formatCode="0.0%;\-#;;"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'55（問37）'!$BJ$29:$BJ$34</c:f>
              <c:strCache>
                <c:ptCount val="6"/>
                <c:pt idx="0">
                  <c:v>100人以上</c:v>
                </c:pt>
                <c:pt idx="1">
                  <c:v>50～99人</c:v>
                </c:pt>
                <c:pt idx="2">
                  <c:v>30～49人</c:v>
                </c:pt>
                <c:pt idx="3">
                  <c:v>10～29人</c:v>
                </c:pt>
                <c:pt idx="4">
                  <c:v>5～9人</c:v>
                </c:pt>
                <c:pt idx="5">
                  <c:v>1～4人</c:v>
                </c:pt>
              </c:strCache>
            </c:strRef>
          </c:cat>
          <c:val>
            <c:numRef>
              <c:f>'55（問37）'!$BM$29:$BM$34</c:f>
              <c:numCache>
                <c:formatCode>0.0%</c:formatCode>
                <c:ptCount val="6"/>
                <c:pt idx="0">
                  <c:v>0</c:v>
                </c:pt>
                <c:pt idx="1">
                  <c:v>0</c:v>
                </c:pt>
                <c:pt idx="2">
                  <c:v>0</c:v>
                </c:pt>
                <c:pt idx="3">
                  <c:v>0.61538461538461542</c:v>
                </c:pt>
                <c:pt idx="4">
                  <c:v>0.70731707317073167</c:v>
                </c:pt>
                <c:pt idx="5">
                  <c:v>0.71830985915492962</c:v>
                </c:pt>
              </c:numCache>
            </c:numRef>
          </c:val>
          <c:extLst>
            <c:ext xmlns:c16="http://schemas.microsoft.com/office/drawing/2014/chart" uri="{C3380CC4-5D6E-409C-BE32-E72D297353CC}">
              <c16:uniqueId val="{0000000B-BA24-4FD5-AD1A-81F9BCDA0796}"/>
            </c:ext>
          </c:extLst>
        </c:ser>
        <c:ser>
          <c:idx val="3"/>
          <c:order val="3"/>
          <c:tx>
            <c:strRef>
              <c:f>'55（問37）'!$BN$28</c:f>
              <c:strCache>
                <c:ptCount val="1"/>
                <c:pt idx="0">
                  <c:v>無回答</c:v>
                </c:pt>
              </c:strCache>
            </c:strRef>
          </c:tx>
          <c:spPr>
            <a:noFill/>
            <a:ln>
              <a:solidFill>
                <a:schemeClr val="tx1"/>
              </a:solidFill>
            </a:ln>
          </c:spPr>
          <c:invertIfNegative val="0"/>
          <c:dLbls>
            <c:spPr>
              <a:noFill/>
              <a:ln>
                <a:solidFill>
                  <a:schemeClr val="tx1"/>
                </a:solid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'55（問37）'!$BJ$29:$BJ$34</c:f>
              <c:strCache>
                <c:ptCount val="6"/>
                <c:pt idx="0">
                  <c:v>100人以上</c:v>
                </c:pt>
                <c:pt idx="1">
                  <c:v>50～99人</c:v>
                </c:pt>
                <c:pt idx="2">
                  <c:v>30～49人</c:v>
                </c:pt>
                <c:pt idx="3">
                  <c:v>10～29人</c:v>
                </c:pt>
                <c:pt idx="4">
                  <c:v>5～9人</c:v>
                </c:pt>
                <c:pt idx="5">
                  <c:v>1～4人</c:v>
                </c:pt>
              </c:strCache>
            </c:strRef>
          </c:cat>
          <c:val>
            <c:numRef>
              <c:f>'55（問37）'!$BN$29:$BN$34</c:f>
              <c:numCache>
                <c:formatCode>0.0%</c:formatCode>
                <c:ptCount val="6"/>
                <c:pt idx="0">
                  <c:v>2.8571428571428571E-2</c:v>
                </c:pt>
                <c:pt idx="1">
                  <c:v>7.3170731707317069E-2</c:v>
                </c:pt>
                <c:pt idx="2">
                  <c:v>0.1891891891891892</c:v>
                </c:pt>
                <c:pt idx="3">
                  <c:v>7.6923076923076927E-2</c:v>
                </c:pt>
                <c:pt idx="4">
                  <c:v>5.4200542005420058E-2</c:v>
                </c:pt>
                <c:pt idx="5">
                  <c:v>5.6338028169014086E-2</c:v>
                </c:pt>
              </c:numCache>
            </c:numRef>
          </c:val>
          <c:extLst>
            <c:ext xmlns:c16="http://schemas.microsoft.com/office/drawing/2014/chart" uri="{C3380CC4-5D6E-409C-BE32-E72D297353CC}">
              <c16:uniqueId val="{00000000-F12A-48BF-BBDB-D530A08D6CBB}"/>
            </c:ext>
          </c:extLst>
        </c:ser>
        <c:dLbls>
          <c:showLegendKey val="0"/>
          <c:showVal val="0"/>
          <c:showCatName val="0"/>
          <c:showSerName val="0"/>
          <c:showPercent val="0"/>
          <c:showBubbleSize val="0"/>
        </c:dLbls>
        <c:gapWidth val="40"/>
        <c:overlap val="100"/>
        <c:axId val="102136832"/>
        <c:axId val="102142720"/>
      </c:barChart>
      <c:catAx>
        <c:axId val="10213683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2142720"/>
        <c:crosses val="autoZero"/>
        <c:auto val="1"/>
        <c:lblAlgn val="ctr"/>
        <c:lblOffset val="100"/>
        <c:tickLblSkip val="1"/>
        <c:tickMarkSkip val="1"/>
        <c:noMultiLvlLbl val="0"/>
      </c:catAx>
      <c:valAx>
        <c:axId val="10214272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2136832"/>
        <c:crosses val="autoZero"/>
        <c:crossBetween val="between"/>
        <c:majorUnit val="0.2"/>
      </c:valAx>
      <c:spPr>
        <a:noFill/>
        <a:ln w="25400">
          <a:noFill/>
        </a:ln>
      </c:spPr>
    </c:plotArea>
    <c:legend>
      <c:legendPos val="r"/>
      <c:layout>
        <c:manualLayout>
          <c:xMode val="edge"/>
          <c:yMode val="edge"/>
          <c:x val="0.8907562661537537"/>
          <c:y val="0.3235954474300578"/>
          <c:w val="9.0145098274929336E-2"/>
          <c:h val="0.2757628614808799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5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6490182297560763"/>
          <c:y val="1.4409221902017291E-2"/>
        </c:manualLayout>
      </c:layout>
      <c:overlay val="0"/>
      <c:spPr>
        <a:noFill/>
        <a:ln w="25400">
          <a:noFill/>
        </a:ln>
      </c:spPr>
    </c:title>
    <c:autoTitleDeleted val="0"/>
    <c:plotArea>
      <c:layout>
        <c:manualLayout>
          <c:layoutTarget val="inner"/>
          <c:xMode val="edge"/>
          <c:yMode val="edge"/>
          <c:x val="0.14826032132032529"/>
          <c:y val="9.5100864553314124E-2"/>
          <c:w val="0.73373730449344665"/>
          <c:h val="0.82420749279538907"/>
        </c:manualLayout>
      </c:layout>
      <c:barChart>
        <c:barDir val="bar"/>
        <c:grouping val="percentStacked"/>
        <c:varyColors val="0"/>
        <c:ser>
          <c:idx val="0"/>
          <c:order val="0"/>
          <c:tx>
            <c:strRef>
              <c:f>'55（問37）'!$BK$10</c:f>
              <c:strCache>
                <c:ptCount val="1"/>
                <c:pt idx="0">
                  <c:v>あり</c:v>
                </c:pt>
              </c:strCache>
            </c:strRef>
          </c:tx>
          <c:spPr>
            <a:pattFill prst="pct60">
              <a:fgClr>
                <a:schemeClr val="tx1"/>
              </a:fgClr>
              <a:bgClr>
                <a:schemeClr val="bg1"/>
              </a:bgClr>
            </a:pattFill>
            <a:ln w="12700">
              <a:solidFill>
                <a:srgbClr val="000000"/>
              </a:solidFill>
              <a:prstDash val="solid"/>
            </a:ln>
          </c:spPr>
          <c:invertIfNegative val="0"/>
          <c:dLbls>
            <c:dLbl>
              <c:idx val="0"/>
              <c:layout>
                <c:manualLayout>
                  <c:x val="3.227433182047403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4AA-4FEC-BECB-4E48AC36EDEF}"/>
                </c:ext>
              </c:extLst>
            </c:dLbl>
            <c:dLbl>
              <c:idx val="1"/>
              <c:layout>
                <c:manualLayout>
                  <c:x val="-4.03429147755923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4AA-4FEC-BECB-4E48AC36EDEF}"/>
                </c:ext>
              </c:extLst>
            </c:dLbl>
            <c:dLbl>
              <c:idx val="3"/>
              <c:layout>
                <c:manualLayout>
                  <c:x val="6.0514372163388806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4AA-4FEC-BECB-4E48AC36EDEF}"/>
                </c:ext>
              </c:extLst>
            </c:dLbl>
            <c:dLbl>
              <c:idx val="6"/>
              <c:layout>
                <c:manualLayout>
                  <c:x val="-8.0685829551184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4AA-4FEC-BECB-4E48AC36EDEF}"/>
                </c:ext>
              </c:extLst>
            </c:dLbl>
            <c:dLbl>
              <c:idx val="7"/>
              <c:layout>
                <c:manualLayout>
                  <c:x val="1.613716591023701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4AA-4FEC-BECB-4E48AC36EDEF}"/>
                </c:ext>
              </c:extLst>
            </c:dLbl>
            <c:dLbl>
              <c:idx val="8"/>
              <c:layout>
                <c:manualLayout>
                  <c:x val="2.1618402087030916E-3"/>
                  <c:y val="-3.842459173871277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4AA-4FEC-BECB-4E48AC36EDEF}"/>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'55（問37）'!$BJ$11:$BJ$23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'55（問37）'!$BK$11:$BK$23</c:f>
              <c:numCache>
                <c:formatCode>0.0%</c:formatCode>
                <c:ptCount val="13"/>
                <c:pt idx="0">
                  <c:v>0</c:v>
                </c:pt>
                <c:pt idx="1">
                  <c:v>0.18691588785046728</c:v>
                </c:pt>
                <c:pt idx="2">
                  <c:v>8.2089552238805971E-2</c:v>
                </c:pt>
                <c:pt idx="3">
                  <c:v>0.18421052631578946</c:v>
                </c:pt>
                <c:pt idx="4">
                  <c:v>0.12269938650306748</c:v>
                </c:pt>
                <c:pt idx="5">
                  <c:v>0</c:v>
                </c:pt>
                <c:pt idx="6">
                  <c:v>0</c:v>
                </c:pt>
                <c:pt idx="7">
                  <c:v>0.17647058823529413</c:v>
                </c:pt>
                <c:pt idx="8">
                  <c:v>0.125</c:v>
                </c:pt>
                <c:pt idx="9">
                  <c:v>0.28000000000000003</c:v>
                </c:pt>
                <c:pt idx="10">
                  <c:v>7.6923076923076927E-2</c:v>
                </c:pt>
                <c:pt idx="11">
                  <c:v>0.10857142857142857</c:v>
                </c:pt>
                <c:pt idx="12">
                  <c:v>5.2132701421800945E-2</c:v>
                </c:pt>
              </c:numCache>
            </c:numRef>
          </c:val>
          <c:extLst>
            <c:ext xmlns:c16="http://schemas.microsoft.com/office/drawing/2014/chart" uri="{C3380CC4-5D6E-409C-BE32-E72D297353CC}">
              <c16:uniqueId val="{00000006-64AA-4FEC-BECB-4E48AC36EDEF}"/>
            </c:ext>
          </c:extLst>
        </c:ser>
        <c:ser>
          <c:idx val="1"/>
          <c:order val="1"/>
          <c:tx>
            <c:strRef>
              <c:f>'55（問37）'!$BL$10</c:f>
              <c:strCache>
                <c:ptCount val="1"/>
                <c:pt idx="0">
                  <c:v>なし</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2"/>
              <c:layout>
                <c:manualLayout>
                  <c:x val="2.2188603126575897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4AA-4FEC-BECB-4E48AC36EDEF}"/>
                </c:ext>
              </c:extLst>
            </c:dLbl>
            <c:dLbl>
              <c:idx val="3"/>
              <c:layout>
                <c:manualLayout>
                  <c:x val="8.1512973346521637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4AA-4FEC-BECB-4E48AC36EDEF}"/>
                </c:ext>
              </c:extLst>
            </c:dLbl>
            <c:dLbl>
              <c:idx val="4"/>
              <c:layout>
                <c:manualLayout>
                  <c:x val="1.1978879443425419E-2"/>
                  <c:y val="7.1265778610490916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4AA-4FEC-BECB-4E48AC36EDEF}"/>
                </c:ext>
              </c:extLst>
            </c:dLbl>
            <c:dLbl>
              <c:idx val="5"/>
              <c:layout>
                <c:manualLayout>
                  <c:x val="2.82400403429147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7DB-4A73-ADA5-D923B5352DF4}"/>
                </c:ext>
              </c:extLst>
            </c:dLbl>
            <c:dLbl>
              <c:idx val="7"/>
              <c:layout>
                <c:manualLayout>
                  <c:x val="1.412002017145738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4AA-4FEC-BECB-4E48AC36EDEF}"/>
                </c:ext>
              </c:extLst>
            </c:dLbl>
            <c:dLbl>
              <c:idx val="8"/>
              <c:layout>
                <c:manualLayout>
                  <c:x val="1.4120020171457387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4AA-4FEC-BECB-4E48AC36EDEF}"/>
                </c:ext>
              </c:extLst>
            </c:dLbl>
            <c:dLbl>
              <c:idx val="11"/>
              <c:layout>
                <c:manualLayout>
                  <c:x val="1.210287443267776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7DB-4A73-ADA5-D923B5352DF4}"/>
                </c:ext>
              </c:extLst>
            </c:dLbl>
            <c:dLbl>
              <c:idx val="12"/>
              <c:layout>
                <c:manualLayout>
                  <c:x val="2.218860312657589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4AA-4FEC-BECB-4E48AC36EDEF}"/>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'55（問37）'!$BJ$11:$BJ$23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'55（問37）'!$BL$11:$BL$23</c:f>
              <c:numCache>
                <c:formatCode>0.0%</c:formatCode>
                <c:ptCount val="13"/>
                <c:pt idx="0">
                  <c:v>0</c:v>
                </c:pt>
                <c:pt idx="1">
                  <c:v>0.32710280373831774</c:v>
                </c:pt>
                <c:pt idx="2">
                  <c:v>0.36567164179104478</c:v>
                </c:pt>
                <c:pt idx="3">
                  <c:v>0.23684210526315788</c:v>
                </c:pt>
                <c:pt idx="4">
                  <c:v>0.29447852760736198</c:v>
                </c:pt>
                <c:pt idx="5">
                  <c:v>0.40625</c:v>
                </c:pt>
                <c:pt idx="6">
                  <c:v>0.25</c:v>
                </c:pt>
                <c:pt idx="7">
                  <c:v>0.35294117647058826</c:v>
                </c:pt>
                <c:pt idx="8">
                  <c:v>0.23148148148148148</c:v>
                </c:pt>
                <c:pt idx="9">
                  <c:v>0.4</c:v>
                </c:pt>
                <c:pt idx="10">
                  <c:v>0.46153846153846156</c:v>
                </c:pt>
                <c:pt idx="11">
                  <c:v>0.25714285714285712</c:v>
                </c:pt>
                <c:pt idx="12">
                  <c:v>0.32227488151658767</c:v>
                </c:pt>
              </c:numCache>
            </c:numRef>
          </c:val>
          <c:extLst>
            <c:ext xmlns:c16="http://schemas.microsoft.com/office/drawing/2014/chart" uri="{C3380CC4-5D6E-409C-BE32-E72D297353CC}">
              <c16:uniqueId val="{0000000D-64AA-4FEC-BECB-4E48AC36EDEF}"/>
            </c:ext>
          </c:extLst>
        </c:ser>
        <c:ser>
          <c:idx val="2"/>
          <c:order val="2"/>
          <c:tx>
            <c:strRef>
              <c:f>'55（問37）'!$BM$10</c:f>
              <c:strCache>
                <c:ptCount val="1"/>
                <c:pt idx="0">
                  <c:v>対象外</c:v>
                </c:pt>
              </c:strCache>
            </c:strRef>
          </c:tx>
          <c:spPr>
            <a:solidFill>
              <a:schemeClr val="bg1"/>
            </a:solidFill>
            <a:ln w="12700">
              <a:solidFill>
                <a:srgbClr val="000000"/>
              </a:solidFill>
              <a:prstDash val="solid"/>
            </a:ln>
          </c:spPr>
          <c:invertIfNegative val="0"/>
          <c:dPt>
            <c:idx val="0"/>
            <c:invertIfNegative val="0"/>
            <c:bubble3D val="0"/>
            <c:extLst>
              <c:ext xmlns:c16="http://schemas.microsoft.com/office/drawing/2014/chart" uri="{C3380CC4-5D6E-409C-BE32-E72D297353CC}">
                <c16:uniqueId val="{0000000E-64AA-4FEC-BECB-4E48AC36EDEF}"/>
              </c:ext>
            </c:extLst>
          </c:dPt>
          <c:dLbls>
            <c:numFmt formatCode="0.0%;\-#;;" sourceLinked="0"/>
            <c:spPr>
              <a:solidFill>
                <a:schemeClr val="bg1"/>
              </a:solidFill>
              <a:ln w="3175">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'55（問37）'!$BJ$11:$BJ$23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'55（問37）'!$BM$11:$BM$23</c:f>
              <c:numCache>
                <c:formatCode>0.0%</c:formatCode>
                <c:ptCount val="13"/>
                <c:pt idx="0">
                  <c:v>0</c:v>
                </c:pt>
                <c:pt idx="1">
                  <c:v>0.41121495327102803</c:v>
                </c:pt>
                <c:pt idx="2">
                  <c:v>0.4925373134328358</c:v>
                </c:pt>
                <c:pt idx="3">
                  <c:v>0.47368421052631576</c:v>
                </c:pt>
                <c:pt idx="4">
                  <c:v>0.5214723926380368</c:v>
                </c:pt>
                <c:pt idx="5">
                  <c:v>0.5</c:v>
                </c:pt>
                <c:pt idx="6">
                  <c:v>0.65</c:v>
                </c:pt>
                <c:pt idx="7">
                  <c:v>0.35294117647058826</c:v>
                </c:pt>
                <c:pt idx="8">
                  <c:v>0.56944444444444442</c:v>
                </c:pt>
                <c:pt idx="9">
                  <c:v>0.24</c:v>
                </c:pt>
                <c:pt idx="10">
                  <c:v>0.38461538461538464</c:v>
                </c:pt>
                <c:pt idx="11">
                  <c:v>0.53714285714285714</c:v>
                </c:pt>
                <c:pt idx="12">
                  <c:v>0.56398104265402849</c:v>
                </c:pt>
              </c:numCache>
            </c:numRef>
          </c:val>
          <c:extLst>
            <c:ext xmlns:c16="http://schemas.microsoft.com/office/drawing/2014/chart" uri="{C3380CC4-5D6E-409C-BE32-E72D297353CC}">
              <c16:uniqueId val="{0000000F-64AA-4FEC-BECB-4E48AC36EDEF}"/>
            </c:ext>
          </c:extLst>
        </c:ser>
        <c:ser>
          <c:idx val="3"/>
          <c:order val="3"/>
          <c:tx>
            <c:strRef>
              <c:f>'55（問37）'!$BN$10</c:f>
              <c:strCache>
                <c:ptCount val="1"/>
                <c:pt idx="0">
                  <c:v>無回答</c:v>
                </c:pt>
              </c:strCache>
            </c:strRef>
          </c:tx>
          <c:spPr>
            <a:solidFill>
              <a:schemeClr val="bg1"/>
            </a:solidFill>
            <a:ln w="12700">
              <a:solidFill>
                <a:srgbClr val="000000"/>
              </a:solidFill>
            </a:ln>
          </c:spPr>
          <c:invertIfNegative val="0"/>
          <c:dLbls>
            <c:numFmt formatCode="0.0%;\-#;;" sourceLinked="0"/>
            <c:spPr>
              <a:solidFill>
                <a:schemeClr val="bg1"/>
              </a:solidFill>
              <a:ln>
                <a:solidFill>
                  <a:srgbClr val="000000"/>
                </a:solidFill>
              </a:ln>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'55（問37）'!$BJ$11:$BJ$23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'55（問37）'!$BN$11:$BN$23</c:f>
              <c:numCache>
                <c:formatCode>0.0%</c:formatCode>
                <c:ptCount val="13"/>
                <c:pt idx="0">
                  <c:v>0</c:v>
                </c:pt>
                <c:pt idx="1">
                  <c:v>7.476635514018691E-2</c:v>
                </c:pt>
                <c:pt idx="2">
                  <c:v>5.9701492537313432E-2</c:v>
                </c:pt>
                <c:pt idx="3">
                  <c:v>0.10526315789473684</c:v>
                </c:pt>
                <c:pt idx="4">
                  <c:v>6.1349693251533742E-2</c:v>
                </c:pt>
                <c:pt idx="5">
                  <c:v>9.375E-2</c:v>
                </c:pt>
                <c:pt idx="6">
                  <c:v>0.1</c:v>
                </c:pt>
                <c:pt idx="7">
                  <c:v>0.11764705882352941</c:v>
                </c:pt>
                <c:pt idx="8">
                  <c:v>7.407407407407407E-2</c:v>
                </c:pt>
                <c:pt idx="9">
                  <c:v>0.08</c:v>
                </c:pt>
                <c:pt idx="10">
                  <c:v>7.6923076923076927E-2</c:v>
                </c:pt>
                <c:pt idx="11">
                  <c:v>9.7142857142857142E-2</c:v>
                </c:pt>
                <c:pt idx="12">
                  <c:v>6.1611374407582936E-2</c:v>
                </c:pt>
              </c:numCache>
            </c:numRef>
          </c:val>
          <c:extLst>
            <c:ext xmlns:c16="http://schemas.microsoft.com/office/drawing/2014/chart" uri="{C3380CC4-5D6E-409C-BE32-E72D297353CC}">
              <c16:uniqueId val="{00000010-64AA-4FEC-BECB-4E48AC36EDEF}"/>
            </c:ext>
          </c:extLst>
        </c:ser>
        <c:dLbls>
          <c:showLegendKey val="0"/>
          <c:showVal val="0"/>
          <c:showCatName val="0"/>
          <c:showSerName val="0"/>
          <c:showPercent val="0"/>
          <c:showBubbleSize val="0"/>
        </c:dLbls>
        <c:gapWidth val="20"/>
        <c:overlap val="100"/>
        <c:axId val="104591744"/>
        <c:axId val="104593280"/>
      </c:barChart>
      <c:catAx>
        <c:axId val="10459174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4593280"/>
        <c:crosses val="autoZero"/>
        <c:auto val="1"/>
        <c:lblAlgn val="ctr"/>
        <c:lblOffset val="100"/>
        <c:tickLblSkip val="1"/>
        <c:tickMarkSkip val="1"/>
        <c:noMultiLvlLbl val="0"/>
      </c:catAx>
      <c:valAx>
        <c:axId val="104593280"/>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4591744"/>
        <c:crosses val="autoZero"/>
        <c:crossBetween val="between"/>
        <c:majorUnit val="0.1"/>
      </c:valAx>
      <c:spPr>
        <a:solidFill>
          <a:srgbClr val="FFFFFF"/>
        </a:solidFill>
        <a:ln w="25400">
          <a:noFill/>
        </a:ln>
      </c:spPr>
    </c:plotArea>
    <c:legend>
      <c:legendPos val="r"/>
      <c:layout>
        <c:manualLayout>
          <c:xMode val="edge"/>
          <c:yMode val="edge"/>
          <c:x val="0.89561334333964682"/>
          <c:y val="0.32853025936599423"/>
          <c:w val="8.447806354009077E-2"/>
          <c:h val="0.23220676666137194"/>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2.9819291757859342E-2"/>
          <c:y val="2.6455026455026454E-2"/>
        </c:manualLayout>
      </c:layout>
      <c:overlay val="0"/>
      <c:spPr>
        <a:no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title>
    <c:autoTitleDeleted val="0"/>
    <c:view3D>
      <c:rotX val="50"/>
      <c:rotY val="0"/>
      <c:rAngAx val="0"/>
    </c:view3D>
    <c:floor>
      <c:thickness val="0"/>
    </c:floor>
    <c:sideWall>
      <c:thickness val="0"/>
    </c:sideWall>
    <c:backWall>
      <c:thickness val="0"/>
    </c:backWall>
    <c:plotArea>
      <c:layout>
        <c:manualLayout>
          <c:layoutTarget val="inner"/>
          <c:xMode val="edge"/>
          <c:yMode val="edge"/>
          <c:x val="0.12673089985157607"/>
          <c:y val="0.17636795400574928"/>
          <c:w val="0.51224774219516489"/>
          <c:h val="0.76719465622352756"/>
        </c:manualLayout>
      </c:layout>
      <c:pie3DChart>
        <c:varyColors val="1"/>
        <c:ser>
          <c:idx val="0"/>
          <c:order val="0"/>
          <c:tx>
            <c:strRef>
              <c:f>'55（問37）'!$BJ$6</c:f>
              <c:strCache>
                <c:ptCount val="1"/>
                <c:pt idx="0">
                  <c:v>全　体</c:v>
                </c:pt>
              </c:strCache>
            </c:strRef>
          </c:tx>
          <c:spPr>
            <a:noFill/>
            <a:ln w="12700">
              <a:solidFill>
                <a:srgbClr val="000000"/>
              </a:solidFill>
              <a:prstDash val="solid"/>
            </a:ln>
          </c:spPr>
          <c:dPt>
            <c:idx val="0"/>
            <c:bubble3D val="0"/>
            <c:spPr>
              <a:pattFill prst="pct60">
                <a:fgClr>
                  <a:schemeClr val="tx1"/>
                </a:fgClr>
                <a:bgClr>
                  <a:schemeClr val="bg1"/>
                </a:bgClr>
              </a:pattFill>
              <a:ln w="12700">
                <a:solidFill>
                  <a:srgbClr val="000000"/>
                </a:solidFill>
                <a:prstDash val="solid"/>
              </a:ln>
            </c:spPr>
            <c:extLst>
              <c:ext xmlns:c16="http://schemas.microsoft.com/office/drawing/2014/chart" uri="{C3380CC4-5D6E-409C-BE32-E72D297353CC}">
                <c16:uniqueId val="{00000001-FE8C-48B1-979E-5FD0BCB7FA99}"/>
              </c:ext>
            </c:extLst>
          </c:dPt>
          <c:dPt>
            <c:idx val="1"/>
            <c:bubble3D val="0"/>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3-FE8C-48B1-979E-5FD0BCB7FA99}"/>
              </c:ext>
            </c:extLst>
          </c:dPt>
          <c:dPt>
            <c:idx val="2"/>
            <c:bubble3D val="0"/>
            <c:spPr>
              <a:solidFill>
                <a:srgbClr xmlns:mc="http://schemas.openxmlformats.org/markup-compatibility/2006" xmlns:a14="http://schemas.microsoft.com/office/drawing/2010/main" val="FFFFFF" mc:Ignorable="a14" a14:legacySpreadsheetColorIndex="9"/>
              </a:solidFill>
              <a:ln w="12700">
                <a:solidFill>
                  <a:srgbClr val="000000"/>
                </a:solidFill>
                <a:prstDash val="solid"/>
              </a:ln>
            </c:spPr>
            <c:extLst>
              <c:ext xmlns:c16="http://schemas.microsoft.com/office/drawing/2014/chart" uri="{C3380CC4-5D6E-409C-BE32-E72D297353CC}">
                <c16:uniqueId val="{00000005-FE8C-48B1-979E-5FD0BCB7FA99}"/>
              </c:ext>
            </c:extLst>
          </c:dPt>
          <c:dLbls>
            <c:dLbl>
              <c:idx val="0"/>
              <c:layout>
                <c:manualLayout>
                  <c:x val="-4.4345718765984921E-2"/>
                  <c:y val="-5.4673721340388018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FE8C-48B1-979E-5FD0BCB7FA99}"/>
                </c:ext>
              </c:extLst>
            </c:dLbl>
            <c:dLbl>
              <c:idx val="1"/>
              <c:layout>
                <c:manualLayout>
                  <c:x val="6.7257008209437003E-2"/>
                  <c:y val="0"/>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FE8C-48B1-979E-5FD0BCB7FA99}"/>
                </c:ext>
              </c:extLst>
            </c:dLbl>
            <c:dLbl>
              <c:idx val="2"/>
              <c:layout>
                <c:manualLayout>
                  <c:x val="-1.4370791510486109E-2"/>
                  <c:y val="-7.57177575025344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8C-48B1-979E-5FD0BCB7FA99}"/>
                </c:ext>
              </c:extLst>
            </c:dLbl>
            <c:dLbl>
              <c:idx val="3"/>
              <c:layout>
                <c:manualLayout>
                  <c:x val="-1.110177521739495E-2"/>
                  <c:y val="-1.168298407143551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FE8C-48B1-979E-5FD0BCB7FA99}"/>
                </c:ext>
              </c:extLst>
            </c:dLbl>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'55（問37）'!$BK$5:$BN$5</c:f>
              <c:strCache>
                <c:ptCount val="4"/>
                <c:pt idx="0">
                  <c:v>あり</c:v>
                </c:pt>
                <c:pt idx="1">
                  <c:v>なし</c:v>
                </c:pt>
                <c:pt idx="2">
                  <c:v>対象外</c:v>
                </c:pt>
                <c:pt idx="3">
                  <c:v>無回答</c:v>
                </c:pt>
              </c:strCache>
            </c:strRef>
          </c:cat>
          <c:val>
            <c:numRef>
              <c:f>'55（問37）'!$BK$6:$BN$6</c:f>
              <c:numCache>
                <c:formatCode>0.0%</c:formatCode>
                <c:ptCount val="4"/>
                <c:pt idx="0">
                  <c:v>0.10947002606429192</c:v>
                </c:pt>
                <c:pt idx="1">
                  <c:v>0.2988705473501303</c:v>
                </c:pt>
                <c:pt idx="2">
                  <c:v>0.51694178974804517</c:v>
                </c:pt>
                <c:pt idx="3">
                  <c:v>7.4717636837532575E-2</c:v>
                </c:pt>
              </c:numCache>
            </c:numRef>
          </c:val>
          <c:extLst>
            <c:ext xmlns:c16="http://schemas.microsoft.com/office/drawing/2014/chart" uri="{C3380CC4-5D6E-409C-BE32-E72D297353CC}">
              <c16:uniqueId val="{00000007-FE8C-48B1-979E-5FD0BCB7FA99}"/>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1458998935037277"/>
          <c:y val="0.44462053354441805"/>
          <c:w val="0.20447284345047922"/>
          <c:h val="0.4352733686067019"/>
        </c:manualLayout>
      </c:layout>
      <c:overlay val="0"/>
      <c:spPr>
        <a:solidFill>
          <a:sysClr val="window" lastClr="FFFFFF"/>
        </a:solidFill>
        <a:ln>
          <a:solidFill>
            <a:sysClr val="windowText" lastClr="000000"/>
          </a:solidFill>
        </a:ln>
      </c:spPr>
      <c:txPr>
        <a:bodyPr/>
        <a:lstStyle/>
        <a:p>
          <a:pPr>
            <a:defRPr sz="900"/>
          </a:pPr>
          <a:endParaRPr lang="ja-JP"/>
        </a:p>
      </c:txPr>
    </c:legend>
    <c:plotVisOnly val="1"/>
    <c:dispBlanksAs val="zero"/>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chart" Target="../charts/chart34.xml"/><Relationship Id="rId4" Type="http://schemas.openxmlformats.org/officeDocument/2006/relationships/chart" Target="../charts/chart37.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chart" Target="../charts/chart39.xml"/><Relationship Id="rId1" Type="http://schemas.openxmlformats.org/officeDocument/2006/relationships/chart" Target="../charts/chart38.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chart" Target="../charts/chart41.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chart" Target="../charts/chart45.xml"/><Relationship Id="rId1" Type="http://schemas.openxmlformats.org/officeDocument/2006/relationships/chart" Target="../charts/chart44.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chart" Target="../charts/chart48.xml"/><Relationship Id="rId1" Type="http://schemas.openxmlformats.org/officeDocument/2006/relationships/chart" Target="../charts/chart47.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52.xml"/><Relationship Id="rId2" Type="http://schemas.openxmlformats.org/officeDocument/2006/relationships/chart" Target="../charts/chart51.xml"/><Relationship Id="rId1" Type="http://schemas.openxmlformats.org/officeDocument/2006/relationships/chart" Target="../charts/chart50.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55.xml"/><Relationship Id="rId2" Type="http://schemas.openxmlformats.org/officeDocument/2006/relationships/chart" Target="../charts/chart54.xml"/><Relationship Id="rId1" Type="http://schemas.openxmlformats.org/officeDocument/2006/relationships/chart" Target="../charts/chart53.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chart" Target="../charts/chart57.xml"/><Relationship Id="rId1" Type="http://schemas.openxmlformats.org/officeDocument/2006/relationships/chart" Target="../charts/chart56.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chart" Target="../charts/chart60.xml"/><Relationship Id="rId1" Type="http://schemas.openxmlformats.org/officeDocument/2006/relationships/chart" Target="../charts/chart59.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64.xml"/><Relationship Id="rId2" Type="http://schemas.openxmlformats.org/officeDocument/2006/relationships/chart" Target="../charts/chart63.xml"/><Relationship Id="rId1" Type="http://schemas.openxmlformats.org/officeDocument/2006/relationships/chart" Target="../charts/chart62.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67.xml"/><Relationship Id="rId2" Type="http://schemas.openxmlformats.org/officeDocument/2006/relationships/chart" Target="../charts/chart66.xml"/><Relationship Id="rId1" Type="http://schemas.openxmlformats.org/officeDocument/2006/relationships/chart" Target="../charts/chart65.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70.xml"/><Relationship Id="rId2" Type="http://schemas.openxmlformats.org/officeDocument/2006/relationships/chart" Target="../charts/chart69.xml"/><Relationship Id="rId1" Type="http://schemas.openxmlformats.org/officeDocument/2006/relationships/chart" Target="../charts/chart68.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73.xml"/><Relationship Id="rId2" Type="http://schemas.openxmlformats.org/officeDocument/2006/relationships/chart" Target="../charts/chart72.xml"/><Relationship Id="rId1" Type="http://schemas.openxmlformats.org/officeDocument/2006/relationships/chart" Target="../charts/chart71.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76.xml"/><Relationship Id="rId2" Type="http://schemas.openxmlformats.org/officeDocument/2006/relationships/chart" Target="../charts/chart75.xml"/><Relationship Id="rId1" Type="http://schemas.openxmlformats.org/officeDocument/2006/relationships/chart" Target="../charts/chart74.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79.xml"/><Relationship Id="rId2" Type="http://schemas.openxmlformats.org/officeDocument/2006/relationships/chart" Target="../charts/chart78.xml"/><Relationship Id="rId1" Type="http://schemas.openxmlformats.org/officeDocument/2006/relationships/chart" Target="../charts/chart77.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82.xml"/><Relationship Id="rId2" Type="http://schemas.openxmlformats.org/officeDocument/2006/relationships/chart" Target="../charts/chart81.xml"/><Relationship Id="rId1" Type="http://schemas.openxmlformats.org/officeDocument/2006/relationships/chart" Target="../charts/chart80.xml"/></Relationships>
</file>

<file path=xl/drawings/_rels/drawing3.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85.xml"/><Relationship Id="rId2" Type="http://schemas.openxmlformats.org/officeDocument/2006/relationships/chart" Target="../charts/chart84.xml"/><Relationship Id="rId1" Type="http://schemas.openxmlformats.org/officeDocument/2006/relationships/chart" Target="../charts/chart83.xml"/></Relationships>
</file>

<file path=xl/drawings/_rels/drawing31.xml.rels><?xml version="1.0" encoding="UTF-8" standalone="yes"?>
<Relationships xmlns="http://schemas.openxmlformats.org/package/2006/relationships"><Relationship Id="rId3" Type="http://schemas.openxmlformats.org/officeDocument/2006/relationships/chart" Target="../charts/chart88.xml"/><Relationship Id="rId2" Type="http://schemas.openxmlformats.org/officeDocument/2006/relationships/chart" Target="../charts/chart87.xml"/><Relationship Id="rId1" Type="http://schemas.openxmlformats.org/officeDocument/2006/relationships/chart" Target="../charts/chart86.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91.xml"/><Relationship Id="rId2" Type="http://schemas.openxmlformats.org/officeDocument/2006/relationships/chart" Target="../charts/chart90.xml"/><Relationship Id="rId1" Type="http://schemas.openxmlformats.org/officeDocument/2006/relationships/chart" Target="../charts/chart89.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94.xml"/><Relationship Id="rId2" Type="http://schemas.openxmlformats.org/officeDocument/2006/relationships/chart" Target="../charts/chart93.xml"/><Relationship Id="rId1" Type="http://schemas.openxmlformats.org/officeDocument/2006/relationships/chart" Target="../charts/chart9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s>
</file>

<file path=xl/drawings/drawing1.xml><?xml version="1.0" encoding="utf-8"?>
<xdr:wsDr xmlns:xdr="http://schemas.openxmlformats.org/drawingml/2006/spreadsheetDrawing" xmlns:a="http://schemas.openxmlformats.org/drawingml/2006/main">
  <xdr:twoCellAnchor>
    <xdr:from>
      <xdr:col>14</xdr:col>
      <xdr:colOff>57150</xdr:colOff>
      <xdr:row>7</xdr:row>
      <xdr:rowOff>19050</xdr:rowOff>
    </xdr:from>
    <xdr:to>
      <xdr:col>26</xdr:col>
      <xdr:colOff>152400</xdr:colOff>
      <xdr:row>20</xdr:row>
      <xdr:rowOff>104775</xdr:rowOff>
    </xdr:to>
    <xdr:graphicFrame macro="">
      <xdr:nvGraphicFramePr>
        <xdr:cNvPr id="286581" name="グラフ 1">
          <a:extLst>
            <a:ext uri="{FF2B5EF4-FFF2-40B4-BE49-F238E27FC236}">
              <a16:creationId xmlns:a16="http://schemas.microsoft.com/office/drawing/2014/main" id="{00000000-0008-0000-0000-0000755F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22</xdr:row>
      <xdr:rowOff>57150</xdr:rowOff>
    </xdr:from>
    <xdr:to>
      <xdr:col>26</xdr:col>
      <xdr:colOff>142875</xdr:colOff>
      <xdr:row>50</xdr:row>
      <xdr:rowOff>38100</xdr:rowOff>
    </xdr:to>
    <xdr:graphicFrame macro="">
      <xdr:nvGraphicFramePr>
        <xdr:cNvPr id="286582" name="グラフ 2">
          <a:extLst>
            <a:ext uri="{FF2B5EF4-FFF2-40B4-BE49-F238E27FC236}">
              <a16:creationId xmlns:a16="http://schemas.microsoft.com/office/drawing/2014/main" id="{00000000-0008-0000-0000-0000765F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47625</xdr:colOff>
      <xdr:row>50</xdr:row>
      <xdr:rowOff>57150</xdr:rowOff>
    </xdr:from>
    <xdr:to>
      <xdr:col>26</xdr:col>
      <xdr:colOff>171450</xdr:colOff>
      <xdr:row>68</xdr:row>
      <xdr:rowOff>66675</xdr:rowOff>
    </xdr:to>
    <xdr:graphicFrame macro="">
      <xdr:nvGraphicFramePr>
        <xdr:cNvPr id="286583" name="グラフ 3">
          <a:extLst>
            <a:ext uri="{FF2B5EF4-FFF2-40B4-BE49-F238E27FC236}">
              <a16:creationId xmlns:a16="http://schemas.microsoft.com/office/drawing/2014/main" id="{00000000-0008-0000-0000-0000775F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13</xdr:col>
      <xdr:colOff>47625</xdr:colOff>
      <xdr:row>2</xdr:row>
      <xdr:rowOff>66675</xdr:rowOff>
    </xdr:from>
    <xdr:to>
      <xdr:col>26</xdr:col>
      <xdr:colOff>171450</xdr:colOff>
      <xdr:row>15</xdr:row>
      <xdr:rowOff>76200</xdr:rowOff>
    </xdr:to>
    <xdr:graphicFrame macro="">
      <xdr:nvGraphicFramePr>
        <xdr:cNvPr id="222068" name="グラフ 1">
          <a:extLst>
            <a:ext uri="{FF2B5EF4-FFF2-40B4-BE49-F238E27FC236}">
              <a16:creationId xmlns:a16="http://schemas.microsoft.com/office/drawing/2014/main" id="{00000000-0008-0000-0700-00007463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17</xdr:row>
      <xdr:rowOff>47625</xdr:rowOff>
    </xdr:from>
    <xdr:to>
      <xdr:col>26</xdr:col>
      <xdr:colOff>161925</xdr:colOff>
      <xdr:row>47</xdr:row>
      <xdr:rowOff>9525</xdr:rowOff>
    </xdr:to>
    <xdr:graphicFrame macro="">
      <xdr:nvGraphicFramePr>
        <xdr:cNvPr id="222069" name="グラフ 2">
          <a:extLst>
            <a:ext uri="{FF2B5EF4-FFF2-40B4-BE49-F238E27FC236}">
              <a16:creationId xmlns:a16="http://schemas.microsoft.com/office/drawing/2014/main" id="{00000000-0008-0000-0700-00007563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47</xdr:row>
      <xdr:rowOff>76200</xdr:rowOff>
    </xdr:from>
    <xdr:to>
      <xdr:col>26</xdr:col>
      <xdr:colOff>180975</xdr:colOff>
      <xdr:row>65</xdr:row>
      <xdr:rowOff>76200</xdr:rowOff>
    </xdr:to>
    <xdr:graphicFrame macro="">
      <xdr:nvGraphicFramePr>
        <xdr:cNvPr id="222070" name="グラフ 3">
          <a:extLst>
            <a:ext uri="{FF2B5EF4-FFF2-40B4-BE49-F238E27FC236}">
              <a16:creationId xmlns:a16="http://schemas.microsoft.com/office/drawing/2014/main" id="{00000000-0008-0000-0700-00007663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13</xdr:col>
      <xdr:colOff>38100</xdr:colOff>
      <xdr:row>2</xdr:row>
      <xdr:rowOff>38100</xdr:rowOff>
    </xdr:from>
    <xdr:to>
      <xdr:col>26</xdr:col>
      <xdr:colOff>152400</xdr:colOff>
      <xdr:row>14</xdr:row>
      <xdr:rowOff>152400</xdr:rowOff>
    </xdr:to>
    <xdr:graphicFrame macro="">
      <xdr:nvGraphicFramePr>
        <xdr:cNvPr id="226163" name="グラフ 1">
          <a:extLst>
            <a:ext uri="{FF2B5EF4-FFF2-40B4-BE49-F238E27FC236}">
              <a16:creationId xmlns:a16="http://schemas.microsoft.com/office/drawing/2014/main" id="{00000000-0008-0000-0800-00007373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16</xdr:row>
      <xdr:rowOff>47625</xdr:rowOff>
    </xdr:from>
    <xdr:to>
      <xdr:col>26</xdr:col>
      <xdr:colOff>209550</xdr:colOff>
      <xdr:row>48</xdr:row>
      <xdr:rowOff>142875</xdr:rowOff>
    </xdr:to>
    <xdr:graphicFrame macro="">
      <xdr:nvGraphicFramePr>
        <xdr:cNvPr id="226164" name="グラフ 2">
          <a:extLst>
            <a:ext uri="{FF2B5EF4-FFF2-40B4-BE49-F238E27FC236}">
              <a16:creationId xmlns:a16="http://schemas.microsoft.com/office/drawing/2014/main" id="{00000000-0008-0000-0800-00007473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264969</xdr:colOff>
      <xdr:row>48</xdr:row>
      <xdr:rowOff>175780</xdr:rowOff>
    </xdr:from>
    <xdr:to>
      <xdr:col>26</xdr:col>
      <xdr:colOff>147204</xdr:colOff>
      <xdr:row>69</xdr:row>
      <xdr:rowOff>32905</xdr:rowOff>
    </xdr:to>
    <xdr:graphicFrame macro="">
      <xdr:nvGraphicFramePr>
        <xdr:cNvPr id="226165" name="グラフ 3">
          <a:extLst>
            <a:ext uri="{FF2B5EF4-FFF2-40B4-BE49-F238E27FC236}">
              <a16:creationId xmlns:a16="http://schemas.microsoft.com/office/drawing/2014/main" id="{00000000-0008-0000-0800-00007573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66675</xdr:colOff>
      <xdr:row>16</xdr:row>
      <xdr:rowOff>47625</xdr:rowOff>
    </xdr:from>
    <xdr:to>
      <xdr:col>26</xdr:col>
      <xdr:colOff>209550</xdr:colOff>
      <xdr:row>46</xdr:row>
      <xdr:rowOff>28575</xdr:rowOff>
    </xdr:to>
    <xdr:graphicFrame macro="">
      <xdr:nvGraphicFramePr>
        <xdr:cNvPr id="230293" name="グラフ 35">
          <a:extLst>
            <a:ext uri="{FF2B5EF4-FFF2-40B4-BE49-F238E27FC236}">
              <a16:creationId xmlns:a16="http://schemas.microsoft.com/office/drawing/2014/main" id="{00000000-0008-0000-0900-00009583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46</xdr:row>
      <xdr:rowOff>66675</xdr:rowOff>
    </xdr:from>
    <xdr:to>
      <xdr:col>26</xdr:col>
      <xdr:colOff>152400</xdr:colOff>
      <xdr:row>65</xdr:row>
      <xdr:rowOff>76200</xdr:rowOff>
    </xdr:to>
    <xdr:graphicFrame macro="">
      <xdr:nvGraphicFramePr>
        <xdr:cNvPr id="230294" name="グラフ 36">
          <a:extLst>
            <a:ext uri="{FF2B5EF4-FFF2-40B4-BE49-F238E27FC236}">
              <a16:creationId xmlns:a16="http://schemas.microsoft.com/office/drawing/2014/main" id="{00000000-0008-0000-0900-00009683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47625</xdr:colOff>
      <xdr:row>2</xdr:row>
      <xdr:rowOff>38100</xdr:rowOff>
    </xdr:from>
    <xdr:to>
      <xdr:col>26</xdr:col>
      <xdr:colOff>161925</xdr:colOff>
      <xdr:row>14</xdr:row>
      <xdr:rowOff>95250</xdr:rowOff>
    </xdr:to>
    <xdr:graphicFrame macro="">
      <xdr:nvGraphicFramePr>
        <xdr:cNvPr id="230295" name="グラフ 37">
          <a:extLst>
            <a:ext uri="{FF2B5EF4-FFF2-40B4-BE49-F238E27FC236}">
              <a16:creationId xmlns:a16="http://schemas.microsoft.com/office/drawing/2014/main" id="{00000000-0008-0000-0900-00009783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13</xdr:col>
      <xdr:colOff>19050</xdr:colOff>
      <xdr:row>2</xdr:row>
      <xdr:rowOff>19050</xdr:rowOff>
    </xdr:from>
    <xdr:to>
      <xdr:col>26</xdr:col>
      <xdr:colOff>152400</xdr:colOff>
      <xdr:row>15</xdr:row>
      <xdr:rowOff>85725</xdr:rowOff>
    </xdr:to>
    <xdr:graphicFrame macro="">
      <xdr:nvGraphicFramePr>
        <xdr:cNvPr id="232307" name="グラフ 1">
          <a:extLst>
            <a:ext uri="{FF2B5EF4-FFF2-40B4-BE49-F238E27FC236}">
              <a16:creationId xmlns:a16="http://schemas.microsoft.com/office/drawing/2014/main" id="{00000000-0008-0000-0A00-0000738B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17</xdr:row>
      <xdr:rowOff>38100</xdr:rowOff>
    </xdr:from>
    <xdr:to>
      <xdr:col>26</xdr:col>
      <xdr:colOff>190500</xdr:colOff>
      <xdr:row>42</xdr:row>
      <xdr:rowOff>57150</xdr:rowOff>
    </xdr:to>
    <xdr:graphicFrame macro="">
      <xdr:nvGraphicFramePr>
        <xdr:cNvPr id="232308" name="グラフ 2">
          <a:extLst>
            <a:ext uri="{FF2B5EF4-FFF2-40B4-BE49-F238E27FC236}">
              <a16:creationId xmlns:a16="http://schemas.microsoft.com/office/drawing/2014/main" id="{00000000-0008-0000-0A00-0000748B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47625</xdr:colOff>
      <xdr:row>42</xdr:row>
      <xdr:rowOff>66675</xdr:rowOff>
    </xdr:from>
    <xdr:to>
      <xdr:col>26</xdr:col>
      <xdr:colOff>200025</xdr:colOff>
      <xdr:row>59</xdr:row>
      <xdr:rowOff>95250</xdr:rowOff>
    </xdr:to>
    <xdr:graphicFrame macro="">
      <xdr:nvGraphicFramePr>
        <xdr:cNvPr id="232309" name="グラフ 3">
          <a:extLst>
            <a:ext uri="{FF2B5EF4-FFF2-40B4-BE49-F238E27FC236}">
              <a16:creationId xmlns:a16="http://schemas.microsoft.com/office/drawing/2014/main" id="{00000000-0008-0000-0A00-0000758B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16</xdr:col>
      <xdr:colOff>47625</xdr:colOff>
      <xdr:row>2</xdr:row>
      <xdr:rowOff>9525</xdr:rowOff>
    </xdr:from>
    <xdr:to>
      <xdr:col>26</xdr:col>
      <xdr:colOff>219075</xdr:colOff>
      <xdr:row>16</xdr:row>
      <xdr:rowOff>104775</xdr:rowOff>
    </xdr:to>
    <xdr:graphicFrame macro="">
      <xdr:nvGraphicFramePr>
        <xdr:cNvPr id="23560347" name="グラフ 1">
          <a:extLst>
            <a:ext uri="{FF2B5EF4-FFF2-40B4-BE49-F238E27FC236}">
              <a16:creationId xmlns:a16="http://schemas.microsoft.com/office/drawing/2014/main" id="{00000000-0008-0000-0B00-00009B806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26</xdr:row>
      <xdr:rowOff>38100</xdr:rowOff>
    </xdr:from>
    <xdr:to>
      <xdr:col>26</xdr:col>
      <xdr:colOff>180975</xdr:colOff>
      <xdr:row>50</xdr:row>
      <xdr:rowOff>114300</xdr:rowOff>
    </xdr:to>
    <xdr:graphicFrame macro="">
      <xdr:nvGraphicFramePr>
        <xdr:cNvPr id="23560348" name="グラフ 2">
          <a:extLst>
            <a:ext uri="{FF2B5EF4-FFF2-40B4-BE49-F238E27FC236}">
              <a16:creationId xmlns:a16="http://schemas.microsoft.com/office/drawing/2014/main" id="{00000000-0008-0000-0B00-00009C806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51</xdr:row>
      <xdr:rowOff>19050</xdr:rowOff>
    </xdr:from>
    <xdr:to>
      <xdr:col>26</xdr:col>
      <xdr:colOff>190500</xdr:colOff>
      <xdr:row>65</xdr:row>
      <xdr:rowOff>95250</xdr:rowOff>
    </xdr:to>
    <xdr:graphicFrame macro="">
      <xdr:nvGraphicFramePr>
        <xdr:cNvPr id="23560349" name="グラフ 3">
          <a:extLst>
            <a:ext uri="{FF2B5EF4-FFF2-40B4-BE49-F238E27FC236}">
              <a16:creationId xmlns:a16="http://schemas.microsoft.com/office/drawing/2014/main" id="{00000000-0008-0000-0B00-00009D806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38100</xdr:colOff>
      <xdr:row>16</xdr:row>
      <xdr:rowOff>38100</xdr:rowOff>
    </xdr:from>
    <xdr:to>
      <xdr:col>15</xdr:col>
      <xdr:colOff>209551</xdr:colOff>
      <xdr:row>24</xdr:row>
      <xdr:rowOff>76200</xdr:rowOff>
    </xdr:to>
    <xdr:graphicFrame macro="">
      <xdr:nvGraphicFramePr>
        <xdr:cNvPr id="23560350" name="グラフ 4">
          <a:extLst>
            <a:ext uri="{FF2B5EF4-FFF2-40B4-BE49-F238E27FC236}">
              <a16:creationId xmlns:a16="http://schemas.microsoft.com/office/drawing/2014/main" id="{00000000-0008-0000-0B00-00009E806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133350</xdr:colOff>
      <xdr:row>20</xdr:row>
      <xdr:rowOff>76200</xdr:rowOff>
    </xdr:from>
    <xdr:to>
      <xdr:col>15</xdr:col>
      <xdr:colOff>190500</xdr:colOff>
      <xdr:row>22</xdr:row>
      <xdr:rowOff>47625</xdr:rowOff>
    </xdr:to>
    <xdr:sp macro="" textlink="">
      <xdr:nvSpPr>
        <xdr:cNvPr id="2" name="テキスト ボックス 1">
          <a:extLst>
            <a:ext uri="{FF2B5EF4-FFF2-40B4-BE49-F238E27FC236}">
              <a16:creationId xmlns:a16="http://schemas.microsoft.com/office/drawing/2014/main" id="{FB539468-EA4A-31C7-180A-2E35DE7FC607}"/>
            </a:ext>
          </a:extLst>
        </xdr:cNvPr>
        <xdr:cNvSpPr txBox="1"/>
      </xdr:nvSpPr>
      <xdr:spPr>
        <a:xfrm>
          <a:off x="3228975" y="3038475"/>
          <a:ext cx="5334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99.0%</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16</xdr:col>
      <xdr:colOff>66675</xdr:colOff>
      <xdr:row>2</xdr:row>
      <xdr:rowOff>28575</xdr:rowOff>
    </xdr:from>
    <xdr:to>
      <xdr:col>26</xdr:col>
      <xdr:colOff>123825</xdr:colOff>
      <xdr:row>14</xdr:row>
      <xdr:rowOff>95250</xdr:rowOff>
    </xdr:to>
    <xdr:graphicFrame macro="">
      <xdr:nvGraphicFramePr>
        <xdr:cNvPr id="241524" name="グラフ 1">
          <a:extLst>
            <a:ext uri="{FF2B5EF4-FFF2-40B4-BE49-F238E27FC236}">
              <a16:creationId xmlns:a16="http://schemas.microsoft.com/office/drawing/2014/main" id="{00000000-0008-0000-0C00-000074AF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16</xdr:row>
      <xdr:rowOff>47625</xdr:rowOff>
    </xdr:from>
    <xdr:to>
      <xdr:col>26</xdr:col>
      <xdr:colOff>171450</xdr:colOff>
      <xdr:row>44</xdr:row>
      <xdr:rowOff>85725</xdr:rowOff>
    </xdr:to>
    <xdr:graphicFrame macro="">
      <xdr:nvGraphicFramePr>
        <xdr:cNvPr id="241525" name="グラフ 2">
          <a:extLst>
            <a:ext uri="{FF2B5EF4-FFF2-40B4-BE49-F238E27FC236}">
              <a16:creationId xmlns:a16="http://schemas.microsoft.com/office/drawing/2014/main" id="{00000000-0008-0000-0C00-000075AF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45</xdr:row>
      <xdr:rowOff>19050</xdr:rowOff>
    </xdr:from>
    <xdr:to>
      <xdr:col>26</xdr:col>
      <xdr:colOff>190500</xdr:colOff>
      <xdr:row>62</xdr:row>
      <xdr:rowOff>85725</xdr:rowOff>
    </xdr:to>
    <xdr:graphicFrame macro="">
      <xdr:nvGraphicFramePr>
        <xdr:cNvPr id="241526" name="グラフ 3">
          <a:extLst>
            <a:ext uri="{FF2B5EF4-FFF2-40B4-BE49-F238E27FC236}">
              <a16:creationId xmlns:a16="http://schemas.microsoft.com/office/drawing/2014/main" id="{00000000-0008-0000-0C00-000076AF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12</xdr:col>
      <xdr:colOff>47625</xdr:colOff>
      <xdr:row>2</xdr:row>
      <xdr:rowOff>57150</xdr:rowOff>
    </xdr:from>
    <xdr:to>
      <xdr:col>26</xdr:col>
      <xdr:colOff>209550</xdr:colOff>
      <xdr:row>16</xdr:row>
      <xdr:rowOff>114300</xdr:rowOff>
    </xdr:to>
    <xdr:graphicFrame macro="">
      <xdr:nvGraphicFramePr>
        <xdr:cNvPr id="245620" name="グラフ 1">
          <a:extLst>
            <a:ext uri="{FF2B5EF4-FFF2-40B4-BE49-F238E27FC236}">
              <a16:creationId xmlns:a16="http://schemas.microsoft.com/office/drawing/2014/main" id="{00000000-0008-0000-0D00-000074BF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18</xdr:row>
      <xdr:rowOff>66675</xdr:rowOff>
    </xdr:from>
    <xdr:to>
      <xdr:col>26</xdr:col>
      <xdr:colOff>152400</xdr:colOff>
      <xdr:row>43</xdr:row>
      <xdr:rowOff>19050</xdr:rowOff>
    </xdr:to>
    <xdr:graphicFrame macro="">
      <xdr:nvGraphicFramePr>
        <xdr:cNvPr id="245621" name="グラフ 2">
          <a:extLst>
            <a:ext uri="{FF2B5EF4-FFF2-40B4-BE49-F238E27FC236}">
              <a16:creationId xmlns:a16="http://schemas.microsoft.com/office/drawing/2014/main" id="{00000000-0008-0000-0D00-000075BF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246062</xdr:colOff>
      <xdr:row>43</xdr:row>
      <xdr:rowOff>22225</xdr:rowOff>
    </xdr:from>
    <xdr:to>
      <xdr:col>26</xdr:col>
      <xdr:colOff>166687</xdr:colOff>
      <xdr:row>58</xdr:row>
      <xdr:rowOff>107950</xdr:rowOff>
    </xdr:to>
    <xdr:graphicFrame macro="">
      <xdr:nvGraphicFramePr>
        <xdr:cNvPr id="245622" name="グラフ 3">
          <a:extLst>
            <a:ext uri="{FF2B5EF4-FFF2-40B4-BE49-F238E27FC236}">
              <a16:creationId xmlns:a16="http://schemas.microsoft.com/office/drawing/2014/main" id="{00000000-0008-0000-0D00-000076BF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14</xdr:col>
      <xdr:colOff>47625</xdr:colOff>
      <xdr:row>2</xdr:row>
      <xdr:rowOff>38100</xdr:rowOff>
    </xdr:from>
    <xdr:to>
      <xdr:col>26</xdr:col>
      <xdr:colOff>114300</xdr:colOff>
      <xdr:row>14</xdr:row>
      <xdr:rowOff>95250</xdr:rowOff>
    </xdr:to>
    <xdr:graphicFrame macro="">
      <xdr:nvGraphicFramePr>
        <xdr:cNvPr id="249716" name="グラフ 1">
          <a:extLst>
            <a:ext uri="{FF2B5EF4-FFF2-40B4-BE49-F238E27FC236}">
              <a16:creationId xmlns:a16="http://schemas.microsoft.com/office/drawing/2014/main" id="{00000000-0008-0000-0E00-000074CF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16</xdr:row>
      <xdr:rowOff>38100</xdr:rowOff>
    </xdr:from>
    <xdr:to>
      <xdr:col>26</xdr:col>
      <xdr:colOff>161925</xdr:colOff>
      <xdr:row>42</xdr:row>
      <xdr:rowOff>104775</xdr:rowOff>
    </xdr:to>
    <xdr:graphicFrame macro="">
      <xdr:nvGraphicFramePr>
        <xdr:cNvPr id="249717" name="グラフ 2">
          <a:extLst>
            <a:ext uri="{FF2B5EF4-FFF2-40B4-BE49-F238E27FC236}">
              <a16:creationId xmlns:a16="http://schemas.microsoft.com/office/drawing/2014/main" id="{00000000-0008-0000-0E00-000075CF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76200</xdr:colOff>
      <xdr:row>43</xdr:row>
      <xdr:rowOff>76200</xdr:rowOff>
    </xdr:from>
    <xdr:to>
      <xdr:col>26</xdr:col>
      <xdr:colOff>180975</xdr:colOff>
      <xdr:row>59</xdr:row>
      <xdr:rowOff>85725</xdr:rowOff>
    </xdr:to>
    <xdr:graphicFrame macro="">
      <xdr:nvGraphicFramePr>
        <xdr:cNvPr id="249718" name="グラフ 3">
          <a:extLst>
            <a:ext uri="{FF2B5EF4-FFF2-40B4-BE49-F238E27FC236}">
              <a16:creationId xmlns:a16="http://schemas.microsoft.com/office/drawing/2014/main" id="{00000000-0008-0000-0E00-000076CF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14</xdr:col>
      <xdr:colOff>47625</xdr:colOff>
      <xdr:row>2</xdr:row>
      <xdr:rowOff>38100</xdr:rowOff>
    </xdr:from>
    <xdr:to>
      <xdr:col>26</xdr:col>
      <xdr:colOff>114300</xdr:colOff>
      <xdr:row>14</xdr:row>
      <xdr:rowOff>95250</xdr:rowOff>
    </xdr:to>
    <xdr:graphicFrame macro="">
      <xdr:nvGraphicFramePr>
        <xdr:cNvPr id="2" name="グラフ 1">
          <a:extLst>
            <a:ext uri="{FF2B5EF4-FFF2-40B4-BE49-F238E27FC236}">
              <a16:creationId xmlns:a16="http://schemas.microsoft.com/office/drawing/2014/main" id="{38D8162D-A88B-4988-89B7-655DD87936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16</xdr:row>
      <xdr:rowOff>38100</xdr:rowOff>
    </xdr:from>
    <xdr:to>
      <xdr:col>26</xdr:col>
      <xdr:colOff>161925</xdr:colOff>
      <xdr:row>42</xdr:row>
      <xdr:rowOff>104775</xdr:rowOff>
    </xdr:to>
    <xdr:graphicFrame macro="">
      <xdr:nvGraphicFramePr>
        <xdr:cNvPr id="3" name="グラフ 2">
          <a:extLst>
            <a:ext uri="{FF2B5EF4-FFF2-40B4-BE49-F238E27FC236}">
              <a16:creationId xmlns:a16="http://schemas.microsoft.com/office/drawing/2014/main" id="{CA970599-CAE2-4508-957D-9476EDB8C5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76200</xdr:colOff>
      <xdr:row>43</xdr:row>
      <xdr:rowOff>76200</xdr:rowOff>
    </xdr:from>
    <xdr:to>
      <xdr:col>26</xdr:col>
      <xdr:colOff>180975</xdr:colOff>
      <xdr:row>59</xdr:row>
      <xdr:rowOff>85725</xdr:rowOff>
    </xdr:to>
    <xdr:graphicFrame macro="">
      <xdr:nvGraphicFramePr>
        <xdr:cNvPr id="4" name="グラフ 3">
          <a:extLst>
            <a:ext uri="{FF2B5EF4-FFF2-40B4-BE49-F238E27FC236}">
              <a16:creationId xmlns:a16="http://schemas.microsoft.com/office/drawing/2014/main" id="{A6F926BC-A392-4162-A7DB-E0FF10B48F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14</xdr:col>
      <xdr:colOff>38100</xdr:colOff>
      <xdr:row>2</xdr:row>
      <xdr:rowOff>19050</xdr:rowOff>
    </xdr:from>
    <xdr:to>
      <xdr:col>26</xdr:col>
      <xdr:colOff>171450</xdr:colOff>
      <xdr:row>12</xdr:row>
      <xdr:rowOff>142875</xdr:rowOff>
    </xdr:to>
    <xdr:graphicFrame macro="">
      <xdr:nvGraphicFramePr>
        <xdr:cNvPr id="268148" name="グラフ 1">
          <a:extLst>
            <a:ext uri="{FF2B5EF4-FFF2-40B4-BE49-F238E27FC236}">
              <a16:creationId xmlns:a16="http://schemas.microsoft.com/office/drawing/2014/main" id="{00000000-0008-0000-0F00-00007417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104775</xdr:colOff>
      <xdr:row>14</xdr:row>
      <xdr:rowOff>28575</xdr:rowOff>
    </xdr:from>
    <xdr:to>
      <xdr:col>26</xdr:col>
      <xdr:colOff>123825</xdr:colOff>
      <xdr:row>47</xdr:row>
      <xdr:rowOff>66675</xdr:rowOff>
    </xdr:to>
    <xdr:graphicFrame macro="">
      <xdr:nvGraphicFramePr>
        <xdr:cNvPr id="268149" name="グラフ 2">
          <a:extLst>
            <a:ext uri="{FF2B5EF4-FFF2-40B4-BE49-F238E27FC236}">
              <a16:creationId xmlns:a16="http://schemas.microsoft.com/office/drawing/2014/main" id="{00000000-0008-0000-0F00-00007517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28575</xdr:colOff>
      <xdr:row>47</xdr:row>
      <xdr:rowOff>66675</xdr:rowOff>
    </xdr:from>
    <xdr:to>
      <xdr:col>26</xdr:col>
      <xdr:colOff>142875</xdr:colOff>
      <xdr:row>66</xdr:row>
      <xdr:rowOff>9525</xdr:rowOff>
    </xdr:to>
    <xdr:graphicFrame macro="">
      <xdr:nvGraphicFramePr>
        <xdr:cNvPr id="268150" name="グラフ 3">
          <a:extLst>
            <a:ext uri="{FF2B5EF4-FFF2-40B4-BE49-F238E27FC236}">
              <a16:creationId xmlns:a16="http://schemas.microsoft.com/office/drawing/2014/main" id="{00000000-0008-0000-0F00-00007617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0.83258</cdr:x>
      <cdr:y>0.78656</cdr:y>
    </cdr:from>
    <cdr:to>
      <cdr:x>0.87029</cdr:x>
      <cdr:y>0.85375</cdr:y>
    </cdr:to>
    <cdr:sp macro="" textlink="">
      <cdr:nvSpPr>
        <cdr:cNvPr id="3" name="正方形/長方形 2"/>
        <cdr:cNvSpPr/>
      </cdr:nvSpPr>
      <cdr:spPr>
        <a:xfrm xmlns:a="http://schemas.openxmlformats.org/drawingml/2006/main">
          <a:off x="5257800" y="1895474"/>
          <a:ext cx="238125" cy="161925"/>
        </a:xfrm>
        <a:prstGeom xmlns:a="http://schemas.openxmlformats.org/drawingml/2006/main" prst="rect">
          <a:avLst/>
        </a:prstGeom>
        <a:solidFill xmlns:a="http://schemas.openxmlformats.org/drawingml/2006/main">
          <a:sysClr val="window" lastClr="FFFFFF"/>
        </a:solidFill>
        <a:ln xmlns:a="http://schemas.openxmlformats.org/drawingml/2006/main" w="952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ja-JP"/>
        </a:p>
      </cdr:txBody>
    </cdr:sp>
  </cdr:relSizeAnchor>
  <cdr:relSizeAnchor xmlns:cdr="http://schemas.openxmlformats.org/drawingml/2006/chartDrawing">
    <cdr:from>
      <cdr:x>0.82504</cdr:x>
      <cdr:y>0.7747</cdr:y>
    </cdr:from>
    <cdr:to>
      <cdr:x>0.88537</cdr:x>
      <cdr:y>0.86166</cdr:y>
    </cdr:to>
    <cdr:sp macro="" textlink="">
      <cdr:nvSpPr>
        <cdr:cNvPr id="2" name="テキスト ボックス 1"/>
        <cdr:cNvSpPr txBox="1"/>
      </cdr:nvSpPr>
      <cdr:spPr>
        <a:xfrm xmlns:a="http://schemas.openxmlformats.org/drawingml/2006/main">
          <a:off x="5210174" y="1866901"/>
          <a:ext cx="381001" cy="20955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US" altLang="ja-JP" sz="700"/>
            <a:t>1.5%</a:t>
          </a:r>
          <a:endParaRPr lang="ja-JP" altLang="en-US" sz="700"/>
        </a:p>
      </cdr:txBody>
    </cdr:sp>
  </cdr:relSizeAnchor>
</c:userShapes>
</file>

<file path=xl/drawings/drawing20.xml><?xml version="1.0" encoding="utf-8"?>
<xdr:wsDr xmlns:xdr="http://schemas.openxmlformats.org/drawingml/2006/spreadsheetDrawing" xmlns:a="http://schemas.openxmlformats.org/drawingml/2006/main">
  <xdr:twoCellAnchor>
    <xdr:from>
      <xdr:col>12</xdr:col>
      <xdr:colOff>38100</xdr:colOff>
      <xdr:row>2</xdr:row>
      <xdr:rowOff>38100</xdr:rowOff>
    </xdr:from>
    <xdr:to>
      <xdr:col>26</xdr:col>
      <xdr:colOff>161925</xdr:colOff>
      <xdr:row>14</xdr:row>
      <xdr:rowOff>76200</xdr:rowOff>
    </xdr:to>
    <xdr:graphicFrame macro="">
      <xdr:nvGraphicFramePr>
        <xdr:cNvPr id="292741" name="グラフ 3">
          <a:extLst>
            <a:ext uri="{FF2B5EF4-FFF2-40B4-BE49-F238E27FC236}">
              <a16:creationId xmlns:a16="http://schemas.microsoft.com/office/drawing/2014/main" id="{00000000-0008-0000-1000-00008577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161925</xdr:colOff>
      <xdr:row>49</xdr:row>
      <xdr:rowOff>28575</xdr:rowOff>
    </xdr:from>
    <xdr:to>
      <xdr:col>21</xdr:col>
      <xdr:colOff>133350</xdr:colOff>
      <xdr:row>69</xdr:row>
      <xdr:rowOff>38100</xdr:rowOff>
    </xdr:to>
    <xdr:graphicFrame macro="">
      <xdr:nvGraphicFramePr>
        <xdr:cNvPr id="292742" name="グラフ 7">
          <a:extLst>
            <a:ext uri="{FF2B5EF4-FFF2-40B4-BE49-F238E27FC236}">
              <a16:creationId xmlns:a16="http://schemas.microsoft.com/office/drawing/2014/main" id="{00000000-0008-0000-1000-00008677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171450</xdr:colOff>
      <xdr:row>16</xdr:row>
      <xdr:rowOff>66675</xdr:rowOff>
    </xdr:from>
    <xdr:to>
      <xdr:col>25</xdr:col>
      <xdr:colOff>171450</xdr:colOff>
      <xdr:row>49</xdr:row>
      <xdr:rowOff>38100</xdr:rowOff>
    </xdr:to>
    <xdr:graphicFrame macro="">
      <xdr:nvGraphicFramePr>
        <xdr:cNvPr id="292743" name="グラフ 21">
          <a:extLst>
            <a:ext uri="{FF2B5EF4-FFF2-40B4-BE49-F238E27FC236}">
              <a16:creationId xmlns:a16="http://schemas.microsoft.com/office/drawing/2014/main" id="{00000000-0008-0000-1000-00008777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57150</xdr:colOff>
      <xdr:row>55</xdr:row>
      <xdr:rowOff>0</xdr:rowOff>
    </xdr:from>
    <xdr:to>
      <xdr:col>24</xdr:col>
      <xdr:colOff>123825</xdr:colOff>
      <xdr:row>61</xdr:row>
      <xdr:rowOff>19050</xdr:rowOff>
    </xdr:to>
    <xdr:sp macro="" textlink="">
      <xdr:nvSpPr>
        <xdr:cNvPr id="3" name="テキスト ボックス 2">
          <a:extLst>
            <a:ext uri="{FF2B5EF4-FFF2-40B4-BE49-F238E27FC236}">
              <a16:creationId xmlns:a16="http://schemas.microsoft.com/office/drawing/2014/main" id="{00000000-0008-0000-1000-000003000000}"/>
            </a:ext>
          </a:extLst>
        </xdr:cNvPr>
        <xdr:cNvSpPr txBox="1"/>
      </xdr:nvSpPr>
      <xdr:spPr>
        <a:xfrm>
          <a:off x="5295900" y="7496175"/>
          <a:ext cx="542925" cy="81915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900"/>
        </a:p>
        <a:p>
          <a:r>
            <a:rPr kumimoji="1" lang="ja-JP" altLang="en-US" sz="900"/>
            <a:t>　 男性</a:t>
          </a:r>
          <a:endParaRPr kumimoji="1" lang="en-US" altLang="ja-JP" sz="900"/>
        </a:p>
        <a:p>
          <a:endParaRPr kumimoji="1" lang="en-US" altLang="ja-JP" sz="900"/>
        </a:p>
        <a:p>
          <a:r>
            <a:rPr kumimoji="1" lang="ja-JP" altLang="en-US" sz="900"/>
            <a:t>　 女性</a:t>
          </a:r>
        </a:p>
      </xdr:txBody>
    </xdr:sp>
    <xdr:clientData/>
  </xdr:twoCellAnchor>
  <xdr:twoCellAnchor>
    <xdr:from>
      <xdr:col>22</xdr:col>
      <xdr:colOff>161926</xdr:colOff>
      <xdr:row>56</xdr:row>
      <xdr:rowOff>85725</xdr:rowOff>
    </xdr:from>
    <xdr:to>
      <xdr:col>22</xdr:col>
      <xdr:colOff>219075</xdr:colOff>
      <xdr:row>57</xdr:row>
      <xdr:rowOff>19050</xdr:rowOff>
    </xdr:to>
    <xdr:sp macro="" textlink="">
      <xdr:nvSpPr>
        <xdr:cNvPr id="4" name="正方形/長方形 3">
          <a:extLst>
            <a:ext uri="{FF2B5EF4-FFF2-40B4-BE49-F238E27FC236}">
              <a16:creationId xmlns:a16="http://schemas.microsoft.com/office/drawing/2014/main" id="{00000000-0008-0000-1000-000004000000}"/>
            </a:ext>
          </a:extLst>
        </xdr:cNvPr>
        <xdr:cNvSpPr/>
      </xdr:nvSpPr>
      <xdr:spPr>
        <a:xfrm>
          <a:off x="5400676" y="7715250"/>
          <a:ext cx="57149" cy="66675"/>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161925</xdr:colOff>
      <xdr:row>58</xdr:row>
      <xdr:rowOff>123825</xdr:rowOff>
    </xdr:from>
    <xdr:to>
      <xdr:col>22</xdr:col>
      <xdr:colOff>219074</xdr:colOff>
      <xdr:row>59</xdr:row>
      <xdr:rowOff>57150</xdr:rowOff>
    </xdr:to>
    <xdr:sp macro="" textlink="">
      <xdr:nvSpPr>
        <xdr:cNvPr id="10" name="正方形/長方形 9">
          <a:extLst>
            <a:ext uri="{FF2B5EF4-FFF2-40B4-BE49-F238E27FC236}">
              <a16:creationId xmlns:a16="http://schemas.microsoft.com/office/drawing/2014/main" id="{00000000-0008-0000-1000-00000A000000}"/>
            </a:ext>
          </a:extLst>
        </xdr:cNvPr>
        <xdr:cNvSpPr/>
      </xdr:nvSpPr>
      <xdr:spPr>
        <a:xfrm>
          <a:off x="5400675" y="8020050"/>
          <a:ext cx="57149" cy="66675"/>
        </a:xfrm>
        <a:prstGeom prst="rect">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14</xdr:col>
      <xdr:colOff>47625</xdr:colOff>
      <xdr:row>2</xdr:row>
      <xdr:rowOff>38100</xdr:rowOff>
    </xdr:from>
    <xdr:to>
      <xdr:col>26</xdr:col>
      <xdr:colOff>114300</xdr:colOff>
      <xdr:row>14</xdr:row>
      <xdr:rowOff>85725</xdr:rowOff>
    </xdr:to>
    <xdr:graphicFrame macro="">
      <xdr:nvGraphicFramePr>
        <xdr:cNvPr id="274292" name="グラフ 1">
          <a:extLst>
            <a:ext uri="{FF2B5EF4-FFF2-40B4-BE49-F238E27FC236}">
              <a16:creationId xmlns:a16="http://schemas.microsoft.com/office/drawing/2014/main" id="{00000000-0008-0000-1100-0000742F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16</xdr:row>
      <xdr:rowOff>38100</xdr:rowOff>
    </xdr:from>
    <xdr:to>
      <xdr:col>26</xdr:col>
      <xdr:colOff>171450</xdr:colOff>
      <xdr:row>37</xdr:row>
      <xdr:rowOff>104775</xdr:rowOff>
    </xdr:to>
    <xdr:graphicFrame macro="">
      <xdr:nvGraphicFramePr>
        <xdr:cNvPr id="274293" name="グラフ 2">
          <a:extLst>
            <a:ext uri="{FF2B5EF4-FFF2-40B4-BE49-F238E27FC236}">
              <a16:creationId xmlns:a16="http://schemas.microsoft.com/office/drawing/2014/main" id="{00000000-0008-0000-1100-0000752F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158750</xdr:colOff>
      <xdr:row>38</xdr:row>
      <xdr:rowOff>28575</xdr:rowOff>
    </xdr:from>
    <xdr:to>
      <xdr:col>26</xdr:col>
      <xdr:colOff>180975</xdr:colOff>
      <xdr:row>53</xdr:row>
      <xdr:rowOff>76200</xdr:rowOff>
    </xdr:to>
    <xdr:graphicFrame macro="">
      <xdr:nvGraphicFramePr>
        <xdr:cNvPr id="274294" name="グラフ 3">
          <a:extLst>
            <a:ext uri="{FF2B5EF4-FFF2-40B4-BE49-F238E27FC236}">
              <a16:creationId xmlns:a16="http://schemas.microsoft.com/office/drawing/2014/main" id="{00000000-0008-0000-1100-0000762F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13</xdr:col>
      <xdr:colOff>28575</xdr:colOff>
      <xdr:row>2</xdr:row>
      <xdr:rowOff>38100</xdr:rowOff>
    </xdr:from>
    <xdr:to>
      <xdr:col>26</xdr:col>
      <xdr:colOff>171450</xdr:colOff>
      <xdr:row>15</xdr:row>
      <xdr:rowOff>114300</xdr:rowOff>
    </xdr:to>
    <xdr:graphicFrame macro="">
      <xdr:nvGraphicFramePr>
        <xdr:cNvPr id="278389" name="グラフ 1">
          <a:extLst>
            <a:ext uri="{FF2B5EF4-FFF2-40B4-BE49-F238E27FC236}">
              <a16:creationId xmlns:a16="http://schemas.microsoft.com/office/drawing/2014/main" id="{00000000-0008-0000-1200-0000753F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17</xdr:row>
      <xdr:rowOff>28575</xdr:rowOff>
    </xdr:from>
    <xdr:to>
      <xdr:col>26</xdr:col>
      <xdr:colOff>180975</xdr:colOff>
      <xdr:row>44</xdr:row>
      <xdr:rowOff>19050</xdr:rowOff>
    </xdr:to>
    <xdr:graphicFrame macro="">
      <xdr:nvGraphicFramePr>
        <xdr:cNvPr id="278390" name="グラフ 2">
          <a:extLst>
            <a:ext uri="{FF2B5EF4-FFF2-40B4-BE49-F238E27FC236}">
              <a16:creationId xmlns:a16="http://schemas.microsoft.com/office/drawing/2014/main" id="{00000000-0008-0000-1200-0000763F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47625</xdr:colOff>
      <xdr:row>44</xdr:row>
      <xdr:rowOff>66675</xdr:rowOff>
    </xdr:from>
    <xdr:to>
      <xdr:col>26</xdr:col>
      <xdr:colOff>190500</xdr:colOff>
      <xdr:row>59</xdr:row>
      <xdr:rowOff>95250</xdr:rowOff>
    </xdr:to>
    <xdr:graphicFrame macro="">
      <xdr:nvGraphicFramePr>
        <xdr:cNvPr id="278391" name="グラフ 3">
          <a:extLst>
            <a:ext uri="{FF2B5EF4-FFF2-40B4-BE49-F238E27FC236}">
              <a16:creationId xmlns:a16="http://schemas.microsoft.com/office/drawing/2014/main" id="{00000000-0008-0000-1200-0000773F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14</xdr:col>
      <xdr:colOff>28575</xdr:colOff>
      <xdr:row>2</xdr:row>
      <xdr:rowOff>28575</xdr:rowOff>
    </xdr:from>
    <xdr:to>
      <xdr:col>26</xdr:col>
      <xdr:colOff>114300</xdr:colOff>
      <xdr:row>14</xdr:row>
      <xdr:rowOff>95250</xdr:rowOff>
    </xdr:to>
    <xdr:graphicFrame macro="">
      <xdr:nvGraphicFramePr>
        <xdr:cNvPr id="295795" name="グラフ 1">
          <a:extLst>
            <a:ext uri="{FF2B5EF4-FFF2-40B4-BE49-F238E27FC236}">
              <a16:creationId xmlns:a16="http://schemas.microsoft.com/office/drawing/2014/main" id="{00000000-0008-0000-1300-00007383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16</xdr:row>
      <xdr:rowOff>38100</xdr:rowOff>
    </xdr:from>
    <xdr:to>
      <xdr:col>26</xdr:col>
      <xdr:colOff>190500</xdr:colOff>
      <xdr:row>43</xdr:row>
      <xdr:rowOff>28575</xdr:rowOff>
    </xdr:to>
    <xdr:graphicFrame macro="">
      <xdr:nvGraphicFramePr>
        <xdr:cNvPr id="295796" name="グラフ 2">
          <a:extLst>
            <a:ext uri="{FF2B5EF4-FFF2-40B4-BE49-F238E27FC236}">
              <a16:creationId xmlns:a16="http://schemas.microsoft.com/office/drawing/2014/main" id="{00000000-0008-0000-1300-00007483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47625</xdr:colOff>
      <xdr:row>43</xdr:row>
      <xdr:rowOff>76200</xdr:rowOff>
    </xdr:from>
    <xdr:to>
      <xdr:col>26</xdr:col>
      <xdr:colOff>190500</xdr:colOff>
      <xdr:row>59</xdr:row>
      <xdr:rowOff>95250</xdr:rowOff>
    </xdr:to>
    <xdr:graphicFrame macro="">
      <xdr:nvGraphicFramePr>
        <xdr:cNvPr id="295797" name="グラフ 3">
          <a:extLst>
            <a:ext uri="{FF2B5EF4-FFF2-40B4-BE49-F238E27FC236}">
              <a16:creationId xmlns:a16="http://schemas.microsoft.com/office/drawing/2014/main" id="{00000000-0008-0000-1300-00007583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13</xdr:col>
      <xdr:colOff>47625</xdr:colOff>
      <xdr:row>2</xdr:row>
      <xdr:rowOff>47625</xdr:rowOff>
    </xdr:from>
    <xdr:to>
      <xdr:col>26</xdr:col>
      <xdr:colOff>200025</xdr:colOff>
      <xdr:row>15</xdr:row>
      <xdr:rowOff>104775</xdr:rowOff>
    </xdr:to>
    <xdr:graphicFrame macro="">
      <xdr:nvGraphicFramePr>
        <xdr:cNvPr id="334711" name="グラフ 5">
          <a:extLst>
            <a:ext uri="{FF2B5EF4-FFF2-40B4-BE49-F238E27FC236}">
              <a16:creationId xmlns:a16="http://schemas.microsoft.com/office/drawing/2014/main" id="{00000000-0008-0000-1400-0000771B0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17</xdr:row>
      <xdr:rowOff>38100</xdr:rowOff>
    </xdr:from>
    <xdr:to>
      <xdr:col>26</xdr:col>
      <xdr:colOff>190500</xdr:colOff>
      <xdr:row>43</xdr:row>
      <xdr:rowOff>114300</xdr:rowOff>
    </xdr:to>
    <xdr:graphicFrame macro="">
      <xdr:nvGraphicFramePr>
        <xdr:cNvPr id="334712" name="グラフ 6">
          <a:extLst>
            <a:ext uri="{FF2B5EF4-FFF2-40B4-BE49-F238E27FC236}">
              <a16:creationId xmlns:a16="http://schemas.microsoft.com/office/drawing/2014/main" id="{00000000-0008-0000-1400-0000781B0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xdr:colOff>
      <xdr:row>44</xdr:row>
      <xdr:rowOff>9525</xdr:rowOff>
    </xdr:from>
    <xdr:to>
      <xdr:col>26</xdr:col>
      <xdr:colOff>190500</xdr:colOff>
      <xdr:row>59</xdr:row>
      <xdr:rowOff>85725</xdr:rowOff>
    </xdr:to>
    <xdr:graphicFrame macro="">
      <xdr:nvGraphicFramePr>
        <xdr:cNvPr id="334713" name="グラフ 7">
          <a:extLst>
            <a:ext uri="{FF2B5EF4-FFF2-40B4-BE49-F238E27FC236}">
              <a16:creationId xmlns:a16="http://schemas.microsoft.com/office/drawing/2014/main" id="{00000000-0008-0000-1400-0000791B0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13</xdr:col>
      <xdr:colOff>28575</xdr:colOff>
      <xdr:row>2</xdr:row>
      <xdr:rowOff>47625</xdr:rowOff>
    </xdr:from>
    <xdr:to>
      <xdr:col>26</xdr:col>
      <xdr:colOff>200025</xdr:colOff>
      <xdr:row>15</xdr:row>
      <xdr:rowOff>104775</xdr:rowOff>
    </xdr:to>
    <xdr:graphicFrame macro="">
      <xdr:nvGraphicFramePr>
        <xdr:cNvPr id="330618" name="グラフ 8">
          <a:extLst>
            <a:ext uri="{FF2B5EF4-FFF2-40B4-BE49-F238E27FC236}">
              <a16:creationId xmlns:a16="http://schemas.microsoft.com/office/drawing/2014/main" id="{00000000-0008-0000-1500-00007A0B0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17</xdr:row>
      <xdr:rowOff>38100</xdr:rowOff>
    </xdr:from>
    <xdr:to>
      <xdr:col>26</xdr:col>
      <xdr:colOff>200025</xdr:colOff>
      <xdr:row>43</xdr:row>
      <xdr:rowOff>104775</xdr:rowOff>
    </xdr:to>
    <xdr:graphicFrame macro="">
      <xdr:nvGraphicFramePr>
        <xdr:cNvPr id="330619" name="グラフ 9">
          <a:extLst>
            <a:ext uri="{FF2B5EF4-FFF2-40B4-BE49-F238E27FC236}">
              <a16:creationId xmlns:a16="http://schemas.microsoft.com/office/drawing/2014/main" id="{00000000-0008-0000-1500-00007B0B0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203199</xdr:colOff>
      <xdr:row>44</xdr:row>
      <xdr:rowOff>1588</xdr:rowOff>
    </xdr:from>
    <xdr:to>
      <xdr:col>26</xdr:col>
      <xdr:colOff>142874</xdr:colOff>
      <xdr:row>59</xdr:row>
      <xdr:rowOff>77788</xdr:rowOff>
    </xdr:to>
    <xdr:graphicFrame macro="">
      <xdr:nvGraphicFramePr>
        <xdr:cNvPr id="330620" name="グラフ 10">
          <a:extLst>
            <a:ext uri="{FF2B5EF4-FFF2-40B4-BE49-F238E27FC236}">
              <a16:creationId xmlns:a16="http://schemas.microsoft.com/office/drawing/2014/main" id="{00000000-0008-0000-1500-00007C0B0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13</xdr:col>
      <xdr:colOff>38100</xdr:colOff>
      <xdr:row>2</xdr:row>
      <xdr:rowOff>19050</xdr:rowOff>
    </xdr:from>
    <xdr:to>
      <xdr:col>26</xdr:col>
      <xdr:colOff>180975</xdr:colOff>
      <xdr:row>15</xdr:row>
      <xdr:rowOff>57150</xdr:rowOff>
    </xdr:to>
    <xdr:graphicFrame macro="">
      <xdr:nvGraphicFramePr>
        <xdr:cNvPr id="310134" name="グラフ 4">
          <a:extLst>
            <a:ext uri="{FF2B5EF4-FFF2-40B4-BE49-F238E27FC236}">
              <a16:creationId xmlns:a16="http://schemas.microsoft.com/office/drawing/2014/main" id="{00000000-0008-0000-1600-000076BB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17</xdr:row>
      <xdr:rowOff>28575</xdr:rowOff>
    </xdr:from>
    <xdr:to>
      <xdr:col>26</xdr:col>
      <xdr:colOff>209550</xdr:colOff>
      <xdr:row>43</xdr:row>
      <xdr:rowOff>19050</xdr:rowOff>
    </xdr:to>
    <xdr:graphicFrame macro="">
      <xdr:nvGraphicFramePr>
        <xdr:cNvPr id="310135" name="グラフ 5">
          <a:extLst>
            <a:ext uri="{FF2B5EF4-FFF2-40B4-BE49-F238E27FC236}">
              <a16:creationId xmlns:a16="http://schemas.microsoft.com/office/drawing/2014/main" id="{00000000-0008-0000-1600-000077BB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43</xdr:row>
      <xdr:rowOff>66675</xdr:rowOff>
    </xdr:from>
    <xdr:to>
      <xdr:col>26</xdr:col>
      <xdr:colOff>190500</xdr:colOff>
      <xdr:row>59</xdr:row>
      <xdr:rowOff>85725</xdr:rowOff>
    </xdr:to>
    <xdr:graphicFrame macro="">
      <xdr:nvGraphicFramePr>
        <xdr:cNvPr id="310136" name="グラフ 6">
          <a:extLst>
            <a:ext uri="{FF2B5EF4-FFF2-40B4-BE49-F238E27FC236}">
              <a16:creationId xmlns:a16="http://schemas.microsoft.com/office/drawing/2014/main" id="{00000000-0008-0000-1600-000078BB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14</xdr:col>
      <xdr:colOff>28575</xdr:colOff>
      <xdr:row>2</xdr:row>
      <xdr:rowOff>28575</xdr:rowOff>
    </xdr:from>
    <xdr:to>
      <xdr:col>26</xdr:col>
      <xdr:colOff>114300</xdr:colOff>
      <xdr:row>14</xdr:row>
      <xdr:rowOff>95250</xdr:rowOff>
    </xdr:to>
    <xdr:graphicFrame macro="">
      <xdr:nvGraphicFramePr>
        <xdr:cNvPr id="2" name="グラフ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16</xdr:row>
      <xdr:rowOff>38100</xdr:rowOff>
    </xdr:from>
    <xdr:to>
      <xdr:col>26</xdr:col>
      <xdr:colOff>190500</xdr:colOff>
      <xdr:row>43</xdr:row>
      <xdr:rowOff>28575</xdr:rowOff>
    </xdr:to>
    <xdr:graphicFrame macro="">
      <xdr:nvGraphicFramePr>
        <xdr:cNvPr id="3" name="グラフ 2">
          <a:extLst>
            <a:ext uri="{FF2B5EF4-FFF2-40B4-BE49-F238E27FC236}">
              <a16:creationId xmlns:a16="http://schemas.microsoft.com/office/drawing/2014/main" id="{00000000-0008-0000-1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47625</xdr:colOff>
      <xdr:row>43</xdr:row>
      <xdr:rowOff>76200</xdr:rowOff>
    </xdr:from>
    <xdr:to>
      <xdr:col>26</xdr:col>
      <xdr:colOff>190500</xdr:colOff>
      <xdr:row>59</xdr:row>
      <xdr:rowOff>95250</xdr:rowOff>
    </xdr:to>
    <xdr:graphicFrame macro="">
      <xdr:nvGraphicFramePr>
        <xdr:cNvPr id="4" name="グラフ 3">
          <a:extLst>
            <a:ext uri="{FF2B5EF4-FFF2-40B4-BE49-F238E27FC236}">
              <a16:creationId xmlns:a16="http://schemas.microsoft.com/office/drawing/2014/main" id="{00000000-0008-0000-1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13</xdr:col>
      <xdr:colOff>66675</xdr:colOff>
      <xdr:row>2</xdr:row>
      <xdr:rowOff>38100</xdr:rowOff>
    </xdr:from>
    <xdr:to>
      <xdr:col>26</xdr:col>
      <xdr:colOff>171450</xdr:colOff>
      <xdr:row>15</xdr:row>
      <xdr:rowOff>85725</xdr:rowOff>
    </xdr:to>
    <xdr:graphicFrame macro="">
      <xdr:nvGraphicFramePr>
        <xdr:cNvPr id="305014" name="グラフ 4">
          <a:extLst>
            <a:ext uri="{FF2B5EF4-FFF2-40B4-BE49-F238E27FC236}">
              <a16:creationId xmlns:a16="http://schemas.microsoft.com/office/drawing/2014/main" id="{00000000-0008-0000-1800-000076A7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17</xdr:row>
      <xdr:rowOff>47625</xdr:rowOff>
    </xdr:from>
    <xdr:to>
      <xdr:col>26</xdr:col>
      <xdr:colOff>190500</xdr:colOff>
      <xdr:row>44</xdr:row>
      <xdr:rowOff>66675</xdr:rowOff>
    </xdr:to>
    <xdr:graphicFrame macro="">
      <xdr:nvGraphicFramePr>
        <xdr:cNvPr id="305015" name="グラフ 5">
          <a:extLst>
            <a:ext uri="{FF2B5EF4-FFF2-40B4-BE49-F238E27FC236}">
              <a16:creationId xmlns:a16="http://schemas.microsoft.com/office/drawing/2014/main" id="{00000000-0008-0000-1800-000077A7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95250</xdr:colOff>
      <xdr:row>44</xdr:row>
      <xdr:rowOff>114300</xdr:rowOff>
    </xdr:from>
    <xdr:to>
      <xdr:col>26</xdr:col>
      <xdr:colOff>190500</xdr:colOff>
      <xdr:row>59</xdr:row>
      <xdr:rowOff>85725</xdr:rowOff>
    </xdr:to>
    <xdr:graphicFrame macro="">
      <xdr:nvGraphicFramePr>
        <xdr:cNvPr id="305016" name="グラフ 6">
          <a:extLst>
            <a:ext uri="{FF2B5EF4-FFF2-40B4-BE49-F238E27FC236}">
              <a16:creationId xmlns:a16="http://schemas.microsoft.com/office/drawing/2014/main" id="{00000000-0008-0000-1800-000078A7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13</xdr:col>
      <xdr:colOff>57150</xdr:colOff>
      <xdr:row>2</xdr:row>
      <xdr:rowOff>38100</xdr:rowOff>
    </xdr:from>
    <xdr:to>
      <xdr:col>26</xdr:col>
      <xdr:colOff>190500</xdr:colOff>
      <xdr:row>15</xdr:row>
      <xdr:rowOff>95250</xdr:rowOff>
    </xdr:to>
    <xdr:graphicFrame macro="">
      <xdr:nvGraphicFramePr>
        <xdr:cNvPr id="319350" name="グラフ 4">
          <a:extLst>
            <a:ext uri="{FF2B5EF4-FFF2-40B4-BE49-F238E27FC236}">
              <a16:creationId xmlns:a16="http://schemas.microsoft.com/office/drawing/2014/main" id="{00000000-0008-0000-1900-000076DF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17</xdr:row>
      <xdr:rowOff>38100</xdr:rowOff>
    </xdr:from>
    <xdr:to>
      <xdr:col>26</xdr:col>
      <xdr:colOff>209550</xdr:colOff>
      <xdr:row>42</xdr:row>
      <xdr:rowOff>0</xdr:rowOff>
    </xdr:to>
    <xdr:graphicFrame macro="">
      <xdr:nvGraphicFramePr>
        <xdr:cNvPr id="319351" name="グラフ 5">
          <a:extLst>
            <a:ext uri="{FF2B5EF4-FFF2-40B4-BE49-F238E27FC236}">
              <a16:creationId xmlns:a16="http://schemas.microsoft.com/office/drawing/2014/main" id="{00000000-0008-0000-1900-000077DF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85725</xdr:colOff>
      <xdr:row>41</xdr:row>
      <xdr:rowOff>123825</xdr:rowOff>
    </xdr:from>
    <xdr:to>
      <xdr:col>26</xdr:col>
      <xdr:colOff>190500</xdr:colOff>
      <xdr:row>59</xdr:row>
      <xdr:rowOff>76200</xdr:rowOff>
    </xdr:to>
    <xdr:graphicFrame macro="">
      <xdr:nvGraphicFramePr>
        <xdr:cNvPr id="319352" name="グラフ 6">
          <a:extLst>
            <a:ext uri="{FF2B5EF4-FFF2-40B4-BE49-F238E27FC236}">
              <a16:creationId xmlns:a16="http://schemas.microsoft.com/office/drawing/2014/main" id="{00000000-0008-0000-1900-000078DF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57150</xdr:colOff>
      <xdr:row>18</xdr:row>
      <xdr:rowOff>38100</xdr:rowOff>
    </xdr:from>
    <xdr:to>
      <xdr:col>26</xdr:col>
      <xdr:colOff>152400</xdr:colOff>
      <xdr:row>46</xdr:row>
      <xdr:rowOff>76200</xdr:rowOff>
    </xdr:to>
    <xdr:graphicFrame macro="">
      <xdr:nvGraphicFramePr>
        <xdr:cNvPr id="282483" name="グラフ 2">
          <a:extLst>
            <a:ext uri="{FF2B5EF4-FFF2-40B4-BE49-F238E27FC236}">
              <a16:creationId xmlns:a16="http://schemas.microsoft.com/office/drawing/2014/main" id="{00000000-0008-0000-0100-0000734F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47</xdr:row>
      <xdr:rowOff>0</xdr:rowOff>
    </xdr:from>
    <xdr:to>
      <xdr:col>26</xdr:col>
      <xdr:colOff>180975</xdr:colOff>
      <xdr:row>61</xdr:row>
      <xdr:rowOff>85725</xdr:rowOff>
    </xdr:to>
    <xdr:graphicFrame macro="">
      <xdr:nvGraphicFramePr>
        <xdr:cNvPr id="282484" name="グラフ 3">
          <a:extLst>
            <a:ext uri="{FF2B5EF4-FFF2-40B4-BE49-F238E27FC236}">
              <a16:creationId xmlns:a16="http://schemas.microsoft.com/office/drawing/2014/main" id="{00000000-0008-0000-0100-0000744F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19050</xdr:colOff>
      <xdr:row>2</xdr:row>
      <xdr:rowOff>47625</xdr:rowOff>
    </xdr:from>
    <xdr:to>
      <xdr:col>26</xdr:col>
      <xdr:colOff>152400</xdr:colOff>
      <xdr:row>16</xdr:row>
      <xdr:rowOff>114300</xdr:rowOff>
    </xdr:to>
    <xdr:graphicFrame macro="">
      <xdr:nvGraphicFramePr>
        <xdr:cNvPr id="282485" name="グラフ 1">
          <a:extLst>
            <a:ext uri="{FF2B5EF4-FFF2-40B4-BE49-F238E27FC236}">
              <a16:creationId xmlns:a16="http://schemas.microsoft.com/office/drawing/2014/main" id="{00000000-0008-0000-0100-0000754F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13</xdr:col>
      <xdr:colOff>57150</xdr:colOff>
      <xdr:row>2</xdr:row>
      <xdr:rowOff>47625</xdr:rowOff>
    </xdr:from>
    <xdr:to>
      <xdr:col>26</xdr:col>
      <xdr:colOff>161925</xdr:colOff>
      <xdr:row>15</xdr:row>
      <xdr:rowOff>95250</xdr:rowOff>
    </xdr:to>
    <xdr:graphicFrame macro="">
      <xdr:nvGraphicFramePr>
        <xdr:cNvPr id="323443" name="グラフ 1">
          <a:extLst>
            <a:ext uri="{FF2B5EF4-FFF2-40B4-BE49-F238E27FC236}">
              <a16:creationId xmlns:a16="http://schemas.microsoft.com/office/drawing/2014/main" id="{00000000-0008-0000-1A00-000073EF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17</xdr:row>
      <xdr:rowOff>38100</xdr:rowOff>
    </xdr:from>
    <xdr:to>
      <xdr:col>26</xdr:col>
      <xdr:colOff>200025</xdr:colOff>
      <xdr:row>44</xdr:row>
      <xdr:rowOff>104775</xdr:rowOff>
    </xdr:to>
    <xdr:graphicFrame macro="">
      <xdr:nvGraphicFramePr>
        <xdr:cNvPr id="323444" name="グラフ 2">
          <a:extLst>
            <a:ext uri="{FF2B5EF4-FFF2-40B4-BE49-F238E27FC236}">
              <a16:creationId xmlns:a16="http://schemas.microsoft.com/office/drawing/2014/main" id="{00000000-0008-0000-1A00-000074EF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45</xdr:row>
      <xdr:rowOff>9525</xdr:rowOff>
    </xdr:from>
    <xdr:to>
      <xdr:col>26</xdr:col>
      <xdr:colOff>171450</xdr:colOff>
      <xdr:row>59</xdr:row>
      <xdr:rowOff>95250</xdr:rowOff>
    </xdr:to>
    <xdr:graphicFrame macro="">
      <xdr:nvGraphicFramePr>
        <xdr:cNvPr id="323445" name="グラフ 3">
          <a:extLst>
            <a:ext uri="{FF2B5EF4-FFF2-40B4-BE49-F238E27FC236}">
              <a16:creationId xmlns:a16="http://schemas.microsoft.com/office/drawing/2014/main" id="{00000000-0008-0000-1A00-000075EF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47625</xdr:colOff>
      <xdr:row>17</xdr:row>
      <xdr:rowOff>38100</xdr:rowOff>
    </xdr:from>
    <xdr:to>
      <xdr:col>26</xdr:col>
      <xdr:colOff>190500</xdr:colOff>
      <xdr:row>44</xdr:row>
      <xdr:rowOff>95250</xdr:rowOff>
    </xdr:to>
    <xdr:graphicFrame macro="">
      <xdr:nvGraphicFramePr>
        <xdr:cNvPr id="356214" name="グラフ 1028">
          <a:extLst>
            <a:ext uri="{FF2B5EF4-FFF2-40B4-BE49-F238E27FC236}">
              <a16:creationId xmlns:a16="http://schemas.microsoft.com/office/drawing/2014/main" id="{00000000-0008-0000-1B00-0000766F0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123825</xdr:colOff>
      <xdr:row>45</xdr:row>
      <xdr:rowOff>9525</xdr:rowOff>
    </xdr:from>
    <xdr:to>
      <xdr:col>26</xdr:col>
      <xdr:colOff>180974</xdr:colOff>
      <xdr:row>62</xdr:row>
      <xdr:rowOff>95250</xdr:rowOff>
    </xdr:to>
    <xdr:graphicFrame macro="">
      <xdr:nvGraphicFramePr>
        <xdr:cNvPr id="356215" name="グラフ 1029">
          <a:extLst>
            <a:ext uri="{FF2B5EF4-FFF2-40B4-BE49-F238E27FC236}">
              <a16:creationId xmlns:a16="http://schemas.microsoft.com/office/drawing/2014/main" id="{00000000-0008-0000-1B00-0000776F0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57150</xdr:colOff>
      <xdr:row>2</xdr:row>
      <xdr:rowOff>28575</xdr:rowOff>
    </xdr:from>
    <xdr:to>
      <xdr:col>26</xdr:col>
      <xdr:colOff>142875</xdr:colOff>
      <xdr:row>15</xdr:row>
      <xdr:rowOff>85725</xdr:rowOff>
    </xdr:to>
    <xdr:graphicFrame macro="">
      <xdr:nvGraphicFramePr>
        <xdr:cNvPr id="356216" name="グラフ 1030">
          <a:extLst>
            <a:ext uri="{FF2B5EF4-FFF2-40B4-BE49-F238E27FC236}">
              <a16:creationId xmlns:a16="http://schemas.microsoft.com/office/drawing/2014/main" id="{00000000-0008-0000-1B00-0000786F0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14</xdr:col>
      <xdr:colOff>47625</xdr:colOff>
      <xdr:row>4</xdr:row>
      <xdr:rowOff>47625</xdr:rowOff>
    </xdr:from>
    <xdr:to>
      <xdr:col>26</xdr:col>
      <xdr:colOff>114300</xdr:colOff>
      <xdr:row>16</xdr:row>
      <xdr:rowOff>85725</xdr:rowOff>
    </xdr:to>
    <xdr:graphicFrame macro="">
      <xdr:nvGraphicFramePr>
        <xdr:cNvPr id="363379" name="グラフ 1">
          <a:extLst>
            <a:ext uri="{FF2B5EF4-FFF2-40B4-BE49-F238E27FC236}">
              <a16:creationId xmlns:a16="http://schemas.microsoft.com/office/drawing/2014/main" id="{00000000-0008-0000-1C00-0000738B0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18</xdr:row>
      <xdr:rowOff>38100</xdr:rowOff>
    </xdr:from>
    <xdr:to>
      <xdr:col>26</xdr:col>
      <xdr:colOff>133350</xdr:colOff>
      <xdr:row>41</xdr:row>
      <xdr:rowOff>123825</xdr:rowOff>
    </xdr:to>
    <xdr:graphicFrame macro="">
      <xdr:nvGraphicFramePr>
        <xdr:cNvPr id="363380" name="グラフ 2">
          <a:extLst>
            <a:ext uri="{FF2B5EF4-FFF2-40B4-BE49-F238E27FC236}">
              <a16:creationId xmlns:a16="http://schemas.microsoft.com/office/drawing/2014/main" id="{00000000-0008-0000-1C00-0000748B0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136071</xdr:colOff>
      <xdr:row>41</xdr:row>
      <xdr:rowOff>127165</xdr:rowOff>
    </xdr:from>
    <xdr:to>
      <xdr:col>26</xdr:col>
      <xdr:colOff>218085</xdr:colOff>
      <xdr:row>53</xdr:row>
      <xdr:rowOff>108115</xdr:rowOff>
    </xdr:to>
    <xdr:graphicFrame macro="">
      <xdr:nvGraphicFramePr>
        <xdr:cNvPr id="363381" name="グラフ 3">
          <a:extLst>
            <a:ext uri="{FF2B5EF4-FFF2-40B4-BE49-F238E27FC236}">
              <a16:creationId xmlns:a16="http://schemas.microsoft.com/office/drawing/2014/main" id="{00000000-0008-0000-1C00-0000758B0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104775</xdr:colOff>
      <xdr:row>38</xdr:row>
      <xdr:rowOff>76200</xdr:rowOff>
    </xdr:from>
    <xdr:to>
      <xdr:col>26</xdr:col>
      <xdr:colOff>152400</xdr:colOff>
      <xdr:row>52</xdr:row>
      <xdr:rowOff>66675</xdr:rowOff>
    </xdr:to>
    <xdr:graphicFrame macro="">
      <xdr:nvGraphicFramePr>
        <xdr:cNvPr id="367475" name="グラフ 1">
          <a:extLst>
            <a:ext uri="{FF2B5EF4-FFF2-40B4-BE49-F238E27FC236}">
              <a16:creationId xmlns:a16="http://schemas.microsoft.com/office/drawing/2014/main" id="{00000000-0008-0000-1D00-0000739B0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17</xdr:row>
      <xdr:rowOff>28575</xdr:rowOff>
    </xdr:from>
    <xdr:to>
      <xdr:col>26</xdr:col>
      <xdr:colOff>171450</xdr:colOff>
      <xdr:row>38</xdr:row>
      <xdr:rowOff>57150</xdr:rowOff>
    </xdr:to>
    <xdr:graphicFrame macro="">
      <xdr:nvGraphicFramePr>
        <xdr:cNvPr id="367476" name="グラフ 2">
          <a:extLst>
            <a:ext uri="{FF2B5EF4-FFF2-40B4-BE49-F238E27FC236}">
              <a16:creationId xmlns:a16="http://schemas.microsoft.com/office/drawing/2014/main" id="{00000000-0008-0000-1D00-0000749B0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47625</xdr:colOff>
      <xdr:row>4</xdr:row>
      <xdr:rowOff>28575</xdr:rowOff>
    </xdr:from>
    <xdr:to>
      <xdr:col>26</xdr:col>
      <xdr:colOff>171450</xdr:colOff>
      <xdr:row>15</xdr:row>
      <xdr:rowOff>104775</xdr:rowOff>
    </xdr:to>
    <xdr:graphicFrame macro="">
      <xdr:nvGraphicFramePr>
        <xdr:cNvPr id="367477" name="グラフ 3">
          <a:extLst>
            <a:ext uri="{FF2B5EF4-FFF2-40B4-BE49-F238E27FC236}">
              <a16:creationId xmlns:a16="http://schemas.microsoft.com/office/drawing/2014/main" id="{00000000-0008-0000-1D00-0000759B0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0.85843</cdr:x>
      <cdr:y>0.76585</cdr:y>
    </cdr:from>
    <cdr:to>
      <cdr:x>0.89458</cdr:x>
      <cdr:y>0.8439</cdr:y>
    </cdr:to>
    <cdr:sp macro="" textlink="">
      <cdr:nvSpPr>
        <cdr:cNvPr id="3" name="正方形/長方形 2"/>
        <cdr:cNvSpPr/>
      </cdr:nvSpPr>
      <cdr:spPr>
        <a:xfrm xmlns:a="http://schemas.openxmlformats.org/drawingml/2006/main">
          <a:off x="5429250" y="1495425"/>
          <a:ext cx="228601" cy="152400"/>
        </a:xfrm>
        <a:prstGeom xmlns:a="http://schemas.openxmlformats.org/drawingml/2006/main" prst="rect">
          <a:avLst/>
        </a:prstGeom>
        <a:solidFill xmlns:a="http://schemas.openxmlformats.org/drawingml/2006/main">
          <a:sysClr val="window" lastClr="FFFFFF"/>
        </a:solidFill>
        <a:ln xmlns:a="http://schemas.openxmlformats.org/drawingml/2006/main" w="9525">
          <a:solidFill>
            <a:srgbClr val="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ja-JP"/>
        </a:p>
      </cdr:txBody>
    </cdr:sp>
  </cdr:relSizeAnchor>
  <cdr:relSizeAnchor xmlns:cdr="http://schemas.openxmlformats.org/drawingml/2006/chartDrawing">
    <cdr:from>
      <cdr:x>0.85141</cdr:x>
      <cdr:y>0.75772</cdr:y>
    </cdr:from>
    <cdr:to>
      <cdr:x>0.91165</cdr:x>
      <cdr:y>0.86504</cdr:y>
    </cdr:to>
    <cdr:sp macro="" textlink="">
      <cdr:nvSpPr>
        <cdr:cNvPr id="2" name="テキスト ボックス 1"/>
        <cdr:cNvSpPr txBox="1"/>
      </cdr:nvSpPr>
      <cdr:spPr>
        <a:xfrm xmlns:a="http://schemas.openxmlformats.org/drawingml/2006/main">
          <a:off x="5384800" y="1479550"/>
          <a:ext cx="381001" cy="20955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700"/>
            <a:t>1.5%</a:t>
          </a:r>
          <a:endParaRPr lang="ja-JP" altLang="en-US" sz="700"/>
        </a:p>
      </cdr:txBody>
    </cdr:sp>
  </cdr:relSizeAnchor>
</c:userShapes>
</file>

<file path=xl/drawings/drawing5.xml><?xml version="1.0" encoding="utf-8"?>
<xdr:wsDr xmlns:xdr="http://schemas.openxmlformats.org/drawingml/2006/spreadsheetDrawing" xmlns:a="http://schemas.openxmlformats.org/drawingml/2006/main">
  <xdr:twoCellAnchor>
    <xdr:from>
      <xdr:col>13</xdr:col>
      <xdr:colOff>57150</xdr:colOff>
      <xdr:row>2</xdr:row>
      <xdr:rowOff>47625</xdr:rowOff>
    </xdr:from>
    <xdr:to>
      <xdr:col>26</xdr:col>
      <xdr:colOff>190500</xdr:colOff>
      <xdr:row>16</xdr:row>
      <xdr:rowOff>104775</xdr:rowOff>
    </xdr:to>
    <xdr:graphicFrame macro="">
      <xdr:nvGraphicFramePr>
        <xdr:cNvPr id="201587" name="グラフ 1">
          <a:extLst>
            <a:ext uri="{FF2B5EF4-FFF2-40B4-BE49-F238E27FC236}">
              <a16:creationId xmlns:a16="http://schemas.microsoft.com/office/drawing/2014/main" id="{00000000-0008-0000-0200-00007313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18</xdr:row>
      <xdr:rowOff>47625</xdr:rowOff>
    </xdr:from>
    <xdr:to>
      <xdr:col>26</xdr:col>
      <xdr:colOff>123825</xdr:colOff>
      <xdr:row>44</xdr:row>
      <xdr:rowOff>95250</xdr:rowOff>
    </xdr:to>
    <xdr:graphicFrame macro="">
      <xdr:nvGraphicFramePr>
        <xdr:cNvPr id="201588" name="グラフ 2">
          <a:extLst>
            <a:ext uri="{FF2B5EF4-FFF2-40B4-BE49-F238E27FC236}">
              <a16:creationId xmlns:a16="http://schemas.microsoft.com/office/drawing/2014/main" id="{00000000-0008-0000-0200-00007413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45</xdr:row>
      <xdr:rowOff>0</xdr:rowOff>
    </xdr:from>
    <xdr:to>
      <xdr:col>26</xdr:col>
      <xdr:colOff>171450</xdr:colOff>
      <xdr:row>60</xdr:row>
      <xdr:rowOff>85725</xdr:rowOff>
    </xdr:to>
    <xdr:graphicFrame macro="">
      <xdr:nvGraphicFramePr>
        <xdr:cNvPr id="201589" name="グラフ 3">
          <a:extLst>
            <a:ext uri="{FF2B5EF4-FFF2-40B4-BE49-F238E27FC236}">
              <a16:creationId xmlns:a16="http://schemas.microsoft.com/office/drawing/2014/main" id="{00000000-0008-0000-0200-00007513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13</xdr:col>
      <xdr:colOff>19050</xdr:colOff>
      <xdr:row>2</xdr:row>
      <xdr:rowOff>28575</xdr:rowOff>
    </xdr:from>
    <xdr:to>
      <xdr:col>26</xdr:col>
      <xdr:colOff>171450</xdr:colOff>
      <xdr:row>14</xdr:row>
      <xdr:rowOff>85725</xdr:rowOff>
    </xdr:to>
    <xdr:graphicFrame macro="">
      <xdr:nvGraphicFramePr>
        <xdr:cNvPr id="205684" name="グラフ 1">
          <a:extLst>
            <a:ext uri="{FF2B5EF4-FFF2-40B4-BE49-F238E27FC236}">
              <a16:creationId xmlns:a16="http://schemas.microsoft.com/office/drawing/2014/main" id="{00000000-0008-0000-0300-00007423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16</xdr:row>
      <xdr:rowOff>47625</xdr:rowOff>
    </xdr:from>
    <xdr:to>
      <xdr:col>26</xdr:col>
      <xdr:colOff>180975</xdr:colOff>
      <xdr:row>43</xdr:row>
      <xdr:rowOff>114300</xdr:rowOff>
    </xdr:to>
    <xdr:graphicFrame macro="">
      <xdr:nvGraphicFramePr>
        <xdr:cNvPr id="205685" name="グラフ 2">
          <a:extLst>
            <a:ext uri="{FF2B5EF4-FFF2-40B4-BE49-F238E27FC236}">
              <a16:creationId xmlns:a16="http://schemas.microsoft.com/office/drawing/2014/main" id="{00000000-0008-0000-0300-00007523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47625</xdr:colOff>
      <xdr:row>44</xdr:row>
      <xdr:rowOff>38100</xdr:rowOff>
    </xdr:from>
    <xdr:to>
      <xdr:col>26</xdr:col>
      <xdr:colOff>180975</xdr:colOff>
      <xdr:row>64</xdr:row>
      <xdr:rowOff>28575</xdr:rowOff>
    </xdr:to>
    <xdr:graphicFrame macro="">
      <xdr:nvGraphicFramePr>
        <xdr:cNvPr id="205686" name="グラフ 4">
          <a:extLst>
            <a:ext uri="{FF2B5EF4-FFF2-40B4-BE49-F238E27FC236}">
              <a16:creationId xmlns:a16="http://schemas.microsoft.com/office/drawing/2014/main" id="{00000000-0008-0000-0300-00007623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47625</xdr:colOff>
      <xdr:row>47</xdr:row>
      <xdr:rowOff>38100</xdr:rowOff>
    </xdr:from>
    <xdr:to>
      <xdr:col>26</xdr:col>
      <xdr:colOff>190500</xdr:colOff>
      <xdr:row>63</xdr:row>
      <xdr:rowOff>76200</xdr:rowOff>
    </xdr:to>
    <xdr:graphicFrame macro="">
      <xdr:nvGraphicFramePr>
        <xdr:cNvPr id="209786" name="グラフ 1027">
          <a:extLst>
            <a:ext uri="{FF2B5EF4-FFF2-40B4-BE49-F238E27FC236}">
              <a16:creationId xmlns:a16="http://schemas.microsoft.com/office/drawing/2014/main" id="{00000000-0008-0000-0400-00007A33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66675</xdr:colOff>
      <xdr:row>2</xdr:row>
      <xdr:rowOff>28575</xdr:rowOff>
    </xdr:from>
    <xdr:to>
      <xdr:col>26</xdr:col>
      <xdr:colOff>190500</xdr:colOff>
      <xdr:row>11</xdr:row>
      <xdr:rowOff>142875</xdr:rowOff>
    </xdr:to>
    <xdr:graphicFrame macro="">
      <xdr:nvGraphicFramePr>
        <xdr:cNvPr id="209787" name="グラフ 1032">
          <a:extLst>
            <a:ext uri="{FF2B5EF4-FFF2-40B4-BE49-F238E27FC236}">
              <a16:creationId xmlns:a16="http://schemas.microsoft.com/office/drawing/2014/main" id="{00000000-0008-0000-0400-00007B33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47625</xdr:colOff>
      <xdr:row>13</xdr:row>
      <xdr:rowOff>47625</xdr:rowOff>
    </xdr:from>
    <xdr:to>
      <xdr:col>26</xdr:col>
      <xdr:colOff>190500</xdr:colOff>
      <xdr:row>47</xdr:row>
      <xdr:rowOff>9525</xdr:rowOff>
    </xdr:to>
    <xdr:graphicFrame macro="">
      <xdr:nvGraphicFramePr>
        <xdr:cNvPr id="209788" name="グラフ 1033">
          <a:extLst>
            <a:ext uri="{FF2B5EF4-FFF2-40B4-BE49-F238E27FC236}">
              <a16:creationId xmlns:a16="http://schemas.microsoft.com/office/drawing/2014/main" id="{00000000-0008-0000-0400-00007C33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13</xdr:col>
      <xdr:colOff>85725</xdr:colOff>
      <xdr:row>2</xdr:row>
      <xdr:rowOff>47625</xdr:rowOff>
    </xdr:from>
    <xdr:to>
      <xdr:col>26</xdr:col>
      <xdr:colOff>123825</xdr:colOff>
      <xdr:row>16</xdr:row>
      <xdr:rowOff>76200</xdr:rowOff>
    </xdr:to>
    <xdr:graphicFrame macro="">
      <xdr:nvGraphicFramePr>
        <xdr:cNvPr id="213875" name="グラフ 1">
          <a:extLst>
            <a:ext uri="{FF2B5EF4-FFF2-40B4-BE49-F238E27FC236}">
              <a16:creationId xmlns:a16="http://schemas.microsoft.com/office/drawing/2014/main" id="{00000000-0008-0000-0500-00007343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18</xdr:row>
      <xdr:rowOff>38100</xdr:rowOff>
    </xdr:from>
    <xdr:to>
      <xdr:col>26</xdr:col>
      <xdr:colOff>180975</xdr:colOff>
      <xdr:row>43</xdr:row>
      <xdr:rowOff>66675</xdr:rowOff>
    </xdr:to>
    <xdr:graphicFrame macro="">
      <xdr:nvGraphicFramePr>
        <xdr:cNvPr id="213876" name="グラフ 2">
          <a:extLst>
            <a:ext uri="{FF2B5EF4-FFF2-40B4-BE49-F238E27FC236}">
              <a16:creationId xmlns:a16="http://schemas.microsoft.com/office/drawing/2014/main" id="{00000000-0008-0000-0500-00007443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47625</xdr:colOff>
      <xdr:row>43</xdr:row>
      <xdr:rowOff>123825</xdr:rowOff>
    </xdr:from>
    <xdr:to>
      <xdr:col>26</xdr:col>
      <xdr:colOff>180975</xdr:colOff>
      <xdr:row>59</xdr:row>
      <xdr:rowOff>95250</xdr:rowOff>
    </xdr:to>
    <xdr:graphicFrame macro="">
      <xdr:nvGraphicFramePr>
        <xdr:cNvPr id="213877" name="グラフ 3">
          <a:extLst>
            <a:ext uri="{FF2B5EF4-FFF2-40B4-BE49-F238E27FC236}">
              <a16:creationId xmlns:a16="http://schemas.microsoft.com/office/drawing/2014/main" id="{00000000-0008-0000-0500-00007543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38100</xdr:colOff>
      <xdr:row>54</xdr:row>
      <xdr:rowOff>0</xdr:rowOff>
    </xdr:from>
    <xdr:to>
      <xdr:col>26</xdr:col>
      <xdr:colOff>219075</xdr:colOff>
      <xdr:row>74</xdr:row>
      <xdr:rowOff>95250</xdr:rowOff>
    </xdr:to>
    <xdr:graphicFrame macro="">
      <xdr:nvGraphicFramePr>
        <xdr:cNvPr id="23361699" name="グラフ 3">
          <a:extLst>
            <a:ext uri="{FF2B5EF4-FFF2-40B4-BE49-F238E27FC236}">
              <a16:creationId xmlns:a16="http://schemas.microsoft.com/office/drawing/2014/main" id="{00000000-0008-0000-0600-0000A37864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20</xdr:row>
      <xdr:rowOff>123825</xdr:rowOff>
    </xdr:from>
    <xdr:to>
      <xdr:col>26</xdr:col>
      <xdr:colOff>228600</xdr:colOff>
      <xdr:row>53</xdr:row>
      <xdr:rowOff>66675</xdr:rowOff>
    </xdr:to>
    <xdr:graphicFrame macro="">
      <xdr:nvGraphicFramePr>
        <xdr:cNvPr id="23361700" name="グラフ 4">
          <a:extLst>
            <a:ext uri="{FF2B5EF4-FFF2-40B4-BE49-F238E27FC236}">
              <a16:creationId xmlns:a16="http://schemas.microsoft.com/office/drawing/2014/main" id="{00000000-0008-0000-0600-0000A47864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85725</xdr:colOff>
      <xdr:row>2</xdr:row>
      <xdr:rowOff>85725</xdr:rowOff>
    </xdr:from>
    <xdr:to>
      <xdr:col>26</xdr:col>
      <xdr:colOff>171450</xdr:colOff>
      <xdr:row>19</xdr:row>
      <xdr:rowOff>66675</xdr:rowOff>
    </xdr:to>
    <xdr:graphicFrame macro="">
      <xdr:nvGraphicFramePr>
        <xdr:cNvPr id="23361701" name="グラフ 13">
          <a:extLst>
            <a:ext uri="{FF2B5EF4-FFF2-40B4-BE49-F238E27FC236}">
              <a16:creationId xmlns:a16="http://schemas.microsoft.com/office/drawing/2014/main" id="{00000000-0008-0000-0600-0000A57864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9" tint="0.59999389629810485"/>
  </sheetPr>
  <dimension ref="A1:BL69"/>
  <sheetViews>
    <sheetView showGridLines="0" view="pageBreakPreview" topLeftCell="A22" zoomScaleNormal="100" zoomScaleSheetLayoutView="100" workbookViewId="0">
      <selection activeCell="B3" sqref="B3:AA7"/>
    </sheetView>
  </sheetViews>
  <sheetFormatPr defaultColWidth="10.28515625" defaultRowHeight="10.5"/>
  <cols>
    <col min="1" max="26" width="3.5703125" style="336" customWidth="1"/>
    <col min="27" max="27" width="4.28515625" style="336" customWidth="1"/>
    <col min="28" max="28" width="1.7109375" style="336" customWidth="1"/>
    <col min="29" max="29" width="14.7109375" style="336" customWidth="1"/>
    <col min="30" max="32" width="7.28515625" style="336" customWidth="1"/>
    <col min="33" max="33" width="1.7109375" style="336" customWidth="1"/>
    <col min="34" max="34" width="14.7109375" style="336" customWidth="1"/>
    <col min="35" max="38" width="7.28515625" style="336" customWidth="1"/>
    <col min="39" max="39" width="15.85546875" style="336" bestFit="1" customWidth="1"/>
    <col min="40" max="40" width="7.140625" style="336" bestFit="1" customWidth="1"/>
    <col min="41" max="41" width="5.42578125" style="336" bestFit="1" customWidth="1"/>
    <col min="42" max="43" width="7.140625" style="336" bestFit="1" customWidth="1"/>
    <col min="44" max="44" width="8.28515625" style="336" bestFit="1" customWidth="1"/>
    <col min="45" max="45" width="5.42578125" style="336" bestFit="1" customWidth="1"/>
    <col min="46" max="53" width="5.42578125" style="336" customWidth="1"/>
    <col min="54" max="54" width="1.7109375" style="336" customWidth="1"/>
    <col min="55" max="55" width="14.7109375" style="336" customWidth="1"/>
    <col min="56" max="58" width="6.42578125" style="336" customWidth="1"/>
    <col min="59" max="59" width="1.7109375" style="336" customWidth="1"/>
    <col min="60" max="60" width="14.7109375" style="336" customWidth="1"/>
    <col min="61" max="64" width="6.42578125" style="336" customWidth="1"/>
    <col min="65" max="16384" width="10.28515625" style="336"/>
  </cols>
  <sheetData>
    <row r="1" spans="1:64" ht="21" customHeight="1" thickBot="1">
      <c r="A1" s="917">
        <v>25</v>
      </c>
      <c r="B1" s="917"/>
      <c r="C1" s="494" t="s">
        <v>184</v>
      </c>
      <c r="D1" s="494"/>
      <c r="E1" s="494"/>
      <c r="F1" s="494"/>
      <c r="G1" s="494"/>
      <c r="H1" s="494"/>
      <c r="I1" s="494"/>
      <c r="J1" s="494"/>
      <c r="K1" s="494"/>
      <c r="L1" s="494"/>
      <c r="M1" s="494"/>
      <c r="N1" s="494"/>
      <c r="O1" s="494"/>
      <c r="P1" s="494"/>
      <c r="Q1" s="494"/>
      <c r="R1" s="494"/>
      <c r="S1" s="494"/>
      <c r="T1" s="494"/>
      <c r="U1" s="494"/>
      <c r="V1" s="923" t="s">
        <v>510</v>
      </c>
      <c r="W1" s="923"/>
      <c r="X1" s="923"/>
      <c r="Y1" s="923"/>
      <c r="Z1" s="923"/>
      <c r="AA1" s="923"/>
      <c r="AC1" s="336" t="s">
        <v>464</v>
      </c>
      <c r="BC1" s="336" t="s">
        <v>254</v>
      </c>
    </row>
    <row r="3" spans="1:64" ht="10.5" customHeight="1">
      <c r="B3" s="922" t="s">
        <v>886</v>
      </c>
      <c r="C3" s="922"/>
      <c r="D3" s="922"/>
      <c r="E3" s="922"/>
      <c r="F3" s="922"/>
      <c r="G3" s="922"/>
      <c r="H3" s="922"/>
      <c r="I3" s="922"/>
      <c r="J3" s="922"/>
      <c r="K3" s="922"/>
      <c r="L3" s="922"/>
      <c r="M3" s="922"/>
      <c r="N3" s="922"/>
      <c r="O3" s="922"/>
      <c r="P3" s="922"/>
      <c r="Q3" s="922"/>
      <c r="R3" s="922"/>
      <c r="S3" s="922"/>
      <c r="T3" s="922"/>
      <c r="U3" s="922"/>
      <c r="V3" s="922"/>
      <c r="W3" s="922"/>
      <c r="X3" s="922"/>
      <c r="Y3" s="922"/>
      <c r="Z3" s="922"/>
      <c r="AA3" s="922"/>
      <c r="AC3" s="336" t="s">
        <v>185</v>
      </c>
      <c r="AH3" s="336" t="s">
        <v>97</v>
      </c>
      <c r="AN3" s="336" t="s">
        <v>669</v>
      </c>
      <c r="BC3" s="336" t="s">
        <v>185</v>
      </c>
      <c r="BH3" s="336" t="s">
        <v>97</v>
      </c>
    </row>
    <row r="4" spans="1:64" ht="11.25" customHeight="1" thickBot="1">
      <c r="B4" s="922"/>
      <c r="C4" s="922"/>
      <c r="D4" s="922"/>
      <c r="E4" s="922"/>
      <c r="F4" s="922"/>
      <c r="G4" s="922"/>
      <c r="H4" s="922"/>
      <c r="I4" s="922"/>
      <c r="J4" s="922"/>
      <c r="K4" s="922"/>
      <c r="L4" s="922"/>
      <c r="M4" s="922"/>
      <c r="N4" s="922"/>
      <c r="O4" s="922"/>
      <c r="P4" s="922"/>
      <c r="Q4" s="922"/>
      <c r="R4" s="922"/>
      <c r="S4" s="922"/>
      <c r="T4" s="922"/>
      <c r="U4" s="922"/>
      <c r="V4" s="922"/>
      <c r="W4" s="922"/>
      <c r="X4" s="922"/>
      <c r="Y4" s="922"/>
      <c r="Z4" s="922"/>
      <c r="AA4" s="922"/>
      <c r="AN4" s="336" t="str">
        <f>CONCATENATE("定年制の有無について、「あり」と回答した事業所は全体で",TEXT(AD6,"0.0％"),"となった。")</f>
        <v>定年制の有無について、「あり」と回答した事業所は全体で68.7%となった。</v>
      </c>
    </row>
    <row r="5" spans="1:64" ht="11.25" customHeight="1" thickBot="1">
      <c r="B5" s="922"/>
      <c r="C5" s="922"/>
      <c r="D5" s="922"/>
      <c r="E5" s="922"/>
      <c r="F5" s="922"/>
      <c r="G5" s="922"/>
      <c r="H5" s="922"/>
      <c r="I5" s="922"/>
      <c r="J5" s="922"/>
      <c r="K5" s="922"/>
      <c r="L5" s="922"/>
      <c r="M5" s="922"/>
      <c r="N5" s="922"/>
      <c r="O5" s="922"/>
      <c r="P5" s="922"/>
      <c r="Q5" s="922"/>
      <c r="R5" s="922"/>
      <c r="S5" s="922"/>
      <c r="T5" s="922"/>
      <c r="U5" s="922"/>
      <c r="V5" s="922"/>
      <c r="W5" s="922"/>
      <c r="X5" s="922"/>
      <c r="Y5" s="922"/>
      <c r="Z5" s="922"/>
      <c r="AA5" s="922"/>
      <c r="AC5" s="577"/>
      <c r="AD5" s="579" t="s">
        <v>124</v>
      </c>
      <c r="AE5" s="579" t="s">
        <v>125</v>
      </c>
      <c r="AF5" s="579" t="s">
        <v>23</v>
      </c>
      <c r="AH5" s="577"/>
      <c r="AI5" s="579" t="s">
        <v>124</v>
      </c>
      <c r="AJ5" s="579" t="s">
        <v>125</v>
      </c>
      <c r="AK5" s="579" t="s">
        <v>23</v>
      </c>
      <c r="AL5" s="582" t="s">
        <v>545</v>
      </c>
      <c r="AN5" s="336" t="s">
        <v>670</v>
      </c>
      <c r="AP5" s="788" t="s">
        <v>671</v>
      </c>
      <c r="AQ5" s="788" t="s">
        <v>672</v>
      </c>
      <c r="AR5" s="788" t="s">
        <v>673</v>
      </c>
      <c r="AS5" s="336" t="s">
        <v>674</v>
      </c>
      <c r="BC5" s="408"/>
      <c r="BD5" s="342" t="s">
        <v>124</v>
      </c>
      <c r="BE5" s="339" t="s">
        <v>125</v>
      </c>
      <c r="BF5" s="340" t="s">
        <v>23</v>
      </c>
      <c r="BH5" s="408"/>
      <c r="BI5" s="342" t="s">
        <v>124</v>
      </c>
      <c r="BJ5" s="339" t="s">
        <v>125</v>
      </c>
      <c r="BK5" s="343" t="s">
        <v>23</v>
      </c>
      <c r="BL5" s="344" t="s">
        <v>545</v>
      </c>
    </row>
    <row r="6" spans="1:64" ht="11.25" customHeight="1" thickBot="1">
      <c r="B6" s="922"/>
      <c r="C6" s="922"/>
      <c r="D6" s="922"/>
      <c r="E6" s="922"/>
      <c r="F6" s="922"/>
      <c r="G6" s="922"/>
      <c r="H6" s="922"/>
      <c r="I6" s="922"/>
      <c r="J6" s="922"/>
      <c r="K6" s="922"/>
      <c r="L6" s="922"/>
      <c r="M6" s="922"/>
      <c r="N6" s="922"/>
      <c r="O6" s="922"/>
      <c r="P6" s="922"/>
      <c r="Q6" s="922"/>
      <c r="R6" s="922"/>
      <c r="S6" s="922"/>
      <c r="T6" s="922"/>
      <c r="U6" s="922"/>
      <c r="V6" s="922"/>
      <c r="W6" s="922"/>
      <c r="X6" s="922"/>
      <c r="Y6" s="922"/>
      <c r="Z6" s="922"/>
      <c r="AA6" s="922"/>
      <c r="AC6" s="579" t="s">
        <v>547</v>
      </c>
      <c r="AD6" s="692">
        <f>BD6</f>
        <v>0.68735271013354282</v>
      </c>
      <c r="AE6" s="692">
        <f>BE6</f>
        <v>0.29065200314218381</v>
      </c>
      <c r="AF6" s="692">
        <f>BF6</f>
        <v>2.199528672427337E-2</v>
      </c>
      <c r="AH6" s="579" t="s">
        <v>547</v>
      </c>
      <c r="AI6" s="689">
        <f>BI6</f>
        <v>875</v>
      </c>
      <c r="AJ6" s="689">
        <f>BJ6</f>
        <v>370</v>
      </c>
      <c r="AK6" s="689">
        <f>BK6</f>
        <v>28</v>
      </c>
      <c r="AL6" s="693">
        <f>+SUM(AI6:AK6)</f>
        <v>1273</v>
      </c>
      <c r="AN6" s="336" t="s">
        <v>697</v>
      </c>
      <c r="AP6" s="788" t="s">
        <v>676</v>
      </c>
      <c r="AQ6" s="788" t="s">
        <v>694</v>
      </c>
      <c r="AR6" s="788"/>
      <c r="AS6" s="336" t="s">
        <v>698</v>
      </c>
      <c r="BC6" s="345" t="s">
        <v>547</v>
      </c>
      <c r="BD6" s="411">
        <f>+BI6/$BL6</f>
        <v>0.68735271013354282</v>
      </c>
      <c r="BE6" s="412">
        <f>+BJ6/$BL6</f>
        <v>0.29065200314218381</v>
      </c>
      <c r="BF6" s="413">
        <f>+BK6/$BL6</f>
        <v>2.199528672427337E-2</v>
      </c>
      <c r="BH6" s="337" t="s">
        <v>547</v>
      </c>
      <c r="BI6" s="414">
        <f>+集計・資料①!BO32</f>
        <v>875</v>
      </c>
      <c r="BJ6" s="415">
        <f>+集計・資料①!BP32</f>
        <v>370</v>
      </c>
      <c r="BK6" s="416">
        <f>+集計・資料①!BQ32</f>
        <v>28</v>
      </c>
      <c r="BL6" s="417">
        <f>+SUM(BI6:BK6)</f>
        <v>1273</v>
      </c>
    </row>
    <row r="7" spans="1:64" ht="17.25" customHeight="1">
      <c r="B7" s="922"/>
      <c r="C7" s="922"/>
      <c r="D7" s="922"/>
      <c r="E7" s="922"/>
      <c r="F7" s="922"/>
      <c r="G7" s="922"/>
      <c r="H7" s="922"/>
      <c r="I7" s="922"/>
      <c r="J7" s="922"/>
      <c r="K7" s="922"/>
      <c r="L7" s="922"/>
      <c r="M7" s="922"/>
      <c r="N7" s="922"/>
      <c r="O7" s="922"/>
      <c r="P7" s="922"/>
      <c r="Q7" s="922"/>
      <c r="R7" s="922"/>
      <c r="S7" s="922"/>
      <c r="T7" s="922"/>
      <c r="U7" s="922"/>
      <c r="V7" s="922"/>
      <c r="W7" s="922"/>
      <c r="X7" s="922"/>
      <c r="Y7" s="922"/>
      <c r="Z7" s="922"/>
      <c r="AA7" s="922"/>
      <c r="AP7" s="788" t="s">
        <v>692</v>
      </c>
      <c r="AQ7" s="788"/>
      <c r="AR7" s="788"/>
      <c r="AS7" s="336" t="s">
        <v>699</v>
      </c>
    </row>
    <row r="8" spans="1:64" ht="13.5" customHeight="1">
      <c r="B8" s="336" t="s">
        <v>56</v>
      </c>
      <c r="C8" s="504"/>
      <c r="D8" s="504"/>
      <c r="E8" s="504"/>
      <c r="F8" s="504"/>
      <c r="G8" s="504"/>
      <c r="H8" s="504"/>
      <c r="I8" s="504"/>
      <c r="J8" s="504"/>
      <c r="K8" s="504"/>
      <c r="L8" s="504"/>
      <c r="M8" s="504"/>
      <c r="O8" s="405"/>
      <c r="P8" s="406"/>
      <c r="Q8" s="406"/>
      <c r="R8" s="406"/>
      <c r="S8" s="406"/>
      <c r="T8" s="406"/>
      <c r="U8" s="406"/>
      <c r="V8" s="406"/>
      <c r="W8" s="406"/>
      <c r="X8" s="406"/>
      <c r="Y8" s="406"/>
      <c r="Z8" s="406"/>
      <c r="AA8" s="407"/>
      <c r="AC8" s="336" t="s">
        <v>186</v>
      </c>
      <c r="AH8" s="336" t="s">
        <v>98</v>
      </c>
      <c r="AN8" s="336" t="str">
        <f>CONCATENATE(AN6,AP6,AQ6,AR6,AS6,AP7,AQ7,AR7,AS7)</f>
        <v>業種別では、「情報通信業」「教育・学習支援業」において、定年制の導入率が高いが、「飲食店・宿泊業」は低い。</v>
      </c>
      <c r="BC8" s="336" t="s">
        <v>186</v>
      </c>
      <c r="BH8" s="336" t="s">
        <v>98</v>
      </c>
    </row>
    <row r="9" spans="1:64" ht="13.5" customHeight="1" thickBot="1">
      <c r="B9" s="504"/>
      <c r="C9" s="504"/>
      <c r="D9" s="504"/>
      <c r="E9" s="504"/>
      <c r="F9" s="504"/>
      <c r="G9" s="504"/>
      <c r="H9" s="504"/>
      <c r="I9" s="504"/>
      <c r="J9" s="504"/>
      <c r="K9" s="504"/>
      <c r="L9" s="504"/>
      <c r="M9" s="504"/>
      <c r="O9" s="409"/>
      <c r="P9" s="388"/>
      <c r="Q9" s="388"/>
      <c r="R9" s="388"/>
      <c r="S9" s="388"/>
      <c r="T9" s="388"/>
      <c r="U9" s="388"/>
      <c r="V9" s="388"/>
      <c r="W9" s="388"/>
      <c r="X9" s="388"/>
      <c r="Y9" s="388"/>
      <c r="Z9" s="388"/>
      <c r="AA9" s="410"/>
      <c r="AN9" s="336" t="s">
        <v>677</v>
      </c>
    </row>
    <row r="10" spans="1:64" ht="12.75" customHeight="1" thickBot="1">
      <c r="B10" s="920" t="s">
        <v>538</v>
      </c>
      <c r="C10" s="920"/>
      <c r="D10" s="920"/>
      <c r="E10" s="920"/>
      <c r="F10" s="924">
        <f>+集計・資料①!BR32</f>
        <v>62.391048292108366</v>
      </c>
      <c r="G10" s="924"/>
      <c r="H10" s="919" t="s">
        <v>535</v>
      </c>
      <c r="I10" s="919"/>
      <c r="J10" s="919"/>
      <c r="K10" s="919"/>
      <c r="L10" s="916">
        <f>+集計・資料①!BR18</f>
        <v>63</v>
      </c>
      <c r="M10" s="916"/>
      <c r="O10" s="409"/>
      <c r="P10" s="388"/>
      <c r="Q10" s="388"/>
      <c r="R10" s="388"/>
      <c r="S10" s="388"/>
      <c r="T10" s="388"/>
      <c r="U10" s="388"/>
      <c r="V10" s="388"/>
      <c r="W10" s="388"/>
      <c r="X10" s="388"/>
      <c r="Y10" s="388"/>
      <c r="Z10" s="388"/>
      <c r="AA10" s="410"/>
      <c r="AC10" s="580" t="s">
        <v>539</v>
      </c>
      <c r="AD10" s="581" t="s">
        <v>124</v>
      </c>
      <c r="AE10" s="581" t="s">
        <v>125</v>
      </c>
      <c r="AF10" s="581" t="s">
        <v>23</v>
      </c>
      <c r="AH10" s="582" t="s">
        <v>539</v>
      </c>
      <c r="AI10" s="579" t="s">
        <v>124</v>
      </c>
      <c r="AJ10" s="579" t="s">
        <v>125</v>
      </c>
      <c r="AK10" s="579" t="s">
        <v>23</v>
      </c>
      <c r="AL10" s="582" t="s">
        <v>545</v>
      </c>
      <c r="AN10" s="336" t="s">
        <v>836</v>
      </c>
      <c r="BC10" s="418" t="s">
        <v>539</v>
      </c>
      <c r="BD10" s="419" t="s">
        <v>124</v>
      </c>
      <c r="BE10" s="420" t="s">
        <v>125</v>
      </c>
      <c r="BF10" s="421" t="s">
        <v>23</v>
      </c>
      <c r="BH10" s="42" t="s">
        <v>539</v>
      </c>
      <c r="BI10" s="338" t="s">
        <v>124</v>
      </c>
      <c r="BJ10" s="339" t="s">
        <v>125</v>
      </c>
      <c r="BK10" s="343" t="s">
        <v>23</v>
      </c>
      <c r="BL10" s="344" t="s">
        <v>545</v>
      </c>
    </row>
    <row r="11" spans="1:64" ht="12.75" customHeight="1">
      <c r="B11" s="919" t="s">
        <v>537</v>
      </c>
      <c r="C11" s="919"/>
      <c r="D11" s="919"/>
      <c r="E11" s="919"/>
      <c r="F11" s="921">
        <f>+集計・資料①!BR30</f>
        <v>62.917808219178085</v>
      </c>
      <c r="G11" s="921"/>
      <c r="H11" s="919" t="s">
        <v>530</v>
      </c>
      <c r="I11" s="919"/>
      <c r="J11" s="919"/>
      <c r="K11" s="919"/>
      <c r="L11" s="918">
        <f>+集計・資料①!BR16</f>
        <v>64.166666666666671</v>
      </c>
      <c r="M11" s="918"/>
      <c r="O11" s="409"/>
      <c r="P11" s="388"/>
      <c r="Q11" s="388"/>
      <c r="R11" s="388"/>
      <c r="S11" s="388"/>
      <c r="T11" s="388"/>
      <c r="U11" s="388"/>
      <c r="V11" s="388"/>
      <c r="W11" s="388"/>
      <c r="X11" s="388"/>
      <c r="Y11" s="388"/>
      <c r="Z11" s="388"/>
      <c r="AA11" s="410"/>
      <c r="AC11" s="573" t="s">
        <v>401</v>
      </c>
      <c r="AD11" s="858">
        <f>BD23</f>
        <v>0.6033755274261603</v>
      </c>
      <c r="AE11" s="688">
        <f>BE23</f>
        <v>0.35443037974683544</v>
      </c>
      <c r="AF11" s="688">
        <f>BF23</f>
        <v>4.2194092827004218E-2</v>
      </c>
      <c r="AH11" s="573" t="s">
        <v>401</v>
      </c>
      <c r="AI11" s="689">
        <f>BI23</f>
        <v>143</v>
      </c>
      <c r="AJ11" s="689">
        <f>BJ23</f>
        <v>84</v>
      </c>
      <c r="AK11" s="689">
        <f>BK23</f>
        <v>10</v>
      </c>
      <c r="AL11" s="689">
        <f>BL23</f>
        <v>237</v>
      </c>
      <c r="AN11" s="789" t="s">
        <v>678</v>
      </c>
      <c r="AO11" s="790"/>
      <c r="AP11" s="790"/>
      <c r="AQ11" s="790"/>
      <c r="AR11" s="790"/>
      <c r="AS11" s="790"/>
      <c r="AT11" s="790"/>
      <c r="AU11" s="790"/>
      <c r="AV11" s="790"/>
      <c r="AW11" s="790"/>
      <c r="AX11" s="790"/>
      <c r="AY11" s="790"/>
      <c r="BC11" s="422" t="s">
        <v>546</v>
      </c>
      <c r="BD11" s="423" t="e">
        <f t="shared" ref="BD11:BD23" si="0">+BI11/$BL11</f>
        <v>#DIV/0!</v>
      </c>
      <c r="BE11" s="424" t="e">
        <f t="shared" ref="BE11:BE23" si="1">+BJ11/$BL11</f>
        <v>#DIV/0!</v>
      </c>
      <c r="BF11" s="425" t="e">
        <f t="shared" ref="BF11:BF23" si="2">+BK11/$BL11</f>
        <v>#DIV/0!</v>
      </c>
      <c r="BH11" s="44" t="s">
        <v>546</v>
      </c>
      <c r="BI11" s="366">
        <f>+集計・資料①!BO6</f>
        <v>0</v>
      </c>
      <c r="BJ11" s="367">
        <f>+集計・資料①!BP6</f>
        <v>0</v>
      </c>
      <c r="BK11" s="368">
        <f>+集計・資料①!BQ6</f>
        <v>0</v>
      </c>
      <c r="BL11" s="362">
        <f>+SUM(BI11:BK11)</f>
        <v>0</v>
      </c>
    </row>
    <row r="12" spans="1:64" ht="12.75" customHeight="1">
      <c r="B12" s="919" t="s">
        <v>536</v>
      </c>
      <c r="C12" s="919"/>
      <c r="D12" s="919"/>
      <c r="E12" s="919"/>
      <c r="F12" s="921">
        <f>+集計・資料①!BR28</f>
        <v>62.75</v>
      </c>
      <c r="G12" s="921"/>
      <c r="H12" s="919" t="s">
        <v>531</v>
      </c>
      <c r="I12" s="919"/>
      <c r="J12" s="919"/>
      <c r="K12" s="919"/>
      <c r="L12" s="918">
        <f>+集計・資料①!BR14</f>
        <v>62.463999999999999</v>
      </c>
      <c r="M12" s="918"/>
      <c r="O12" s="409"/>
      <c r="P12" s="388"/>
      <c r="Q12" s="388"/>
      <c r="R12" s="388"/>
      <c r="S12" s="388"/>
      <c r="T12" s="388"/>
      <c r="U12" s="388"/>
      <c r="V12" s="388"/>
      <c r="W12" s="388"/>
      <c r="X12" s="388"/>
      <c r="Y12" s="388"/>
      <c r="Z12" s="388"/>
      <c r="AA12" s="410"/>
      <c r="AC12" s="690" t="s">
        <v>402</v>
      </c>
      <c r="AD12" s="858">
        <f>BD22</f>
        <v>0.7</v>
      </c>
      <c r="AE12" s="688">
        <f>BE22</f>
        <v>0.27368421052631581</v>
      </c>
      <c r="AF12" s="688">
        <f>BF22</f>
        <v>2.6315789473684209E-2</v>
      </c>
      <c r="AH12" s="690" t="s">
        <v>402</v>
      </c>
      <c r="AI12" s="689">
        <f>BI22</f>
        <v>133</v>
      </c>
      <c r="AJ12" s="689">
        <f>BJ22</f>
        <v>52</v>
      </c>
      <c r="AK12" s="689">
        <f>BK22</f>
        <v>5</v>
      </c>
      <c r="AL12" s="689">
        <f>BL22</f>
        <v>190</v>
      </c>
      <c r="AN12" s="915" t="str">
        <f>CONCATENATE("　",AN4,CHAR(10),"　",AN8,CHAR(10),"　",AN10)</f>
        <v>　定年制の有無について、「あり」と回答した事業所は全体で68.7%となった。
　業種別では、「情報通信業」「教育・学習支援業」において、定年制の導入率が高いが、「飲食店・宿泊業」は低い。
　規模別では、規模が大きい事業所ほど定年制度がある割合が高く、「100人以上」の事業所では、定年制の導入率が100％となっている。</v>
      </c>
      <c r="AO12" s="915"/>
      <c r="AP12" s="915"/>
      <c r="AQ12" s="915"/>
      <c r="AR12" s="915"/>
      <c r="AS12" s="915"/>
      <c r="AT12" s="915"/>
      <c r="AU12" s="915"/>
      <c r="AV12" s="915"/>
      <c r="AW12" s="915"/>
      <c r="AX12" s="915"/>
      <c r="AY12" s="915"/>
      <c r="BC12" s="389" t="s">
        <v>533</v>
      </c>
      <c r="BD12" s="363">
        <f t="shared" si="0"/>
        <v>0.72799999999999998</v>
      </c>
      <c r="BE12" s="364">
        <f t="shared" si="1"/>
        <v>0.248</v>
      </c>
      <c r="BF12" s="365">
        <f t="shared" si="2"/>
        <v>2.4E-2</v>
      </c>
      <c r="BH12" s="7" t="s">
        <v>533</v>
      </c>
      <c r="BI12" s="379">
        <f>+集計・資料①!BO8</f>
        <v>91</v>
      </c>
      <c r="BJ12" s="380">
        <f>+集計・資料①!BP8</f>
        <v>31</v>
      </c>
      <c r="BK12" s="381">
        <f>+集計・資料①!BQ8</f>
        <v>3</v>
      </c>
      <c r="BL12" s="369">
        <f t="shared" ref="BL12:BL24" si="3">+SUM(BI12:BK12)</f>
        <v>125</v>
      </c>
    </row>
    <row r="13" spans="1:64" ht="12.75" customHeight="1">
      <c r="B13" s="919" t="s">
        <v>526</v>
      </c>
      <c r="C13" s="919"/>
      <c r="D13" s="919"/>
      <c r="E13" s="919"/>
      <c r="F13" s="921">
        <f>+集計・資料①!BR26</f>
        <v>61.363636363636367</v>
      </c>
      <c r="G13" s="921"/>
      <c r="H13" s="919" t="s">
        <v>532</v>
      </c>
      <c r="I13" s="919"/>
      <c r="J13" s="919"/>
      <c r="K13" s="919"/>
      <c r="L13" s="918">
        <f>+集計・資料①!BR12</f>
        <v>61.617647058823529</v>
      </c>
      <c r="M13" s="918"/>
      <c r="O13" s="409"/>
      <c r="P13" s="388"/>
      <c r="Q13" s="388"/>
      <c r="R13" s="388"/>
      <c r="S13" s="388"/>
      <c r="T13" s="388"/>
      <c r="U13" s="388"/>
      <c r="V13" s="388"/>
      <c r="W13" s="388"/>
      <c r="X13" s="388"/>
      <c r="Y13" s="388"/>
      <c r="Z13" s="388"/>
      <c r="AA13" s="410"/>
      <c r="AC13" s="573" t="s">
        <v>403</v>
      </c>
      <c r="AD13" s="858">
        <f>BD21</f>
        <v>0.92307692307692313</v>
      </c>
      <c r="AE13" s="688">
        <f>BE21</f>
        <v>7.6923076923076927E-2</v>
      </c>
      <c r="AF13" s="688">
        <f>BF21</f>
        <v>0</v>
      </c>
      <c r="AH13" s="573" t="s">
        <v>403</v>
      </c>
      <c r="AI13" s="689">
        <f>BI21</f>
        <v>12</v>
      </c>
      <c r="AJ13" s="689">
        <f>BJ21</f>
        <v>1</v>
      </c>
      <c r="AK13" s="689">
        <f>BK21</f>
        <v>0</v>
      </c>
      <c r="AL13" s="689">
        <f>BL21</f>
        <v>13</v>
      </c>
      <c r="AN13" s="915"/>
      <c r="AO13" s="915"/>
      <c r="AP13" s="915"/>
      <c r="AQ13" s="915"/>
      <c r="AR13" s="915"/>
      <c r="AS13" s="915"/>
      <c r="AT13" s="915"/>
      <c r="AU13" s="915"/>
      <c r="AV13" s="915"/>
      <c r="AW13" s="915"/>
      <c r="AX13" s="915"/>
      <c r="AY13" s="915"/>
      <c r="BC13" s="389" t="s">
        <v>534</v>
      </c>
      <c r="BD13" s="363">
        <f t="shared" si="0"/>
        <v>0.70138888888888884</v>
      </c>
      <c r="BE13" s="364">
        <f t="shared" si="1"/>
        <v>0.28472222222222221</v>
      </c>
      <c r="BF13" s="365">
        <f t="shared" si="2"/>
        <v>1.3888888888888888E-2</v>
      </c>
      <c r="BH13" s="7" t="s">
        <v>534</v>
      </c>
      <c r="BI13" s="379">
        <f>+集計・資料①!BO10</f>
        <v>101</v>
      </c>
      <c r="BJ13" s="380">
        <f>+集計・資料①!BP10</f>
        <v>41</v>
      </c>
      <c r="BK13" s="381">
        <f>+集計・資料①!BQ10</f>
        <v>2</v>
      </c>
      <c r="BL13" s="369">
        <f t="shared" si="3"/>
        <v>144</v>
      </c>
    </row>
    <row r="14" spans="1:64" ht="12.75" customHeight="1">
      <c r="B14" s="919" t="s">
        <v>527</v>
      </c>
      <c r="C14" s="919"/>
      <c r="D14" s="919"/>
      <c r="E14" s="919"/>
      <c r="F14" s="921">
        <f>+集計・資料①!BR24</f>
        <v>63</v>
      </c>
      <c r="G14" s="921"/>
      <c r="H14" s="919" t="s">
        <v>534</v>
      </c>
      <c r="I14" s="919"/>
      <c r="J14" s="919"/>
      <c r="K14" s="919"/>
      <c r="L14" s="918">
        <f>+集計・資料①!BR10</f>
        <v>62.120879120879124</v>
      </c>
      <c r="M14" s="918"/>
      <c r="O14" s="409"/>
      <c r="P14" s="388"/>
      <c r="Q14" s="388"/>
      <c r="R14" s="388"/>
      <c r="S14" s="388"/>
      <c r="T14" s="388"/>
      <c r="U14" s="388"/>
      <c r="V14" s="388"/>
      <c r="W14" s="388"/>
      <c r="X14" s="388"/>
      <c r="Y14" s="388"/>
      <c r="Z14" s="388"/>
      <c r="AA14" s="410"/>
      <c r="AC14" s="690" t="s">
        <v>404</v>
      </c>
      <c r="AD14" s="858">
        <f>BD20</f>
        <v>0.76923076923076927</v>
      </c>
      <c r="AE14" s="688">
        <f>BE20</f>
        <v>0.15384615384615385</v>
      </c>
      <c r="AF14" s="688">
        <f>BF20</f>
        <v>7.6923076923076927E-2</v>
      </c>
      <c r="AH14" s="690" t="s">
        <v>404</v>
      </c>
      <c r="AI14" s="689">
        <f>BI20</f>
        <v>20</v>
      </c>
      <c r="AJ14" s="689">
        <f>BJ20</f>
        <v>4</v>
      </c>
      <c r="AK14" s="689">
        <f>BK20</f>
        <v>2</v>
      </c>
      <c r="AL14" s="689">
        <f>BL20</f>
        <v>26</v>
      </c>
      <c r="AN14" s="915"/>
      <c r="AO14" s="915"/>
      <c r="AP14" s="915"/>
      <c r="AQ14" s="915"/>
      <c r="AR14" s="915"/>
      <c r="AS14" s="915"/>
      <c r="AT14" s="915"/>
      <c r="AU14" s="915"/>
      <c r="AV14" s="915"/>
      <c r="AW14" s="915"/>
      <c r="AX14" s="915"/>
      <c r="AY14" s="915"/>
      <c r="BC14" s="389" t="s">
        <v>532</v>
      </c>
      <c r="BD14" s="363">
        <f t="shared" si="0"/>
        <v>0.80487804878048785</v>
      </c>
      <c r="BE14" s="364">
        <f t="shared" si="1"/>
        <v>0.1951219512195122</v>
      </c>
      <c r="BF14" s="365">
        <f t="shared" si="2"/>
        <v>0</v>
      </c>
      <c r="BH14" s="7" t="s">
        <v>532</v>
      </c>
      <c r="BI14" s="379">
        <f>+集計・資料①!BO12</f>
        <v>33</v>
      </c>
      <c r="BJ14" s="380">
        <f>+集計・資料①!BP12</f>
        <v>8</v>
      </c>
      <c r="BK14" s="381">
        <f>+集計・資料①!BQ12</f>
        <v>0</v>
      </c>
      <c r="BL14" s="369">
        <f t="shared" si="3"/>
        <v>41</v>
      </c>
    </row>
    <row r="15" spans="1:64" ht="12.75" customHeight="1">
      <c r="B15" s="919" t="s">
        <v>528</v>
      </c>
      <c r="C15" s="919"/>
      <c r="D15" s="919"/>
      <c r="E15" s="919"/>
      <c r="F15" s="921">
        <f>+集計・資料①!BR22</f>
        <v>61.668674698795179</v>
      </c>
      <c r="G15" s="921"/>
      <c r="H15" s="919" t="s">
        <v>533</v>
      </c>
      <c r="I15" s="919"/>
      <c r="J15" s="919"/>
      <c r="K15" s="919"/>
      <c r="L15" s="918">
        <f>+集計・資料①!BR8</f>
        <v>62.6</v>
      </c>
      <c r="M15" s="918"/>
      <c r="O15" s="409"/>
      <c r="P15" s="388"/>
      <c r="Q15" s="388"/>
      <c r="R15" s="388"/>
      <c r="S15" s="388"/>
      <c r="T15" s="388"/>
      <c r="U15" s="388"/>
      <c r="V15" s="388"/>
      <c r="W15" s="388"/>
      <c r="X15" s="388"/>
      <c r="Y15" s="388"/>
      <c r="Z15" s="388"/>
      <c r="AA15" s="410"/>
      <c r="AC15" s="573" t="s">
        <v>405</v>
      </c>
      <c r="AD15" s="858">
        <f>BD19</f>
        <v>0.6875</v>
      </c>
      <c r="AE15" s="688">
        <f>BE19</f>
        <v>0.29166666666666669</v>
      </c>
      <c r="AF15" s="688">
        <f>BF19</f>
        <v>2.0833333333333332E-2</v>
      </c>
      <c r="AH15" s="573" t="s">
        <v>405</v>
      </c>
      <c r="AI15" s="689">
        <f>BI19</f>
        <v>165</v>
      </c>
      <c r="AJ15" s="689">
        <f>BJ19</f>
        <v>70</v>
      </c>
      <c r="AK15" s="689">
        <f>BK19</f>
        <v>5</v>
      </c>
      <c r="AL15" s="689">
        <f>BL19</f>
        <v>240</v>
      </c>
      <c r="AN15" s="915"/>
      <c r="AO15" s="915"/>
      <c r="AP15" s="915"/>
      <c r="AQ15" s="915"/>
      <c r="AR15" s="915"/>
      <c r="AS15" s="915"/>
      <c r="AT15" s="915"/>
      <c r="AU15" s="915"/>
      <c r="AV15" s="915"/>
      <c r="AW15" s="915"/>
      <c r="AX15" s="915"/>
      <c r="AY15" s="915"/>
      <c r="BC15" s="389" t="s">
        <v>531</v>
      </c>
      <c r="BD15" s="363">
        <f t="shared" si="0"/>
        <v>0.77777777777777779</v>
      </c>
      <c r="BE15" s="364">
        <f t="shared" si="1"/>
        <v>0.22222222222222221</v>
      </c>
      <c r="BF15" s="365">
        <f t="shared" si="2"/>
        <v>0</v>
      </c>
      <c r="BH15" s="7" t="s">
        <v>531</v>
      </c>
      <c r="BI15" s="379">
        <f>+集計・資料①!BO14</f>
        <v>140</v>
      </c>
      <c r="BJ15" s="380">
        <f>+集計・資料①!BP14</f>
        <v>40</v>
      </c>
      <c r="BK15" s="381">
        <f>+集計・資料①!BQ14</f>
        <v>0</v>
      </c>
      <c r="BL15" s="369">
        <f t="shared" si="3"/>
        <v>180</v>
      </c>
    </row>
    <row r="16" spans="1:64" ht="12.75" customHeight="1">
      <c r="B16" s="919" t="s">
        <v>529</v>
      </c>
      <c r="C16" s="919"/>
      <c r="D16" s="919"/>
      <c r="E16" s="919"/>
      <c r="F16" s="921">
        <f>+集計・資料①!BR20</f>
        <v>61.8</v>
      </c>
      <c r="G16" s="921"/>
      <c r="H16" s="919" t="s">
        <v>546</v>
      </c>
      <c r="I16" s="919"/>
      <c r="J16" s="919"/>
      <c r="K16" s="919"/>
      <c r="L16" s="918" t="e">
        <f>+集計・資料①!BR6</f>
        <v>#DIV/0!</v>
      </c>
      <c r="M16" s="918"/>
      <c r="O16" s="409"/>
      <c r="P16" s="388"/>
      <c r="Q16" s="388"/>
      <c r="R16" s="388"/>
      <c r="S16" s="388"/>
      <c r="T16" s="388"/>
      <c r="U16" s="388"/>
      <c r="V16" s="388"/>
      <c r="W16" s="388"/>
      <c r="X16" s="388"/>
      <c r="Y16" s="388"/>
      <c r="Z16" s="388"/>
      <c r="AA16" s="410"/>
      <c r="AC16" s="690" t="s">
        <v>406</v>
      </c>
      <c r="AD16" s="858">
        <f>BD18</f>
        <v>0.7142857142857143</v>
      </c>
      <c r="AE16" s="697">
        <f>BE18</f>
        <v>0.23809523809523808</v>
      </c>
      <c r="AF16" s="688">
        <f>BF18</f>
        <v>4.7619047619047616E-2</v>
      </c>
      <c r="AH16" s="690" t="s">
        <v>406</v>
      </c>
      <c r="AI16" s="689">
        <f>BI18</f>
        <v>15</v>
      </c>
      <c r="AJ16" s="689">
        <f>BJ18</f>
        <v>5</v>
      </c>
      <c r="AK16" s="689">
        <f>BK18</f>
        <v>1</v>
      </c>
      <c r="AL16" s="689">
        <f>BL18</f>
        <v>21</v>
      </c>
      <c r="AN16" s="915"/>
      <c r="AO16" s="915"/>
      <c r="AP16" s="915"/>
      <c r="AQ16" s="915"/>
      <c r="AR16" s="915"/>
      <c r="AS16" s="915"/>
      <c r="AT16" s="915"/>
      <c r="AU16" s="915"/>
      <c r="AV16" s="915"/>
      <c r="AW16" s="915"/>
      <c r="AX16" s="915"/>
      <c r="AY16" s="915"/>
      <c r="BC16" s="389" t="s">
        <v>530</v>
      </c>
      <c r="BD16" s="363">
        <f t="shared" si="0"/>
        <v>0.34285714285714286</v>
      </c>
      <c r="BE16" s="364">
        <f t="shared" si="1"/>
        <v>0.65714285714285714</v>
      </c>
      <c r="BF16" s="365">
        <f t="shared" si="2"/>
        <v>0</v>
      </c>
      <c r="BH16" s="7" t="s">
        <v>530</v>
      </c>
      <c r="BI16" s="379">
        <f>+集計・資料①!BO16</f>
        <v>12</v>
      </c>
      <c r="BJ16" s="380">
        <f>+集計・資料①!BP16</f>
        <v>23</v>
      </c>
      <c r="BK16" s="381">
        <f>+集計・資料①!BQ16</f>
        <v>0</v>
      </c>
      <c r="BL16" s="369">
        <f t="shared" si="3"/>
        <v>35</v>
      </c>
    </row>
    <row r="17" spans="1:64" ht="12.75" customHeight="1">
      <c r="O17" s="409"/>
      <c r="P17" s="388"/>
      <c r="Q17" s="388"/>
      <c r="R17" s="388"/>
      <c r="S17" s="388"/>
      <c r="T17" s="388"/>
      <c r="U17" s="388"/>
      <c r="V17" s="388"/>
      <c r="W17" s="388"/>
      <c r="X17" s="388"/>
      <c r="Y17" s="388"/>
      <c r="Z17" s="388"/>
      <c r="AA17" s="410"/>
      <c r="AC17" s="573" t="s">
        <v>407</v>
      </c>
      <c r="AD17" s="858">
        <f>BD17</f>
        <v>0.47619047619047616</v>
      </c>
      <c r="AE17" s="697">
        <f>BE17</f>
        <v>0.52380952380952384</v>
      </c>
      <c r="AF17" s="688">
        <f>BF17</f>
        <v>0</v>
      </c>
      <c r="AH17" s="573" t="s">
        <v>407</v>
      </c>
      <c r="AI17" s="689">
        <f>BI17</f>
        <v>10</v>
      </c>
      <c r="AJ17" s="689">
        <f>BJ17</f>
        <v>11</v>
      </c>
      <c r="AK17" s="689">
        <f>BK17</f>
        <v>0</v>
      </c>
      <c r="AL17" s="689">
        <f>BL17</f>
        <v>21</v>
      </c>
      <c r="AN17" s="915"/>
      <c r="AO17" s="915"/>
      <c r="AP17" s="915"/>
      <c r="AQ17" s="915"/>
      <c r="AR17" s="915"/>
      <c r="AS17" s="915"/>
      <c r="AT17" s="915"/>
      <c r="AU17" s="915"/>
      <c r="AV17" s="915"/>
      <c r="AW17" s="915"/>
      <c r="AX17" s="915"/>
      <c r="AY17" s="915"/>
      <c r="BC17" s="389" t="s">
        <v>535</v>
      </c>
      <c r="BD17" s="363">
        <f t="shared" si="0"/>
        <v>0.47619047619047616</v>
      </c>
      <c r="BE17" s="364">
        <f t="shared" si="1"/>
        <v>0.52380952380952384</v>
      </c>
      <c r="BF17" s="365">
        <f t="shared" si="2"/>
        <v>0</v>
      </c>
      <c r="BH17" s="7" t="s">
        <v>535</v>
      </c>
      <c r="BI17" s="379">
        <f>+集計・資料①!BO18</f>
        <v>10</v>
      </c>
      <c r="BJ17" s="380">
        <f>+集計・資料①!BP18</f>
        <v>11</v>
      </c>
      <c r="BK17" s="381">
        <f>+集計・資料①!BQ18</f>
        <v>0</v>
      </c>
      <c r="BL17" s="369">
        <f t="shared" si="3"/>
        <v>21</v>
      </c>
    </row>
    <row r="18" spans="1:64" ht="12.75" customHeight="1">
      <c r="B18" s="925" t="s">
        <v>434</v>
      </c>
      <c r="C18" s="925"/>
      <c r="D18" s="925"/>
      <c r="E18" s="925"/>
      <c r="F18" s="918">
        <f>+集計・資料①!BR50</f>
        <v>63</v>
      </c>
      <c r="G18" s="918"/>
      <c r="H18" s="925" t="s">
        <v>431</v>
      </c>
      <c r="I18" s="925"/>
      <c r="J18" s="925"/>
      <c r="K18" s="925"/>
      <c r="L18" s="918">
        <f>+集計・資料①!BR44</f>
        <v>62.542553191489361</v>
      </c>
      <c r="M18" s="918"/>
      <c r="O18" s="409"/>
      <c r="P18" s="388"/>
      <c r="Q18" s="388"/>
      <c r="R18" s="388"/>
      <c r="S18" s="388"/>
      <c r="T18" s="388"/>
      <c r="U18" s="388"/>
      <c r="V18" s="388"/>
      <c r="W18" s="388"/>
      <c r="X18" s="388"/>
      <c r="Y18" s="388"/>
      <c r="Z18" s="388"/>
      <c r="AA18" s="410"/>
      <c r="AC18" s="690" t="s">
        <v>408</v>
      </c>
      <c r="AD18" s="858">
        <f>BD16</f>
        <v>0.34285714285714286</v>
      </c>
      <c r="AE18" s="783">
        <f>BE16</f>
        <v>0.65714285714285714</v>
      </c>
      <c r="AF18" s="688">
        <f>BF16</f>
        <v>0</v>
      </c>
      <c r="AH18" s="690" t="s">
        <v>408</v>
      </c>
      <c r="AI18" s="689">
        <f>BI16</f>
        <v>12</v>
      </c>
      <c r="AJ18" s="689">
        <f>BJ16</f>
        <v>23</v>
      </c>
      <c r="AK18" s="689">
        <f>BK16</f>
        <v>0</v>
      </c>
      <c r="AL18" s="689">
        <f>BL16</f>
        <v>35</v>
      </c>
      <c r="AN18" s="915"/>
      <c r="AO18" s="915"/>
      <c r="AP18" s="915"/>
      <c r="AQ18" s="915"/>
      <c r="AR18" s="915"/>
      <c r="AS18" s="915"/>
      <c r="AT18" s="915"/>
      <c r="AU18" s="915"/>
      <c r="AV18" s="915"/>
      <c r="AW18" s="915"/>
      <c r="AX18" s="915"/>
      <c r="AY18" s="915"/>
      <c r="BC18" s="389" t="s">
        <v>529</v>
      </c>
      <c r="BD18" s="363">
        <f t="shared" si="0"/>
        <v>0.7142857142857143</v>
      </c>
      <c r="BE18" s="364">
        <f t="shared" si="1"/>
        <v>0.23809523809523808</v>
      </c>
      <c r="BF18" s="365">
        <f t="shared" si="2"/>
        <v>4.7619047619047616E-2</v>
      </c>
      <c r="BH18" s="7" t="s">
        <v>529</v>
      </c>
      <c r="BI18" s="379">
        <f>+集計・資料①!BO20</f>
        <v>15</v>
      </c>
      <c r="BJ18" s="380">
        <f>+集計・資料①!BP20</f>
        <v>5</v>
      </c>
      <c r="BK18" s="381">
        <f>+集計・資料①!BQ20</f>
        <v>1</v>
      </c>
      <c r="BL18" s="369">
        <f t="shared" si="3"/>
        <v>21</v>
      </c>
    </row>
    <row r="19" spans="1:64" ht="12.75" customHeight="1">
      <c r="A19" s="388"/>
      <c r="B19" s="925" t="s">
        <v>433</v>
      </c>
      <c r="C19" s="925"/>
      <c r="D19" s="925"/>
      <c r="E19" s="925"/>
      <c r="F19" s="918">
        <f>+集計・資料①!BR48</f>
        <v>62.734299516908216</v>
      </c>
      <c r="G19" s="918"/>
      <c r="H19" s="925" t="s">
        <v>430</v>
      </c>
      <c r="I19" s="925"/>
      <c r="J19" s="925"/>
      <c r="K19" s="925"/>
      <c r="L19" s="918">
        <f>+集計・資料①!BR42</f>
        <v>61.415584415584412</v>
      </c>
      <c r="M19" s="918"/>
      <c r="N19" s="388"/>
      <c r="O19" s="409"/>
      <c r="P19" s="388"/>
      <c r="Q19" s="388"/>
      <c r="R19" s="388"/>
      <c r="S19" s="388"/>
      <c r="T19" s="388"/>
      <c r="U19" s="388"/>
      <c r="V19" s="388"/>
      <c r="W19" s="388"/>
      <c r="X19" s="388"/>
      <c r="Y19" s="388"/>
      <c r="Z19" s="388"/>
      <c r="AA19" s="410"/>
      <c r="AC19" s="573" t="s">
        <v>409</v>
      </c>
      <c r="AD19" s="858">
        <f>BD15</f>
        <v>0.77777777777777779</v>
      </c>
      <c r="AE19" s="697">
        <f>BE15</f>
        <v>0.22222222222222221</v>
      </c>
      <c r="AF19" s="688">
        <f>BF15</f>
        <v>0</v>
      </c>
      <c r="AH19" s="573" t="s">
        <v>409</v>
      </c>
      <c r="AI19" s="689">
        <f>BI15</f>
        <v>140</v>
      </c>
      <c r="AJ19" s="689">
        <f>BJ15</f>
        <v>40</v>
      </c>
      <c r="AK19" s="689">
        <f>BK15</f>
        <v>0</v>
      </c>
      <c r="AL19" s="689">
        <f>BL15</f>
        <v>180</v>
      </c>
      <c r="AN19" s="915"/>
      <c r="AO19" s="915"/>
      <c r="AP19" s="915"/>
      <c r="AQ19" s="915"/>
      <c r="AR19" s="915"/>
      <c r="AS19" s="915"/>
      <c r="AT19" s="915"/>
      <c r="AU19" s="915"/>
      <c r="AV19" s="915"/>
      <c r="AW19" s="915"/>
      <c r="AX19" s="915"/>
      <c r="AY19" s="915"/>
      <c r="BC19" s="389" t="s">
        <v>528</v>
      </c>
      <c r="BD19" s="363">
        <f t="shared" si="0"/>
        <v>0.6875</v>
      </c>
      <c r="BE19" s="364">
        <f t="shared" si="1"/>
        <v>0.29166666666666669</v>
      </c>
      <c r="BF19" s="365">
        <f t="shared" si="2"/>
        <v>2.0833333333333332E-2</v>
      </c>
      <c r="BH19" s="7" t="s">
        <v>528</v>
      </c>
      <c r="BI19" s="379">
        <f>+集計・資料①!BO22</f>
        <v>165</v>
      </c>
      <c r="BJ19" s="380">
        <f>+集計・資料①!BP22</f>
        <v>70</v>
      </c>
      <c r="BK19" s="381">
        <f>+集計・資料①!BQ22</f>
        <v>5</v>
      </c>
      <c r="BL19" s="369">
        <f t="shared" si="3"/>
        <v>240</v>
      </c>
    </row>
    <row r="20" spans="1:64" ht="12.75" customHeight="1">
      <c r="A20" s="388"/>
      <c r="B20" s="925" t="s">
        <v>432</v>
      </c>
      <c r="C20" s="925"/>
      <c r="D20" s="925"/>
      <c r="E20" s="925"/>
      <c r="F20" s="918">
        <f>+集計・資料①!BR46</f>
        <v>62.438650306748464</v>
      </c>
      <c r="G20" s="918"/>
      <c r="H20" s="925" t="s">
        <v>544</v>
      </c>
      <c r="I20" s="925"/>
      <c r="J20" s="925"/>
      <c r="K20" s="925"/>
      <c r="L20" s="918">
        <f>+集計・資料①!BR40</f>
        <v>61.298507462686565</v>
      </c>
      <c r="M20" s="918"/>
      <c r="N20" s="388"/>
      <c r="O20" s="409"/>
      <c r="P20" s="388"/>
      <c r="Q20" s="388"/>
      <c r="R20" s="388"/>
      <c r="S20" s="388"/>
      <c r="T20" s="388"/>
      <c r="U20" s="388"/>
      <c r="V20" s="388"/>
      <c r="W20" s="388"/>
      <c r="X20" s="388"/>
      <c r="Y20" s="388"/>
      <c r="Z20" s="388"/>
      <c r="AA20" s="410"/>
      <c r="AC20" s="690" t="s">
        <v>410</v>
      </c>
      <c r="AD20" s="858">
        <f>BD14</f>
        <v>0.80487804878048785</v>
      </c>
      <c r="AE20" s="688">
        <f>BE14</f>
        <v>0.1951219512195122</v>
      </c>
      <c r="AF20" s="688">
        <f>BF14</f>
        <v>0</v>
      </c>
      <c r="AH20" s="690" t="s">
        <v>410</v>
      </c>
      <c r="AI20" s="689">
        <f>BI14</f>
        <v>33</v>
      </c>
      <c r="AJ20" s="689">
        <f>BJ14</f>
        <v>8</v>
      </c>
      <c r="AK20" s="689">
        <f>BK14</f>
        <v>0</v>
      </c>
      <c r="AL20" s="689">
        <f>BL14</f>
        <v>41</v>
      </c>
      <c r="AN20" s="915"/>
      <c r="AO20" s="915"/>
      <c r="AP20" s="915"/>
      <c r="AQ20" s="915"/>
      <c r="AR20" s="915"/>
      <c r="AS20" s="915"/>
      <c r="AT20" s="915"/>
      <c r="AU20" s="915"/>
      <c r="AV20" s="915"/>
      <c r="AW20" s="915"/>
      <c r="AX20" s="915"/>
      <c r="AY20" s="915"/>
      <c r="BC20" s="389" t="s">
        <v>527</v>
      </c>
      <c r="BD20" s="363">
        <f t="shared" si="0"/>
        <v>0.76923076923076927</v>
      </c>
      <c r="BE20" s="364">
        <f t="shared" si="1"/>
        <v>0.15384615384615385</v>
      </c>
      <c r="BF20" s="365">
        <f t="shared" si="2"/>
        <v>7.6923076923076927E-2</v>
      </c>
      <c r="BH20" s="7" t="s">
        <v>527</v>
      </c>
      <c r="BI20" s="379">
        <f>+集計・資料①!BO24</f>
        <v>20</v>
      </c>
      <c r="BJ20" s="380">
        <f>+集計・資料①!BP24</f>
        <v>4</v>
      </c>
      <c r="BK20" s="381">
        <f>+集計・資料①!BQ24</f>
        <v>2</v>
      </c>
      <c r="BL20" s="369">
        <f t="shared" si="3"/>
        <v>26</v>
      </c>
    </row>
    <row r="21" spans="1:64" ht="13.5" customHeight="1">
      <c r="A21" s="388"/>
      <c r="B21" s="388"/>
      <c r="C21" s="388"/>
      <c r="D21" s="388"/>
      <c r="E21" s="388"/>
      <c r="F21" s="388"/>
      <c r="G21" s="388"/>
      <c r="H21" s="388"/>
      <c r="I21" s="388"/>
      <c r="J21" s="388"/>
      <c r="K21" s="388"/>
      <c r="L21" s="388"/>
      <c r="M21" s="388"/>
      <c r="N21" s="388"/>
      <c r="O21" s="426"/>
      <c r="P21" s="427"/>
      <c r="Q21" s="427"/>
      <c r="R21" s="427"/>
      <c r="S21" s="427"/>
      <c r="T21" s="427"/>
      <c r="U21" s="427"/>
      <c r="V21" s="427"/>
      <c r="W21" s="427"/>
      <c r="X21" s="427"/>
      <c r="Y21" s="427"/>
      <c r="Z21" s="427"/>
      <c r="AA21" s="428"/>
      <c r="AC21" s="573" t="s">
        <v>411</v>
      </c>
      <c r="AD21" s="858">
        <f>BD13</f>
        <v>0.70138888888888884</v>
      </c>
      <c r="AE21" s="688">
        <f>BE13</f>
        <v>0.28472222222222221</v>
      </c>
      <c r="AF21" s="688">
        <f>BF13</f>
        <v>1.3888888888888888E-2</v>
      </c>
      <c r="AH21" s="573" t="s">
        <v>411</v>
      </c>
      <c r="AI21" s="689">
        <f>BI13</f>
        <v>101</v>
      </c>
      <c r="AJ21" s="689">
        <f>BJ13</f>
        <v>41</v>
      </c>
      <c r="AK21" s="689">
        <f>BK13</f>
        <v>2</v>
      </c>
      <c r="AL21" s="689">
        <f>BL13</f>
        <v>144</v>
      </c>
      <c r="AN21" s="915"/>
      <c r="AO21" s="915"/>
      <c r="AP21" s="915"/>
      <c r="AQ21" s="915"/>
      <c r="AR21" s="915"/>
      <c r="AS21" s="915"/>
      <c r="AT21" s="915"/>
      <c r="AU21" s="915"/>
      <c r="AV21" s="915"/>
      <c r="AW21" s="915"/>
      <c r="AX21" s="915"/>
      <c r="AY21" s="915"/>
      <c r="BC21" s="389" t="s">
        <v>526</v>
      </c>
      <c r="BD21" s="363">
        <f t="shared" si="0"/>
        <v>0.92307692307692313</v>
      </c>
      <c r="BE21" s="364">
        <f t="shared" si="1"/>
        <v>7.6923076923076927E-2</v>
      </c>
      <c r="BF21" s="365">
        <f t="shared" si="2"/>
        <v>0</v>
      </c>
      <c r="BH21" s="7" t="s">
        <v>526</v>
      </c>
      <c r="BI21" s="379">
        <f>+集計・資料①!BO26</f>
        <v>12</v>
      </c>
      <c r="BJ21" s="380">
        <f>+集計・資料①!BP26</f>
        <v>1</v>
      </c>
      <c r="BK21" s="381">
        <f>+集計・資料①!BQ26</f>
        <v>0</v>
      </c>
      <c r="BL21" s="369">
        <f t="shared" si="3"/>
        <v>13</v>
      </c>
    </row>
    <row r="22" spans="1:64" ht="13.5" customHeight="1">
      <c r="A22" s="427"/>
      <c r="B22" s="427"/>
      <c r="C22" s="427"/>
      <c r="D22" s="427"/>
      <c r="E22" s="427"/>
      <c r="F22" s="427"/>
      <c r="G22" s="427"/>
      <c r="H22" s="427"/>
      <c r="I22" s="427"/>
      <c r="J22" s="427"/>
      <c r="K22" s="427"/>
      <c r="L22" s="427"/>
      <c r="M22" s="427"/>
      <c r="N22" s="427"/>
      <c r="O22" s="427"/>
      <c r="P22" s="427"/>
      <c r="Q22" s="427"/>
      <c r="R22" s="427"/>
      <c r="S22" s="427"/>
      <c r="T22" s="427"/>
      <c r="U22" s="427"/>
      <c r="V22" s="427"/>
      <c r="W22" s="427"/>
      <c r="X22" s="427"/>
      <c r="Y22" s="427"/>
      <c r="Z22" s="427"/>
      <c r="AA22" s="427"/>
      <c r="AC22" s="690" t="s">
        <v>412</v>
      </c>
      <c r="AD22" s="859">
        <f>BD12</f>
        <v>0.72799999999999998</v>
      </c>
      <c r="AE22" s="688">
        <f>BE12</f>
        <v>0.248</v>
      </c>
      <c r="AF22" s="688">
        <f>BF12</f>
        <v>2.4E-2</v>
      </c>
      <c r="AH22" s="690" t="s">
        <v>412</v>
      </c>
      <c r="AI22" s="689">
        <f>BI12</f>
        <v>91</v>
      </c>
      <c r="AJ22" s="689">
        <f>BJ12</f>
        <v>31</v>
      </c>
      <c r="AK22" s="689">
        <f>BK12</f>
        <v>3</v>
      </c>
      <c r="AL22" s="689">
        <f>BL12</f>
        <v>125</v>
      </c>
      <c r="AN22" s="915"/>
      <c r="AO22" s="915"/>
      <c r="AP22" s="915"/>
      <c r="AQ22" s="915"/>
      <c r="AR22" s="915"/>
      <c r="AS22" s="915"/>
      <c r="AT22" s="915"/>
      <c r="AU22" s="915"/>
      <c r="AV22" s="915"/>
      <c r="AW22" s="915"/>
      <c r="AX22" s="915"/>
      <c r="AY22" s="915"/>
      <c r="BC22" s="389" t="s">
        <v>536</v>
      </c>
      <c r="BD22" s="363">
        <f t="shared" si="0"/>
        <v>0.7</v>
      </c>
      <c r="BE22" s="364">
        <f t="shared" si="1"/>
        <v>0.27368421052631581</v>
      </c>
      <c r="BF22" s="365">
        <f t="shared" si="2"/>
        <v>2.6315789473684209E-2</v>
      </c>
      <c r="BH22" s="7" t="s">
        <v>536</v>
      </c>
      <c r="BI22" s="379">
        <f>+集計・資料①!BO28</f>
        <v>133</v>
      </c>
      <c r="BJ22" s="380">
        <f>+集計・資料①!BP28</f>
        <v>52</v>
      </c>
      <c r="BK22" s="381">
        <f>+集計・資料①!BQ28</f>
        <v>5</v>
      </c>
      <c r="BL22" s="369">
        <f t="shared" si="3"/>
        <v>190</v>
      </c>
    </row>
    <row r="23" spans="1:64" ht="13.5" customHeight="1" thickBot="1">
      <c r="A23" s="405"/>
      <c r="B23" s="406"/>
      <c r="C23" s="406"/>
      <c r="D23" s="406"/>
      <c r="E23" s="406"/>
      <c r="F23" s="406"/>
      <c r="G23" s="406"/>
      <c r="H23" s="406"/>
      <c r="I23" s="406"/>
      <c r="J23" s="406"/>
      <c r="K23" s="406"/>
      <c r="L23" s="406"/>
      <c r="M23" s="406"/>
      <c r="N23" s="406"/>
      <c r="O23" s="406"/>
      <c r="P23" s="406"/>
      <c r="Q23" s="406"/>
      <c r="R23" s="406"/>
      <c r="S23" s="406"/>
      <c r="T23" s="406"/>
      <c r="U23" s="406"/>
      <c r="V23" s="406"/>
      <c r="W23" s="406"/>
      <c r="X23" s="406"/>
      <c r="Y23" s="406"/>
      <c r="Z23" s="406"/>
      <c r="AA23" s="407"/>
      <c r="AC23" s="573" t="s">
        <v>23</v>
      </c>
      <c r="AD23" s="688" t="e">
        <f>BD11</f>
        <v>#DIV/0!</v>
      </c>
      <c r="AE23" s="688" t="e">
        <f>BE11</f>
        <v>#DIV/0!</v>
      </c>
      <c r="AF23" s="688" t="e">
        <f>BF11</f>
        <v>#DIV/0!</v>
      </c>
      <c r="AH23" s="573" t="s">
        <v>23</v>
      </c>
      <c r="AI23" s="689">
        <f>BI11</f>
        <v>0</v>
      </c>
      <c r="AJ23" s="689">
        <f>BJ11</f>
        <v>0</v>
      </c>
      <c r="AK23" s="689">
        <f>BK11</f>
        <v>0</v>
      </c>
      <c r="AL23" s="689">
        <f>BL11</f>
        <v>0</v>
      </c>
      <c r="AN23" s="915"/>
      <c r="AO23" s="915"/>
      <c r="AP23" s="915"/>
      <c r="AQ23" s="915"/>
      <c r="AR23" s="915"/>
      <c r="AS23" s="915"/>
      <c r="AT23" s="915"/>
      <c r="AU23" s="915"/>
      <c r="AV23" s="915"/>
      <c r="AW23" s="915"/>
      <c r="AX23" s="915"/>
      <c r="AY23" s="915"/>
      <c r="BC23" s="390" t="s">
        <v>537</v>
      </c>
      <c r="BD23" s="370">
        <f t="shared" si="0"/>
        <v>0.6033755274261603</v>
      </c>
      <c r="BE23" s="371">
        <f t="shared" si="1"/>
        <v>0.35443037974683544</v>
      </c>
      <c r="BF23" s="372">
        <f t="shared" si="2"/>
        <v>4.2194092827004218E-2</v>
      </c>
      <c r="BH23" s="8" t="s">
        <v>537</v>
      </c>
      <c r="BI23" s="373">
        <f>+集計・資料①!BO30</f>
        <v>143</v>
      </c>
      <c r="BJ23" s="374">
        <f>+集計・資料①!BP30</f>
        <v>84</v>
      </c>
      <c r="BK23" s="375">
        <f>+集計・資料①!BQ30</f>
        <v>10</v>
      </c>
      <c r="BL23" s="376">
        <f t="shared" si="3"/>
        <v>237</v>
      </c>
    </row>
    <row r="24" spans="1:64" ht="13.5" customHeight="1" thickBot="1">
      <c r="A24" s="409"/>
      <c r="B24" s="388"/>
      <c r="C24" s="388"/>
      <c r="D24" s="388"/>
      <c r="E24" s="388"/>
      <c r="F24" s="388"/>
      <c r="G24" s="388"/>
      <c r="H24" s="388"/>
      <c r="I24" s="388"/>
      <c r="J24" s="388"/>
      <c r="K24" s="388"/>
      <c r="L24" s="388"/>
      <c r="M24" s="388"/>
      <c r="N24" s="388"/>
      <c r="O24" s="388"/>
      <c r="P24" s="388"/>
      <c r="Q24" s="388"/>
      <c r="R24" s="388"/>
      <c r="S24" s="388"/>
      <c r="T24" s="388"/>
      <c r="U24" s="388"/>
      <c r="V24" s="388"/>
      <c r="W24" s="388"/>
      <c r="X24" s="388"/>
      <c r="Y24" s="388"/>
      <c r="Z24" s="388"/>
      <c r="AA24" s="410"/>
      <c r="AH24" s="582" t="s">
        <v>545</v>
      </c>
      <c r="AI24" s="689">
        <f>SUM(AI11:AI23)</f>
        <v>875</v>
      </c>
      <c r="AJ24" s="689">
        <f>SUM(AJ11:AJ23)</f>
        <v>370</v>
      </c>
      <c r="AK24" s="689">
        <f>SUM(AK11:AK23)</f>
        <v>28</v>
      </c>
      <c r="AL24" s="689">
        <f>SUM(AL11:AL23)</f>
        <v>1273</v>
      </c>
      <c r="AN24" s="915"/>
      <c r="AO24" s="915"/>
      <c r="AP24" s="915"/>
      <c r="AQ24" s="915"/>
      <c r="AR24" s="915"/>
      <c r="AS24" s="915"/>
      <c r="AT24" s="915"/>
      <c r="AU24" s="915"/>
      <c r="AV24" s="915"/>
      <c r="AW24" s="915"/>
      <c r="AX24" s="915"/>
      <c r="AY24" s="915"/>
      <c r="BH24" s="323" t="s">
        <v>545</v>
      </c>
      <c r="BI24" s="377">
        <f>+集計・資料①!BO32</f>
        <v>875</v>
      </c>
      <c r="BJ24" s="350">
        <f>+集計・資料①!BP32</f>
        <v>370</v>
      </c>
      <c r="BK24" s="351">
        <f>+集計・資料①!BQ32</f>
        <v>28</v>
      </c>
      <c r="BL24" s="352">
        <f t="shared" si="3"/>
        <v>1273</v>
      </c>
    </row>
    <row r="25" spans="1:64" ht="13.5" customHeight="1">
      <c r="A25" s="409"/>
      <c r="B25" s="388"/>
      <c r="C25" s="388"/>
      <c r="D25" s="388"/>
      <c r="E25" s="388"/>
      <c r="F25" s="388"/>
      <c r="G25" s="388"/>
      <c r="H25" s="388"/>
      <c r="I25" s="388"/>
      <c r="J25" s="388"/>
      <c r="K25" s="388"/>
      <c r="L25" s="388"/>
      <c r="M25" s="388"/>
      <c r="N25" s="388"/>
      <c r="O25" s="388"/>
      <c r="P25" s="388"/>
      <c r="Q25" s="388"/>
      <c r="R25" s="388"/>
      <c r="S25" s="388"/>
      <c r="T25" s="388"/>
      <c r="U25" s="388"/>
      <c r="V25" s="388"/>
      <c r="W25" s="388"/>
      <c r="X25" s="388"/>
      <c r="Y25" s="388"/>
      <c r="Z25" s="388"/>
      <c r="AA25" s="410"/>
    </row>
    <row r="26" spans="1:64" ht="13.5" customHeight="1">
      <c r="A26" s="409"/>
      <c r="B26" s="388"/>
      <c r="C26" s="388"/>
      <c r="D26" s="388"/>
      <c r="E26" s="388"/>
      <c r="F26" s="388"/>
      <c r="G26" s="388"/>
      <c r="H26" s="388"/>
      <c r="I26" s="388"/>
      <c r="J26" s="388"/>
      <c r="K26" s="388"/>
      <c r="L26" s="388"/>
      <c r="M26" s="388"/>
      <c r="N26" s="388"/>
      <c r="O26" s="388"/>
      <c r="P26" s="388"/>
      <c r="Q26" s="388"/>
      <c r="R26" s="388"/>
      <c r="S26" s="388"/>
      <c r="T26" s="388"/>
      <c r="U26" s="388"/>
      <c r="V26" s="388"/>
      <c r="W26" s="388"/>
      <c r="X26" s="388"/>
      <c r="Y26" s="388"/>
      <c r="Z26" s="388"/>
      <c r="AA26" s="410"/>
      <c r="AC26" s="336" t="s">
        <v>187</v>
      </c>
      <c r="AH26" s="336" t="s">
        <v>99</v>
      </c>
      <c r="BC26" s="336" t="s">
        <v>187</v>
      </c>
      <c r="BH26" s="336" t="s">
        <v>99</v>
      </c>
    </row>
    <row r="27" spans="1:64" ht="13.5" customHeight="1" thickBot="1">
      <c r="A27" s="409"/>
      <c r="B27" s="388"/>
      <c r="C27" s="388"/>
      <c r="D27" s="388"/>
      <c r="E27" s="388"/>
      <c r="F27" s="388"/>
      <c r="G27" s="388"/>
      <c r="H27" s="388"/>
      <c r="I27" s="388"/>
      <c r="J27" s="388"/>
      <c r="K27" s="388"/>
      <c r="L27" s="388"/>
      <c r="M27" s="388"/>
      <c r="N27" s="388"/>
      <c r="O27" s="388"/>
      <c r="P27" s="388"/>
      <c r="Q27" s="388"/>
      <c r="R27" s="388"/>
      <c r="S27" s="388"/>
      <c r="T27" s="388"/>
      <c r="U27" s="388"/>
      <c r="V27" s="388"/>
      <c r="W27" s="388"/>
      <c r="X27" s="388"/>
      <c r="Y27" s="388"/>
      <c r="Z27" s="388"/>
      <c r="AA27" s="410"/>
    </row>
    <row r="28" spans="1:64" ht="13.5" customHeight="1" thickBot="1">
      <c r="A28" s="409"/>
      <c r="B28" s="388"/>
      <c r="C28" s="388"/>
      <c r="D28" s="388"/>
      <c r="E28" s="388"/>
      <c r="F28" s="388"/>
      <c r="G28" s="388"/>
      <c r="H28" s="388"/>
      <c r="I28" s="388"/>
      <c r="J28" s="388"/>
      <c r="K28" s="388"/>
      <c r="L28" s="388"/>
      <c r="M28" s="388"/>
      <c r="N28" s="388"/>
      <c r="O28" s="388"/>
      <c r="P28" s="388"/>
      <c r="Q28" s="388"/>
      <c r="R28" s="388"/>
      <c r="S28" s="388"/>
      <c r="T28" s="388"/>
      <c r="U28" s="388"/>
      <c r="V28" s="388"/>
      <c r="W28" s="388"/>
      <c r="X28" s="388"/>
      <c r="Y28" s="388"/>
      <c r="Z28" s="388"/>
      <c r="AA28" s="410"/>
      <c r="AC28" s="579" t="s">
        <v>540</v>
      </c>
      <c r="AD28" s="579" t="s">
        <v>124</v>
      </c>
      <c r="AE28" s="579" t="s">
        <v>125</v>
      </c>
      <c r="AF28" s="579" t="s">
        <v>23</v>
      </c>
      <c r="AH28" s="579" t="s">
        <v>540</v>
      </c>
      <c r="AI28" s="579" t="s">
        <v>124</v>
      </c>
      <c r="AJ28" s="579" t="s">
        <v>125</v>
      </c>
      <c r="AK28" s="579" t="s">
        <v>23</v>
      </c>
      <c r="AL28" s="582" t="s">
        <v>545</v>
      </c>
      <c r="BC28" s="378" t="s">
        <v>540</v>
      </c>
      <c r="BD28" s="338" t="s">
        <v>124</v>
      </c>
      <c r="BE28" s="339" t="s">
        <v>125</v>
      </c>
      <c r="BF28" s="340" t="s">
        <v>23</v>
      </c>
      <c r="BH28" s="378" t="s">
        <v>540</v>
      </c>
      <c r="BI28" s="338" t="s">
        <v>124</v>
      </c>
      <c r="BJ28" s="339" t="s">
        <v>125</v>
      </c>
      <c r="BK28" s="343" t="s">
        <v>23</v>
      </c>
      <c r="BL28" s="344" t="s">
        <v>545</v>
      </c>
    </row>
    <row r="29" spans="1:64" ht="13.5" customHeight="1">
      <c r="A29" s="409"/>
      <c r="B29" s="388"/>
      <c r="C29" s="388"/>
      <c r="D29" s="388"/>
      <c r="E29" s="388"/>
      <c r="F29" s="388"/>
      <c r="G29" s="388"/>
      <c r="H29" s="388"/>
      <c r="I29" s="388"/>
      <c r="J29" s="388"/>
      <c r="K29" s="388"/>
      <c r="L29" s="388"/>
      <c r="M29" s="388"/>
      <c r="N29" s="388"/>
      <c r="O29" s="388"/>
      <c r="P29" s="388"/>
      <c r="Q29" s="388"/>
      <c r="R29" s="388"/>
      <c r="S29" s="388"/>
      <c r="T29" s="388"/>
      <c r="U29" s="388"/>
      <c r="V29" s="388"/>
      <c r="W29" s="388"/>
      <c r="X29" s="388"/>
      <c r="Y29" s="388"/>
      <c r="Z29" s="388"/>
      <c r="AA29" s="410"/>
      <c r="AC29" s="577" t="s">
        <v>413</v>
      </c>
      <c r="AD29" s="688">
        <f>BD34</f>
        <v>0.48447204968944102</v>
      </c>
      <c r="AE29" s="688">
        <f>BE34</f>
        <v>0.49068322981366458</v>
      </c>
      <c r="AF29" s="688">
        <f>BF34</f>
        <v>2.4844720496894408E-2</v>
      </c>
      <c r="AH29" s="577" t="s">
        <v>413</v>
      </c>
      <c r="AI29" s="689">
        <f>BI34</f>
        <v>78</v>
      </c>
      <c r="AJ29" s="689">
        <f>BJ34</f>
        <v>79</v>
      </c>
      <c r="AK29" s="689">
        <f>BK34</f>
        <v>4</v>
      </c>
      <c r="AL29" s="689">
        <f>BL34</f>
        <v>161</v>
      </c>
      <c r="BC29" s="106" t="s">
        <v>544</v>
      </c>
      <c r="BD29" s="356">
        <f t="shared" ref="BD29:BF34" si="4">+BI29/$BL29</f>
        <v>1</v>
      </c>
      <c r="BE29" s="357">
        <f t="shared" si="4"/>
        <v>0</v>
      </c>
      <c r="BF29" s="358">
        <f t="shared" si="4"/>
        <v>0</v>
      </c>
      <c r="BH29" s="106" t="s">
        <v>544</v>
      </c>
      <c r="BI29" s="366">
        <f>+集計・資料①!BO40</f>
        <v>72</v>
      </c>
      <c r="BJ29" s="367">
        <f>+集計・資料①!BP40</f>
        <v>0</v>
      </c>
      <c r="BK29" s="368">
        <f>+集計・資料①!BQ40</f>
        <v>0</v>
      </c>
      <c r="BL29" s="362">
        <f t="shared" ref="BL29:BL35" si="5">SUM(BI29:BK29)</f>
        <v>72</v>
      </c>
    </row>
    <row r="30" spans="1:64" ht="13.5" customHeight="1">
      <c r="A30" s="409"/>
      <c r="B30" s="388"/>
      <c r="C30" s="388"/>
      <c r="D30" s="388"/>
      <c r="E30" s="388"/>
      <c r="F30" s="388"/>
      <c r="G30" s="388"/>
      <c r="H30" s="388"/>
      <c r="I30" s="388"/>
      <c r="J30" s="388"/>
      <c r="K30" s="388"/>
      <c r="L30" s="388"/>
      <c r="M30" s="388"/>
      <c r="N30" s="388"/>
      <c r="O30" s="388"/>
      <c r="P30" s="388"/>
      <c r="Q30" s="388"/>
      <c r="R30" s="388"/>
      <c r="S30" s="388"/>
      <c r="T30" s="388"/>
      <c r="U30" s="388"/>
      <c r="V30" s="388"/>
      <c r="W30" s="388"/>
      <c r="X30" s="388"/>
      <c r="Y30" s="388"/>
      <c r="Z30" s="388"/>
      <c r="AA30" s="410"/>
      <c r="AC30" s="577" t="s">
        <v>414</v>
      </c>
      <c r="AD30" s="688">
        <f>BD33</f>
        <v>0.53383458646616544</v>
      </c>
      <c r="AE30" s="688">
        <f>BE33</f>
        <v>0.43107769423558895</v>
      </c>
      <c r="AF30" s="688">
        <f>BF33</f>
        <v>3.5087719298245612E-2</v>
      </c>
      <c r="AH30" s="577" t="s">
        <v>414</v>
      </c>
      <c r="AI30" s="689">
        <f>BI33</f>
        <v>213</v>
      </c>
      <c r="AJ30" s="689">
        <f>BJ33</f>
        <v>172</v>
      </c>
      <c r="AK30" s="689">
        <f>BK33</f>
        <v>14</v>
      </c>
      <c r="AL30" s="689">
        <f>BL33</f>
        <v>399</v>
      </c>
      <c r="BC30" s="108" t="s">
        <v>430</v>
      </c>
      <c r="BD30" s="423">
        <f t="shared" si="4"/>
        <v>0.96385542168674698</v>
      </c>
      <c r="BE30" s="424">
        <f t="shared" si="4"/>
        <v>2.4096385542168676E-2</v>
      </c>
      <c r="BF30" s="425">
        <f t="shared" si="4"/>
        <v>1.2048192771084338E-2</v>
      </c>
      <c r="BH30" s="108" t="s">
        <v>430</v>
      </c>
      <c r="BI30" s="379">
        <f>+集計・資料①!BO42</f>
        <v>80</v>
      </c>
      <c r="BJ30" s="380">
        <f>+集計・資料①!BP42</f>
        <v>2</v>
      </c>
      <c r="BK30" s="381">
        <f>+集計・資料①!BQ42</f>
        <v>1</v>
      </c>
      <c r="BL30" s="369">
        <f t="shared" si="5"/>
        <v>83</v>
      </c>
    </row>
    <row r="31" spans="1:64" ht="13.5" customHeight="1">
      <c r="A31" s="409"/>
      <c r="B31" s="388"/>
      <c r="C31" s="388"/>
      <c r="D31" s="388"/>
      <c r="E31" s="388"/>
      <c r="F31" s="388"/>
      <c r="G31" s="388"/>
      <c r="H31" s="388"/>
      <c r="I31" s="388"/>
      <c r="J31" s="388"/>
      <c r="K31" s="388"/>
      <c r="L31" s="388"/>
      <c r="M31" s="388"/>
      <c r="N31" s="388"/>
      <c r="O31" s="388"/>
      <c r="P31" s="388"/>
      <c r="Q31" s="388"/>
      <c r="R31" s="388"/>
      <c r="S31" s="388"/>
      <c r="T31" s="388"/>
      <c r="U31" s="388"/>
      <c r="V31" s="388"/>
      <c r="W31" s="388"/>
      <c r="X31" s="388"/>
      <c r="Y31" s="388"/>
      <c r="Z31" s="388"/>
      <c r="AA31" s="410"/>
      <c r="AC31" s="577" t="s">
        <v>415</v>
      </c>
      <c r="AD31" s="688">
        <f>BD32</f>
        <v>0.74439461883408076</v>
      </c>
      <c r="AE31" s="688">
        <f>BE32</f>
        <v>0.23542600896860988</v>
      </c>
      <c r="AF31" s="688">
        <f>BF32</f>
        <v>2.0179372197309416E-2</v>
      </c>
      <c r="AH31" s="577" t="s">
        <v>415</v>
      </c>
      <c r="AI31" s="689">
        <f>BI32</f>
        <v>332</v>
      </c>
      <c r="AJ31" s="689">
        <f>BJ32</f>
        <v>105</v>
      </c>
      <c r="AK31" s="689">
        <f>BK32</f>
        <v>9</v>
      </c>
      <c r="AL31" s="689">
        <f>BL32</f>
        <v>446</v>
      </c>
      <c r="BC31" s="108" t="s">
        <v>431</v>
      </c>
      <c r="BD31" s="423">
        <f t="shared" si="4"/>
        <v>0.8928571428571429</v>
      </c>
      <c r="BE31" s="424">
        <f t="shared" si="4"/>
        <v>0.10714285714285714</v>
      </c>
      <c r="BF31" s="425">
        <f t="shared" si="4"/>
        <v>0</v>
      </c>
      <c r="BH31" s="108" t="s">
        <v>431</v>
      </c>
      <c r="BI31" s="379">
        <f>+集計・資料①!BO44</f>
        <v>100</v>
      </c>
      <c r="BJ31" s="380">
        <f>+集計・資料①!BP44</f>
        <v>12</v>
      </c>
      <c r="BK31" s="381">
        <f>+集計・資料①!BQ44</f>
        <v>0</v>
      </c>
      <c r="BL31" s="369">
        <f t="shared" si="5"/>
        <v>112</v>
      </c>
    </row>
    <row r="32" spans="1:64" ht="13.5" customHeight="1">
      <c r="A32" s="409"/>
      <c r="B32" s="388"/>
      <c r="C32" s="388"/>
      <c r="D32" s="388"/>
      <c r="E32" s="388"/>
      <c r="F32" s="388"/>
      <c r="G32" s="388"/>
      <c r="H32" s="388"/>
      <c r="I32" s="388"/>
      <c r="J32" s="388"/>
      <c r="K32" s="388"/>
      <c r="L32" s="388"/>
      <c r="M32" s="388"/>
      <c r="N32" s="388"/>
      <c r="O32" s="388"/>
      <c r="P32" s="388"/>
      <c r="Q32" s="388"/>
      <c r="R32" s="388"/>
      <c r="S32" s="388"/>
      <c r="T32" s="388"/>
      <c r="U32" s="388"/>
      <c r="V32" s="388"/>
      <c r="W32" s="388"/>
      <c r="X32" s="388"/>
      <c r="Y32" s="388"/>
      <c r="Z32" s="388"/>
      <c r="AA32" s="410"/>
      <c r="AC32" s="577" t="s">
        <v>416</v>
      </c>
      <c r="AD32" s="769">
        <f>BD31</f>
        <v>0.8928571428571429</v>
      </c>
      <c r="AE32" s="688">
        <f>BE31</f>
        <v>0.10714285714285714</v>
      </c>
      <c r="AF32" s="688">
        <f>BF31</f>
        <v>0</v>
      </c>
      <c r="AH32" s="577" t="s">
        <v>416</v>
      </c>
      <c r="AI32" s="689">
        <f>BI31</f>
        <v>100</v>
      </c>
      <c r="AJ32" s="689">
        <f>BJ31</f>
        <v>12</v>
      </c>
      <c r="AK32" s="689">
        <f>BK31</f>
        <v>0</v>
      </c>
      <c r="AL32" s="689">
        <f>BL31</f>
        <v>112</v>
      </c>
      <c r="BC32" s="108" t="s">
        <v>432</v>
      </c>
      <c r="BD32" s="423">
        <f t="shared" si="4"/>
        <v>0.74439461883408076</v>
      </c>
      <c r="BE32" s="424">
        <f t="shared" si="4"/>
        <v>0.23542600896860988</v>
      </c>
      <c r="BF32" s="425">
        <f t="shared" si="4"/>
        <v>2.0179372197309416E-2</v>
      </c>
      <c r="BH32" s="108" t="s">
        <v>432</v>
      </c>
      <c r="BI32" s="379">
        <f>+集計・資料①!BO46</f>
        <v>332</v>
      </c>
      <c r="BJ32" s="380">
        <f>+集計・資料①!BP46</f>
        <v>105</v>
      </c>
      <c r="BK32" s="381">
        <f>+集計・資料①!BQ46</f>
        <v>9</v>
      </c>
      <c r="BL32" s="369">
        <f t="shared" si="5"/>
        <v>446</v>
      </c>
    </row>
    <row r="33" spans="1:64" ht="13.5" customHeight="1">
      <c r="A33" s="409"/>
      <c r="B33" s="388"/>
      <c r="C33" s="388"/>
      <c r="D33" s="388"/>
      <c r="E33" s="388"/>
      <c r="F33" s="388"/>
      <c r="G33" s="388"/>
      <c r="H33" s="388"/>
      <c r="I33" s="388"/>
      <c r="J33" s="388"/>
      <c r="K33" s="388"/>
      <c r="L33" s="388"/>
      <c r="M33" s="388"/>
      <c r="N33" s="388"/>
      <c r="O33" s="388"/>
      <c r="P33" s="388"/>
      <c r="Q33" s="388"/>
      <c r="R33" s="388"/>
      <c r="S33" s="388"/>
      <c r="T33" s="388"/>
      <c r="U33" s="388"/>
      <c r="V33" s="388"/>
      <c r="W33" s="388"/>
      <c r="X33" s="388"/>
      <c r="Y33" s="388"/>
      <c r="Z33" s="388"/>
      <c r="AA33" s="410"/>
      <c r="AC33" s="577" t="s">
        <v>417</v>
      </c>
      <c r="AD33" s="769">
        <f>BD30</f>
        <v>0.96385542168674698</v>
      </c>
      <c r="AE33" s="688">
        <f>BE30</f>
        <v>2.4096385542168676E-2</v>
      </c>
      <c r="AF33" s="688">
        <f>BF30</f>
        <v>1.2048192771084338E-2</v>
      </c>
      <c r="AH33" s="577" t="s">
        <v>417</v>
      </c>
      <c r="AI33" s="689">
        <f>BI30</f>
        <v>80</v>
      </c>
      <c r="AJ33" s="689">
        <f>BJ30</f>
        <v>2</v>
      </c>
      <c r="AK33" s="689">
        <f>BK30</f>
        <v>1</v>
      </c>
      <c r="AL33" s="689">
        <f>BL30</f>
        <v>83</v>
      </c>
      <c r="BC33" s="179" t="s">
        <v>433</v>
      </c>
      <c r="BD33" s="423">
        <f t="shared" si="4"/>
        <v>0.53383458646616544</v>
      </c>
      <c r="BE33" s="424">
        <f t="shared" si="4"/>
        <v>0.43107769423558895</v>
      </c>
      <c r="BF33" s="425">
        <f t="shared" si="4"/>
        <v>3.5087719298245612E-2</v>
      </c>
      <c r="BH33" s="179" t="s">
        <v>433</v>
      </c>
      <c r="BI33" s="379">
        <f>+集計・資料①!BO48</f>
        <v>213</v>
      </c>
      <c r="BJ33" s="380">
        <f>+集計・資料①!BP48</f>
        <v>172</v>
      </c>
      <c r="BK33" s="381">
        <f>+集計・資料①!BQ48</f>
        <v>14</v>
      </c>
      <c r="BL33" s="369">
        <f t="shared" si="5"/>
        <v>399</v>
      </c>
    </row>
    <row r="34" spans="1:64" ht="13.5" customHeight="1" thickBot="1">
      <c r="A34" s="409"/>
      <c r="B34" s="388"/>
      <c r="C34" s="388"/>
      <c r="D34" s="388"/>
      <c r="E34" s="388"/>
      <c r="F34" s="388"/>
      <c r="G34" s="388"/>
      <c r="H34" s="388"/>
      <c r="I34" s="388"/>
      <c r="J34" s="388"/>
      <c r="K34" s="388"/>
      <c r="L34" s="388"/>
      <c r="M34" s="388"/>
      <c r="N34" s="388"/>
      <c r="O34" s="388"/>
      <c r="P34" s="388"/>
      <c r="Q34" s="388"/>
      <c r="R34" s="388"/>
      <c r="S34" s="388"/>
      <c r="T34" s="388"/>
      <c r="U34" s="388"/>
      <c r="V34" s="388"/>
      <c r="W34" s="388"/>
      <c r="X34" s="388"/>
      <c r="Y34" s="388"/>
      <c r="Z34" s="388"/>
      <c r="AA34" s="410"/>
      <c r="AC34" s="577" t="s">
        <v>418</v>
      </c>
      <c r="AD34" s="769">
        <f>BD29</f>
        <v>1</v>
      </c>
      <c r="AE34" s="688">
        <f>BE29</f>
        <v>0</v>
      </c>
      <c r="AF34" s="688">
        <f>BF29</f>
        <v>0</v>
      </c>
      <c r="AH34" s="577" t="s">
        <v>418</v>
      </c>
      <c r="AI34" s="689">
        <f>BI29</f>
        <v>72</v>
      </c>
      <c r="AJ34" s="689">
        <f>BJ29</f>
        <v>0</v>
      </c>
      <c r="AK34" s="689">
        <f>BK29</f>
        <v>0</v>
      </c>
      <c r="AL34" s="689">
        <f>BL29</f>
        <v>72</v>
      </c>
      <c r="BC34" s="129" t="s">
        <v>434</v>
      </c>
      <c r="BD34" s="346">
        <f t="shared" si="4"/>
        <v>0.48447204968944102</v>
      </c>
      <c r="BE34" s="429">
        <f t="shared" si="4"/>
        <v>0.49068322981366458</v>
      </c>
      <c r="BF34" s="430">
        <f t="shared" si="4"/>
        <v>2.4844720496894408E-2</v>
      </c>
      <c r="BH34" s="110" t="s">
        <v>434</v>
      </c>
      <c r="BI34" s="373">
        <f>+集計・資料①!BO50</f>
        <v>78</v>
      </c>
      <c r="BJ34" s="374">
        <f>+集計・資料①!BP50</f>
        <v>79</v>
      </c>
      <c r="BK34" s="375">
        <f>+集計・資料①!BQ50</f>
        <v>4</v>
      </c>
      <c r="BL34" s="376">
        <f t="shared" si="5"/>
        <v>161</v>
      </c>
    </row>
    <row r="35" spans="1:64" ht="13.5" customHeight="1" thickBot="1">
      <c r="A35" s="409"/>
      <c r="B35" s="388"/>
      <c r="C35" s="388"/>
      <c r="D35" s="388"/>
      <c r="E35" s="388"/>
      <c r="F35" s="388"/>
      <c r="G35" s="388"/>
      <c r="H35" s="388"/>
      <c r="I35" s="388"/>
      <c r="J35" s="388"/>
      <c r="K35" s="388"/>
      <c r="L35" s="388"/>
      <c r="M35" s="388"/>
      <c r="N35" s="388"/>
      <c r="O35" s="388"/>
      <c r="P35" s="388"/>
      <c r="Q35" s="388"/>
      <c r="R35" s="388"/>
      <c r="S35" s="388"/>
      <c r="T35" s="388"/>
      <c r="U35" s="388"/>
      <c r="V35" s="388"/>
      <c r="W35" s="388"/>
      <c r="X35" s="388"/>
      <c r="Y35" s="388"/>
      <c r="Z35" s="388"/>
      <c r="AA35" s="410"/>
      <c r="AH35" s="582" t="s">
        <v>545</v>
      </c>
      <c r="AI35" s="689">
        <f>SUM(AI29:AI34)</f>
        <v>875</v>
      </c>
      <c r="AJ35" s="689">
        <f>SUM(AJ29:AJ34)</f>
        <v>370</v>
      </c>
      <c r="AK35" s="689">
        <f>SUM(AK29:AK34)</f>
        <v>28</v>
      </c>
      <c r="AL35" s="689">
        <f>SUM(AL29:AL34)</f>
        <v>1273</v>
      </c>
      <c r="BH35" s="323" t="s">
        <v>545</v>
      </c>
      <c r="BI35" s="377">
        <f>+集計・資料①!BO52</f>
        <v>875</v>
      </c>
      <c r="BJ35" s="350">
        <f>+集計・資料①!BP52</f>
        <v>370</v>
      </c>
      <c r="BK35" s="351">
        <f>+集計・資料①!BQ52</f>
        <v>28</v>
      </c>
      <c r="BL35" s="352">
        <f t="shared" si="5"/>
        <v>1273</v>
      </c>
    </row>
    <row r="36" spans="1:64">
      <c r="A36" s="409"/>
      <c r="B36" s="388"/>
      <c r="C36" s="388"/>
      <c r="D36" s="388"/>
      <c r="E36" s="388"/>
      <c r="F36" s="388"/>
      <c r="G36" s="388"/>
      <c r="H36" s="388"/>
      <c r="I36" s="388"/>
      <c r="J36" s="388"/>
      <c r="K36" s="388"/>
      <c r="L36" s="388"/>
      <c r="M36" s="388"/>
      <c r="N36" s="388"/>
      <c r="O36" s="388"/>
      <c r="P36" s="388"/>
      <c r="Q36" s="388"/>
      <c r="R36" s="388"/>
      <c r="S36" s="388"/>
      <c r="T36" s="388"/>
      <c r="U36" s="388"/>
      <c r="V36" s="388"/>
      <c r="W36" s="388"/>
      <c r="X36" s="388"/>
      <c r="Y36" s="388"/>
      <c r="Z36" s="388"/>
      <c r="AA36" s="410"/>
      <c r="AI36" s="388"/>
      <c r="AJ36" s="388"/>
      <c r="AK36" s="388"/>
      <c r="AM36" s="791"/>
      <c r="BI36" s="388"/>
      <c r="BJ36" s="388"/>
      <c r="BK36" s="388"/>
    </row>
    <row r="37" spans="1:64">
      <c r="A37" s="409"/>
      <c r="B37" s="388"/>
      <c r="C37" s="388"/>
      <c r="D37" s="388"/>
      <c r="E37" s="388"/>
      <c r="F37" s="388"/>
      <c r="G37" s="388"/>
      <c r="H37" s="388"/>
      <c r="I37" s="388"/>
      <c r="J37" s="388"/>
      <c r="K37" s="388"/>
      <c r="L37" s="388"/>
      <c r="M37" s="388"/>
      <c r="N37" s="388"/>
      <c r="O37" s="388"/>
      <c r="P37" s="388"/>
      <c r="Q37" s="388"/>
      <c r="R37" s="388"/>
      <c r="S37" s="388"/>
      <c r="T37" s="388"/>
      <c r="U37" s="388"/>
      <c r="V37" s="388"/>
      <c r="W37" s="388"/>
      <c r="X37" s="388"/>
      <c r="Y37" s="388"/>
      <c r="Z37" s="388"/>
      <c r="AA37" s="410"/>
      <c r="AI37" s="691"/>
      <c r="AJ37" s="691"/>
      <c r="AK37" s="691"/>
      <c r="AM37" s="792"/>
      <c r="BI37" s="386"/>
      <c r="BJ37" s="386"/>
      <c r="BK37" s="386"/>
    </row>
    <row r="38" spans="1:64">
      <c r="A38" s="409"/>
      <c r="B38" s="388"/>
      <c r="C38" s="388"/>
      <c r="D38" s="388"/>
      <c r="E38" s="388"/>
      <c r="F38" s="388"/>
      <c r="G38" s="388"/>
      <c r="H38" s="388"/>
      <c r="I38" s="388"/>
      <c r="J38" s="388"/>
      <c r="K38" s="388"/>
      <c r="L38" s="388"/>
      <c r="M38" s="388"/>
      <c r="N38" s="388"/>
      <c r="O38" s="388"/>
      <c r="P38" s="388"/>
      <c r="Q38" s="388"/>
      <c r="R38" s="388"/>
      <c r="S38" s="388"/>
      <c r="T38" s="388"/>
      <c r="U38" s="388"/>
      <c r="V38" s="388"/>
      <c r="W38" s="388"/>
      <c r="X38" s="388"/>
      <c r="Y38" s="388"/>
      <c r="Z38" s="388"/>
      <c r="AA38" s="410"/>
      <c r="AI38" s="388"/>
      <c r="AJ38" s="388"/>
      <c r="AK38" s="388"/>
      <c r="AM38" s="791"/>
      <c r="BI38" s="388"/>
      <c r="BJ38" s="388"/>
      <c r="BK38" s="388"/>
    </row>
    <row r="39" spans="1:64">
      <c r="A39" s="409"/>
      <c r="B39" s="388"/>
      <c r="C39" s="388"/>
      <c r="D39" s="388"/>
      <c r="E39" s="388"/>
      <c r="F39" s="388"/>
      <c r="G39" s="388"/>
      <c r="H39" s="388"/>
      <c r="I39" s="388"/>
      <c r="J39" s="388"/>
      <c r="K39" s="388"/>
      <c r="L39" s="388"/>
      <c r="M39" s="388"/>
      <c r="N39" s="388"/>
      <c r="O39" s="388"/>
      <c r="P39" s="388"/>
      <c r="Q39" s="388"/>
      <c r="R39" s="388"/>
      <c r="S39" s="388"/>
      <c r="T39" s="388"/>
      <c r="U39" s="388"/>
      <c r="V39" s="388"/>
      <c r="W39" s="388"/>
      <c r="X39" s="388"/>
      <c r="Y39" s="388"/>
      <c r="Z39" s="388"/>
      <c r="AA39" s="410"/>
      <c r="AI39" s="691"/>
      <c r="AJ39" s="691"/>
      <c r="AK39" s="691"/>
      <c r="AM39" s="792"/>
      <c r="BI39" s="386"/>
      <c r="BJ39" s="386"/>
      <c r="BK39" s="386"/>
    </row>
    <row r="40" spans="1:64">
      <c r="A40" s="409"/>
      <c r="B40" s="388"/>
      <c r="C40" s="388"/>
      <c r="D40" s="388"/>
      <c r="E40" s="388"/>
      <c r="F40" s="388"/>
      <c r="G40" s="388"/>
      <c r="H40" s="388"/>
      <c r="I40" s="388"/>
      <c r="J40" s="388"/>
      <c r="K40" s="388"/>
      <c r="L40" s="388"/>
      <c r="M40" s="388"/>
      <c r="N40" s="388"/>
      <c r="O40" s="388"/>
      <c r="P40" s="388"/>
      <c r="Q40" s="388"/>
      <c r="R40" s="388"/>
      <c r="S40" s="388"/>
      <c r="T40" s="388"/>
      <c r="U40" s="388"/>
      <c r="V40" s="388"/>
      <c r="W40" s="388"/>
      <c r="X40" s="388"/>
      <c r="Y40" s="388"/>
      <c r="Z40" s="388"/>
      <c r="AA40" s="410"/>
      <c r="AI40" s="388"/>
      <c r="AJ40" s="388"/>
      <c r="AK40" s="388"/>
      <c r="AM40" s="791"/>
      <c r="BI40" s="388"/>
      <c r="BJ40" s="388"/>
      <c r="BK40" s="388"/>
    </row>
    <row r="41" spans="1:64">
      <c r="A41" s="409"/>
      <c r="B41" s="388"/>
      <c r="C41" s="388"/>
      <c r="D41" s="388"/>
      <c r="E41" s="388"/>
      <c r="F41" s="388"/>
      <c r="G41" s="388"/>
      <c r="H41" s="388"/>
      <c r="I41" s="388"/>
      <c r="J41" s="388"/>
      <c r="K41" s="388"/>
      <c r="L41" s="388"/>
      <c r="M41" s="388"/>
      <c r="N41" s="388"/>
      <c r="O41" s="388"/>
      <c r="P41" s="388"/>
      <c r="Q41" s="388"/>
      <c r="R41" s="388"/>
      <c r="S41" s="388"/>
      <c r="T41" s="388"/>
      <c r="U41" s="388"/>
      <c r="V41" s="388"/>
      <c r="W41" s="388"/>
      <c r="X41" s="388"/>
      <c r="Y41" s="388"/>
      <c r="Z41" s="388"/>
      <c r="AA41" s="410"/>
      <c r="AI41" s="691"/>
      <c r="AJ41" s="691"/>
      <c r="AK41" s="691"/>
      <c r="AM41" s="792"/>
      <c r="BI41" s="386"/>
      <c r="BJ41" s="386"/>
      <c r="BK41" s="386"/>
    </row>
    <row r="42" spans="1:64">
      <c r="A42" s="409"/>
      <c r="B42" s="388"/>
      <c r="C42" s="388"/>
      <c r="D42" s="388"/>
      <c r="E42" s="388"/>
      <c r="F42" s="388"/>
      <c r="G42" s="388"/>
      <c r="H42" s="388"/>
      <c r="I42" s="388"/>
      <c r="J42" s="388"/>
      <c r="K42" s="388"/>
      <c r="L42" s="388"/>
      <c r="M42" s="388"/>
      <c r="N42" s="388"/>
      <c r="O42" s="388"/>
      <c r="P42" s="388"/>
      <c r="Q42" s="388"/>
      <c r="R42" s="388"/>
      <c r="S42" s="388"/>
      <c r="T42" s="388"/>
      <c r="U42" s="388"/>
      <c r="V42" s="388"/>
      <c r="W42" s="388"/>
      <c r="X42" s="388"/>
      <c r="Y42" s="388"/>
      <c r="Z42" s="388"/>
      <c r="AA42" s="410"/>
      <c r="AI42" s="691"/>
      <c r="AJ42" s="691"/>
      <c r="AK42" s="691"/>
      <c r="AM42" s="791"/>
      <c r="BI42" s="386"/>
      <c r="BJ42" s="386"/>
      <c r="BK42" s="386"/>
    </row>
    <row r="43" spans="1:64">
      <c r="A43" s="409"/>
      <c r="B43" s="388"/>
      <c r="C43" s="388"/>
      <c r="D43" s="388"/>
      <c r="E43" s="388"/>
      <c r="F43" s="388"/>
      <c r="G43" s="388"/>
      <c r="H43" s="388"/>
      <c r="I43" s="388"/>
      <c r="J43" s="388"/>
      <c r="K43" s="388"/>
      <c r="L43" s="388"/>
      <c r="M43" s="388"/>
      <c r="N43" s="388"/>
      <c r="O43" s="388"/>
      <c r="P43" s="388"/>
      <c r="Q43" s="388"/>
      <c r="R43" s="388"/>
      <c r="S43" s="388"/>
      <c r="T43" s="388"/>
      <c r="U43" s="388"/>
      <c r="V43" s="388"/>
      <c r="W43" s="388"/>
      <c r="X43" s="388"/>
      <c r="Y43" s="388"/>
      <c r="Z43" s="388"/>
      <c r="AA43" s="410"/>
      <c r="AI43" s="691"/>
      <c r="AJ43" s="691"/>
      <c r="AK43" s="691"/>
      <c r="AM43" s="792"/>
      <c r="BI43" s="386"/>
      <c r="BJ43" s="386"/>
      <c r="BK43" s="386"/>
    </row>
    <row r="44" spans="1:64">
      <c r="A44" s="409"/>
      <c r="B44" s="388"/>
      <c r="C44" s="388"/>
      <c r="D44" s="388"/>
      <c r="E44" s="388"/>
      <c r="F44" s="388"/>
      <c r="G44" s="388"/>
      <c r="H44" s="388"/>
      <c r="I44" s="388"/>
      <c r="J44" s="388"/>
      <c r="K44" s="388"/>
      <c r="L44" s="388"/>
      <c r="M44" s="388"/>
      <c r="N44" s="388"/>
      <c r="O44" s="388"/>
      <c r="P44" s="388"/>
      <c r="Q44" s="388"/>
      <c r="R44" s="388"/>
      <c r="S44" s="388"/>
      <c r="T44" s="388"/>
      <c r="U44" s="388"/>
      <c r="V44" s="388"/>
      <c r="W44" s="388"/>
      <c r="X44" s="388"/>
      <c r="Y44" s="388"/>
      <c r="Z44" s="388"/>
      <c r="AA44" s="410"/>
      <c r="AI44" s="691"/>
      <c r="AJ44" s="691"/>
      <c r="AK44" s="691"/>
      <c r="AM44" s="791"/>
      <c r="AN44" s="791"/>
      <c r="BI44" s="386"/>
      <c r="BJ44" s="386"/>
      <c r="BK44" s="386"/>
    </row>
    <row r="45" spans="1:64">
      <c r="A45" s="409"/>
      <c r="B45" s="388"/>
      <c r="C45" s="388"/>
      <c r="D45" s="388"/>
      <c r="E45" s="388"/>
      <c r="F45" s="388"/>
      <c r="G45" s="388"/>
      <c r="H45" s="388"/>
      <c r="I45" s="388"/>
      <c r="J45" s="388"/>
      <c r="K45" s="388"/>
      <c r="L45" s="388"/>
      <c r="M45" s="388"/>
      <c r="N45" s="388"/>
      <c r="O45" s="388"/>
      <c r="P45" s="388"/>
      <c r="Q45" s="388"/>
      <c r="R45" s="388"/>
      <c r="S45" s="388"/>
      <c r="T45" s="388"/>
      <c r="U45" s="388"/>
      <c r="V45" s="388"/>
      <c r="W45" s="388"/>
      <c r="X45" s="388"/>
      <c r="Y45" s="388"/>
      <c r="Z45" s="388"/>
      <c r="AA45" s="410"/>
      <c r="AI45" s="386"/>
      <c r="AJ45" s="386"/>
      <c r="AK45" s="386"/>
      <c r="AM45" s="792"/>
      <c r="AN45" s="791"/>
      <c r="BI45" s="386"/>
      <c r="BJ45" s="386"/>
      <c r="BK45" s="386"/>
    </row>
    <row r="46" spans="1:64">
      <c r="A46" s="409"/>
      <c r="B46" s="388"/>
      <c r="C46" s="388"/>
      <c r="D46" s="388"/>
      <c r="E46" s="388"/>
      <c r="F46" s="388"/>
      <c r="G46" s="388"/>
      <c r="H46" s="388"/>
      <c r="I46" s="388"/>
      <c r="J46" s="388"/>
      <c r="K46" s="388"/>
      <c r="L46" s="388"/>
      <c r="M46" s="388"/>
      <c r="N46" s="388"/>
      <c r="O46" s="388"/>
      <c r="P46" s="388"/>
      <c r="Q46" s="388"/>
      <c r="R46" s="388"/>
      <c r="S46" s="388"/>
      <c r="T46" s="388"/>
      <c r="U46" s="388"/>
      <c r="V46" s="388"/>
      <c r="W46" s="388"/>
      <c r="X46" s="388"/>
      <c r="Y46" s="388"/>
      <c r="Z46" s="388"/>
      <c r="AA46" s="410"/>
      <c r="AI46" s="386"/>
      <c r="AJ46" s="386"/>
      <c r="AK46" s="386"/>
      <c r="AM46" s="791"/>
      <c r="AN46" s="791"/>
      <c r="BI46" s="386"/>
      <c r="BJ46" s="386"/>
      <c r="BK46" s="386"/>
    </row>
    <row r="47" spans="1:64">
      <c r="A47" s="409"/>
      <c r="B47" s="388"/>
      <c r="C47" s="388"/>
      <c r="D47" s="388"/>
      <c r="E47" s="388"/>
      <c r="F47" s="388"/>
      <c r="G47" s="388"/>
      <c r="H47" s="388"/>
      <c r="I47" s="388"/>
      <c r="J47" s="388"/>
      <c r="K47" s="388"/>
      <c r="L47" s="388"/>
      <c r="M47" s="388"/>
      <c r="N47" s="388"/>
      <c r="O47" s="388"/>
      <c r="P47" s="388"/>
      <c r="Q47" s="388"/>
      <c r="R47" s="388"/>
      <c r="S47" s="388"/>
      <c r="T47" s="388"/>
      <c r="U47" s="388"/>
      <c r="V47" s="388"/>
      <c r="W47" s="388"/>
      <c r="X47" s="388"/>
      <c r="Y47" s="388"/>
      <c r="Z47" s="388"/>
      <c r="AA47" s="410"/>
      <c r="AI47" s="386"/>
      <c r="AJ47" s="386"/>
      <c r="AK47" s="386"/>
      <c r="AM47" s="792"/>
      <c r="AN47" s="791"/>
      <c r="BI47" s="386"/>
      <c r="BJ47" s="386"/>
      <c r="BK47" s="386"/>
    </row>
    <row r="48" spans="1:64">
      <c r="A48" s="409"/>
      <c r="B48" s="388"/>
      <c r="C48" s="388"/>
      <c r="D48" s="388"/>
      <c r="E48" s="388"/>
      <c r="F48" s="388"/>
      <c r="G48" s="388"/>
      <c r="H48" s="388"/>
      <c r="I48" s="388"/>
      <c r="J48" s="388"/>
      <c r="K48" s="388"/>
      <c r="L48" s="388"/>
      <c r="M48" s="388"/>
      <c r="N48" s="388"/>
      <c r="O48" s="388"/>
      <c r="P48" s="388"/>
      <c r="Q48" s="388"/>
      <c r="R48" s="388"/>
      <c r="S48" s="388"/>
      <c r="T48" s="388"/>
      <c r="U48" s="388"/>
      <c r="V48" s="388"/>
      <c r="W48" s="388"/>
      <c r="X48" s="388"/>
      <c r="Y48" s="388"/>
      <c r="Z48" s="388"/>
      <c r="AA48" s="410"/>
      <c r="AI48" s="386"/>
      <c r="AJ48" s="386"/>
      <c r="AK48" s="386"/>
      <c r="AM48" s="791"/>
      <c r="AN48" s="791"/>
      <c r="BI48" s="386"/>
      <c r="BJ48" s="386"/>
      <c r="BK48" s="386"/>
    </row>
    <row r="49" spans="1:40">
      <c r="A49" s="409"/>
      <c r="B49" s="388"/>
      <c r="C49" s="388"/>
      <c r="D49" s="388"/>
      <c r="E49" s="388"/>
      <c r="F49" s="388"/>
      <c r="G49" s="388"/>
      <c r="H49" s="388"/>
      <c r="I49" s="388"/>
      <c r="J49" s="388"/>
      <c r="K49" s="388"/>
      <c r="L49" s="388"/>
      <c r="M49" s="388"/>
      <c r="N49" s="388"/>
      <c r="O49" s="388"/>
      <c r="P49" s="388"/>
      <c r="Q49" s="388"/>
      <c r="R49" s="388"/>
      <c r="S49" s="388"/>
      <c r="T49" s="388"/>
      <c r="U49" s="388"/>
      <c r="V49" s="388"/>
      <c r="W49" s="388"/>
      <c r="X49" s="388"/>
      <c r="Y49" s="388"/>
      <c r="Z49" s="388"/>
      <c r="AA49" s="410"/>
      <c r="AM49" s="792"/>
      <c r="AN49" s="791"/>
    </row>
    <row r="50" spans="1:40">
      <c r="A50" s="409"/>
      <c r="B50" s="388"/>
      <c r="C50" s="388"/>
      <c r="D50" s="388"/>
      <c r="E50" s="388"/>
      <c r="F50" s="388"/>
      <c r="G50" s="388"/>
      <c r="H50" s="388"/>
      <c r="I50" s="388"/>
      <c r="J50" s="388"/>
      <c r="K50" s="388"/>
      <c r="L50" s="388"/>
      <c r="M50" s="388"/>
      <c r="N50" s="388"/>
      <c r="O50" s="388"/>
      <c r="P50" s="388"/>
      <c r="Q50" s="388"/>
      <c r="R50" s="388"/>
      <c r="S50" s="388"/>
      <c r="T50" s="388"/>
      <c r="U50" s="388"/>
      <c r="V50" s="388"/>
      <c r="W50" s="388"/>
      <c r="X50" s="388"/>
      <c r="Y50" s="388"/>
      <c r="Z50" s="388"/>
      <c r="AA50" s="410"/>
      <c r="AM50" s="791"/>
      <c r="AN50" s="791"/>
    </row>
    <row r="51" spans="1:40">
      <c r="A51" s="409"/>
      <c r="B51" s="388"/>
      <c r="C51" s="388"/>
      <c r="D51" s="388"/>
      <c r="E51" s="388"/>
      <c r="F51" s="388"/>
      <c r="G51" s="388"/>
      <c r="H51" s="388"/>
      <c r="I51" s="388"/>
      <c r="J51" s="388"/>
      <c r="K51" s="388"/>
      <c r="L51" s="388"/>
      <c r="M51" s="388"/>
      <c r="N51" s="388"/>
      <c r="O51" s="388"/>
      <c r="P51" s="388"/>
      <c r="Q51" s="388"/>
      <c r="R51" s="388"/>
      <c r="S51" s="388"/>
      <c r="T51" s="388"/>
      <c r="U51" s="388"/>
      <c r="V51" s="388"/>
      <c r="W51" s="388"/>
      <c r="X51" s="388"/>
      <c r="Y51" s="388"/>
      <c r="Z51" s="388"/>
      <c r="AA51" s="410"/>
      <c r="AM51" s="792"/>
      <c r="AN51" s="791"/>
    </row>
    <row r="52" spans="1:40">
      <c r="A52" s="409"/>
      <c r="B52" s="388"/>
      <c r="C52" s="388"/>
      <c r="D52" s="388"/>
      <c r="E52" s="388"/>
      <c r="F52" s="388"/>
      <c r="G52" s="388"/>
      <c r="H52" s="388"/>
      <c r="I52" s="388"/>
      <c r="J52" s="388"/>
      <c r="K52" s="388"/>
      <c r="L52" s="388"/>
      <c r="M52" s="388"/>
      <c r="N52" s="388"/>
      <c r="O52" s="388"/>
      <c r="P52" s="388"/>
      <c r="Q52" s="388"/>
      <c r="R52" s="388"/>
      <c r="S52" s="388"/>
      <c r="T52" s="388"/>
      <c r="U52" s="388"/>
      <c r="V52" s="388"/>
      <c r="W52" s="388"/>
      <c r="X52" s="388"/>
      <c r="Y52" s="388"/>
      <c r="Z52" s="388"/>
      <c r="AA52" s="410"/>
      <c r="AM52" s="791"/>
      <c r="AN52" s="791"/>
    </row>
    <row r="53" spans="1:40">
      <c r="A53" s="409"/>
      <c r="B53" s="388"/>
      <c r="C53" s="388"/>
      <c r="D53" s="388"/>
      <c r="E53" s="388"/>
      <c r="F53" s="388"/>
      <c r="G53" s="388"/>
      <c r="H53" s="388"/>
      <c r="I53" s="388"/>
      <c r="J53" s="388"/>
      <c r="K53" s="388"/>
      <c r="L53" s="388"/>
      <c r="M53" s="388"/>
      <c r="N53" s="388"/>
      <c r="O53" s="388"/>
      <c r="P53" s="388"/>
      <c r="Q53" s="388"/>
      <c r="R53" s="388"/>
      <c r="S53" s="388"/>
      <c r="T53" s="388"/>
      <c r="U53" s="388"/>
      <c r="V53" s="388"/>
      <c r="W53" s="388"/>
      <c r="X53" s="388"/>
      <c r="Y53" s="388"/>
      <c r="Z53" s="388"/>
      <c r="AA53" s="410"/>
      <c r="AM53" s="792"/>
      <c r="AN53" s="791"/>
    </row>
    <row r="54" spans="1:40">
      <c r="A54" s="409"/>
      <c r="B54" s="388"/>
      <c r="C54" s="388"/>
      <c r="D54" s="388"/>
      <c r="E54" s="388"/>
      <c r="F54" s="388"/>
      <c r="G54" s="388"/>
      <c r="H54" s="388"/>
      <c r="I54" s="388"/>
      <c r="J54" s="388"/>
      <c r="K54" s="388"/>
      <c r="L54" s="388"/>
      <c r="M54" s="388"/>
      <c r="N54" s="388"/>
      <c r="O54" s="388"/>
      <c r="P54" s="388"/>
      <c r="Q54" s="388"/>
      <c r="R54" s="388"/>
      <c r="S54" s="388"/>
      <c r="T54" s="388"/>
      <c r="U54" s="388"/>
      <c r="V54" s="388"/>
      <c r="W54" s="388"/>
      <c r="X54" s="388"/>
      <c r="Y54" s="388"/>
      <c r="Z54" s="388"/>
      <c r="AA54" s="410"/>
      <c r="AM54" s="791"/>
      <c r="AN54" s="791"/>
    </row>
    <row r="55" spans="1:40">
      <c r="A55" s="409"/>
      <c r="B55" s="388"/>
      <c r="C55" s="388"/>
      <c r="D55" s="388"/>
      <c r="E55" s="388"/>
      <c r="F55" s="388"/>
      <c r="G55" s="388"/>
      <c r="H55" s="388"/>
      <c r="I55" s="388"/>
      <c r="J55" s="388"/>
      <c r="K55" s="388"/>
      <c r="L55" s="388"/>
      <c r="M55" s="388"/>
      <c r="N55" s="388"/>
      <c r="O55" s="388"/>
      <c r="P55" s="388"/>
      <c r="Q55" s="388"/>
      <c r="R55" s="388"/>
      <c r="S55" s="388"/>
      <c r="T55" s="388"/>
      <c r="U55" s="388"/>
      <c r="V55" s="388"/>
      <c r="W55" s="388"/>
      <c r="X55" s="388"/>
      <c r="Y55" s="388"/>
      <c r="Z55" s="388"/>
      <c r="AA55" s="410"/>
    </row>
    <row r="56" spans="1:40">
      <c r="A56" s="409"/>
      <c r="B56" s="388"/>
      <c r="C56" s="388"/>
      <c r="D56" s="388"/>
      <c r="E56" s="388"/>
      <c r="F56" s="388"/>
      <c r="G56" s="388"/>
      <c r="H56" s="388"/>
      <c r="I56" s="388"/>
      <c r="J56" s="388"/>
      <c r="K56" s="388"/>
      <c r="L56" s="388"/>
      <c r="M56" s="388"/>
      <c r="N56" s="388"/>
      <c r="O56" s="388"/>
      <c r="P56" s="388"/>
      <c r="Q56" s="388"/>
      <c r="R56" s="388"/>
      <c r="S56" s="388"/>
      <c r="T56" s="388"/>
      <c r="U56" s="388"/>
      <c r="V56" s="388"/>
      <c r="W56" s="388"/>
      <c r="X56" s="388"/>
      <c r="Y56" s="388"/>
      <c r="Z56" s="388"/>
      <c r="AA56" s="410"/>
    </row>
    <row r="57" spans="1:40">
      <c r="A57" s="409"/>
      <c r="B57" s="388"/>
      <c r="C57" s="388"/>
      <c r="D57" s="388"/>
      <c r="E57" s="388"/>
      <c r="F57" s="388"/>
      <c r="G57" s="388"/>
      <c r="H57" s="388"/>
      <c r="I57" s="388"/>
      <c r="J57" s="388"/>
      <c r="K57" s="388"/>
      <c r="L57" s="388"/>
      <c r="M57" s="388"/>
      <c r="N57" s="388"/>
      <c r="O57" s="388"/>
      <c r="P57" s="388"/>
      <c r="Q57" s="388"/>
      <c r="R57" s="388"/>
      <c r="S57" s="388"/>
      <c r="T57" s="388"/>
      <c r="U57" s="388"/>
      <c r="V57" s="388"/>
      <c r="W57" s="388"/>
      <c r="X57" s="388"/>
      <c r="Y57" s="388"/>
      <c r="Z57" s="388"/>
      <c r="AA57" s="410"/>
    </row>
    <row r="58" spans="1:40">
      <c r="A58" s="409"/>
      <c r="B58" s="388"/>
      <c r="C58" s="388"/>
      <c r="D58" s="388"/>
      <c r="E58" s="388"/>
      <c r="F58" s="388"/>
      <c r="G58" s="388"/>
      <c r="H58" s="388"/>
      <c r="I58" s="388"/>
      <c r="J58" s="388"/>
      <c r="K58" s="388"/>
      <c r="L58" s="388"/>
      <c r="M58" s="388"/>
      <c r="N58" s="388"/>
      <c r="O58" s="388"/>
      <c r="P58" s="388"/>
      <c r="Q58" s="388"/>
      <c r="R58" s="388"/>
      <c r="S58" s="388"/>
      <c r="T58" s="388"/>
      <c r="U58" s="388"/>
      <c r="V58" s="388"/>
      <c r="W58" s="388"/>
      <c r="X58" s="388"/>
      <c r="Y58" s="388"/>
      <c r="Z58" s="388"/>
      <c r="AA58" s="410"/>
    </row>
    <row r="59" spans="1:40">
      <c r="A59" s="409"/>
      <c r="B59" s="388"/>
      <c r="C59" s="388"/>
      <c r="D59" s="388"/>
      <c r="E59" s="388"/>
      <c r="F59" s="388"/>
      <c r="G59" s="388"/>
      <c r="H59" s="388"/>
      <c r="I59" s="388"/>
      <c r="J59" s="388"/>
      <c r="K59" s="388"/>
      <c r="L59" s="388"/>
      <c r="M59" s="388"/>
      <c r="N59" s="388"/>
      <c r="O59" s="388"/>
      <c r="P59" s="388"/>
      <c r="Q59" s="388"/>
      <c r="R59" s="388"/>
      <c r="S59" s="388"/>
      <c r="T59" s="388"/>
      <c r="U59" s="388"/>
      <c r="V59" s="388"/>
      <c r="W59" s="388"/>
      <c r="X59" s="388"/>
      <c r="Y59" s="388"/>
      <c r="Z59" s="388"/>
      <c r="AA59" s="410"/>
    </row>
    <row r="60" spans="1:40">
      <c r="A60" s="409"/>
      <c r="B60" s="388"/>
      <c r="C60" s="388"/>
      <c r="D60" s="388"/>
      <c r="E60" s="388"/>
      <c r="F60" s="388"/>
      <c r="G60" s="388"/>
      <c r="H60" s="388"/>
      <c r="I60" s="388"/>
      <c r="J60" s="388"/>
      <c r="K60" s="388"/>
      <c r="L60" s="388"/>
      <c r="M60" s="388"/>
      <c r="N60" s="388"/>
      <c r="O60" s="388"/>
      <c r="P60" s="388"/>
      <c r="Q60" s="388"/>
      <c r="R60" s="388"/>
      <c r="S60" s="388"/>
      <c r="T60" s="388"/>
      <c r="U60" s="388"/>
      <c r="V60" s="388"/>
      <c r="W60" s="388"/>
      <c r="X60" s="388"/>
      <c r="Y60" s="388"/>
      <c r="Z60" s="388"/>
      <c r="AA60" s="410"/>
    </row>
    <row r="61" spans="1:40">
      <c r="A61" s="409"/>
      <c r="B61" s="388"/>
      <c r="C61" s="388"/>
      <c r="D61" s="388"/>
      <c r="E61" s="388"/>
      <c r="F61" s="388"/>
      <c r="G61" s="388"/>
      <c r="H61" s="388"/>
      <c r="I61" s="388"/>
      <c r="J61" s="388"/>
      <c r="K61" s="388"/>
      <c r="L61" s="388"/>
      <c r="M61" s="388"/>
      <c r="N61" s="388"/>
      <c r="O61" s="388"/>
      <c r="P61" s="388"/>
      <c r="Q61" s="388"/>
      <c r="R61" s="388"/>
      <c r="S61" s="388"/>
      <c r="T61" s="388"/>
      <c r="U61" s="388"/>
      <c r="V61" s="388"/>
      <c r="W61" s="388"/>
      <c r="X61" s="388"/>
      <c r="Y61" s="388"/>
      <c r="Z61" s="388"/>
      <c r="AA61" s="410"/>
    </row>
    <row r="62" spans="1:40">
      <c r="A62" s="409"/>
      <c r="B62" s="388"/>
      <c r="C62" s="388"/>
      <c r="D62" s="388"/>
      <c r="E62" s="388"/>
      <c r="F62" s="388"/>
      <c r="G62" s="388"/>
      <c r="H62" s="388"/>
      <c r="I62" s="388"/>
      <c r="J62" s="388"/>
      <c r="K62" s="388"/>
      <c r="L62" s="388"/>
      <c r="M62" s="388"/>
      <c r="N62" s="388"/>
      <c r="O62" s="388"/>
      <c r="P62" s="388"/>
      <c r="Q62" s="388"/>
      <c r="R62" s="388"/>
      <c r="S62" s="388"/>
      <c r="T62" s="388"/>
      <c r="U62" s="388"/>
      <c r="V62" s="388"/>
      <c r="W62" s="388"/>
      <c r="X62" s="388"/>
      <c r="Y62" s="388"/>
      <c r="Z62" s="388"/>
      <c r="AA62" s="410"/>
    </row>
    <row r="63" spans="1:40">
      <c r="A63" s="409"/>
      <c r="B63" s="388"/>
      <c r="C63" s="388"/>
      <c r="D63" s="388"/>
      <c r="E63" s="388"/>
      <c r="F63" s="388"/>
      <c r="G63" s="388"/>
      <c r="H63" s="388"/>
      <c r="I63" s="388"/>
      <c r="J63" s="388"/>
      <c r="K63" s="388"/>
      <c r="L63" s="388"/>
      <c r="M63" s="388"/>
      <c r="N63" s="388"/>
      <c r="O63" s="388"/>
      <c r="P63" s="388"/>
      <c r="Q63" s="388"/>
      <c r="R63" s="388"/>
      <c r="S63" s="388"/>
      <c r="T63" s="388"/>
      <c r="U63" s="388"/>
      <c r="V63" s="388"/>
      <c r="W63" s="388"/>
      <c r="X63" s="388"/>
      <c r="Y63" s="388"/>
      <c r="Z63" s="388"/>
      <c r="AA63" s="410"/>
    </row>
    <row r="64" spans="1:40">
      <c r="A64" s="409"/>
      <c r="B64" s="388"/>
      <c r="C64" s="388"/>
      <c r="D64" s="388"/>
      <c r="E64" s="388"/>
      <c r="F64" s="388"/>
      <c r="G64" s="388"/>
      <c r="H64" s="388"/>
      <c r="I64" s="388"/>
      <c r="J64" s="388"/>
      <c r="K64" s="388"/>
      <c r="L64" s="388"/>
      <c r="M64" s="388"/>
      <c r="N64" s="388"/>
      <c r="O64" s="388"/>
      <c r="P64" s="388"/>
      <c r="Q64" s="388"/>
      <c r="R64" s="388"/>
      <c r="S64" s="388"/>
      <c r="T64" s="388"/>
      <c r="U64" s="388"/>
      <c r="V64" s="388"/>
      <c r="W64" s="388"/>
      <c r="X64" s="388"/>
      <c r="Y64" s="388"/>
      <c r="Z64" s="388"/>
      <c r="AA64" s="410"/>
    </row>
    <row r="65" spans="1:27">
      <c r="A65" s="409"/>
      <c r="B65" s="388"/>
      <c r="C65" s="388"/>
      <c r="D65" s="388"/>
      <c r="E65" s="388"/>
      <c r="F65" s="388"/>
      <c r="G65" s="388"/>
      <c r="H65" s="388"/>
      <c r="I65" s="388"/>
      <c r="J65" s="388"/>
      <c r="K65" s="388"/>
      <c r="L65" s="388"/>
      <c r="M65" s="388"/>
      <c r="N65" s="388"/>
      <c r="O65" s="388"/>
      <c r="P65" s="388"/>
      <c r="Q65" s="388"/>
      <c r="R65" s="388"/>
      <c r="S65" s="388"/>
      <c r="T65" s="388"/>
      <c r="U65" s="388"/>
      <c r="V65" s="388"/>
      <c r="W65" s="388"/>
      <c r="X65" s="388"/>
      <c r="Y65" s="388"/>
      <c r="Z65" s="388"/>
      <c r="AA65" s="410"/>
    </row>
    <row r="66" spans="1:27">
      <c r="A66" s="409"/>
      <c r="B66" s="388"/>
      <c r="C66" s="388"/>
      <c r="D66" s="388"/>
      <c r="E66" s="388"/>
      <c r="F66" s="388"/>
      <c r="G66" s="388"/>
      <c r="H66" s="388"/>
      <c r="I66" s="388"/>
      <c r="J66" s="388"/>
      <c r="K66" s="388"/>
      <c r="L66" s="388"/>
      <c r="M66" s="388"/>
      <c r="N66" s="388"/>
      <c r="O66" s="388"/>
      <c r="P66" s="388"/>
      <c r="Q66" s="388"/>
      <c r="R66" s="388"/>
      <c r="S66" s="388"/>
      <c r="T66" s="388"/>
      <c r="U66" s="388"/>
      <c r="V66" s="388"/>
      <c r="W66" s="388"/>
      <c r="X66" s="388"/>
      <c r="Y66" s="388"/>
      <c r="Z66" s="388"/>
      <c r="AA66" s="410"/>
    </row>
    <row r="67" spans="1:27">
      <c r="A67" s="409"/>
      <c r="B67" s="388"/>
      <c r="C67" s="388"/>
      <c r="D67" s="388"/>
      <c r="E67" s="388"/>
      <c r="F67" s="388"/>
      <c r="G67" s="388"/>
      <c r="H67" s="388"/>
      <c r="I67" s="388"/>
      <c r="J67" s="388"/>
      <c r="K67" s="388"/>
      <c r="L67" s="388"/>
      <c r="M67" s="388"/>
      <c r="N67" s="388"/>
      <c r="O67" s="388"/>
      <c r="P67" s="388"/>
      <c r="Q67" s="388"/>
      <c r="R67" s="388"/>
      <c r="S67" s="388"/>
      <c r="T67" s="388"/>
      <c r="U67" s="388"/>
      <c r="V67" s="388"/>
      <c r="W67" s="388"/>
      <c r="X67" s="388"/>
      <c r="Y67" s="388"/>
      <c r="Z67" s="388"/>
      <c r="AA67" s="410"/>
    </row>
    <row r="68" spans="1:27">
      <c r="A68" s="409"/>
      <c r="B68" s="388"/>
      <c r="C68" s="388"/>
      <c r="D68" s="388"/>
      <c r="E68" s="388"/>
      <c r="F68" s="388"/>
      <c r="G68" s="388"/>
      <c r="H68" s="388"/>
      <c r="I68" s="388"/>
      <c r="J68" s="388"/>
      <c r="K68" s="388"/>
      <c r="L68" s="388"/>
      <c r="M68" s="388"/>
      <c r="N68" s="388"/>
      <c r="O68" s="388"/>
      <c r="P68" s="388"/>
      <c r="Q68" s="388"/>
      <c r="R68" s="388"/>
      <c r="S68" s="388"/>
      <c r="T68" s="388"/>
      <c r="U68" s="388"/>
      <c r="V68" s="388"/>
      <c r="W68" s="388"/>
      <c r="X68" s="388"/>
      <c r="Y68" s="388"/>
      <c r="Z68" s="388"/>
      <c r="AA68" s="410"/>
    </row>
    <row r="69" spans="1:27">
      <c r="A69" s="426"/>
      <c r="B69" s="427"/>
      <c r="C69" s="427"/>
      <c r="D69" s="427"/>
      <c r="E69" s="427"/>
      <c r="F69" s="427"/>
      <c r="G69" s="427"/>
      <c r="H69" s="427"/>
      <c r="I69" s="427"/>
      <c r="J69" s="427"/>
      <c r="K69" s="427"/>
      <c r="L69" s="427"/>
      <c r="M69" s="427"/>
      <c r="N69" s="427"/>
      <c r="O69" s="427"/>
      <c r="P69" s="427"/>
      <c r="Q69" s="427"/>
      <c r="R69" s="427"/>
      <c r="S69" s="427"/>
      <c r="T69" s="427"/>
      <c r="U69" s="427"/>
      <c r="V69" s="427"/>
      <c r="W69" s="427"/>
      <c r="X69" s="427"/>
      <c r="Y69" s="427"/>
      <c r="Z69" s="427"/>
      <c r="AA69" s="428"/>
    </row>
  </sheetData>
  <mergeCells count="44">
    <mergeCell ref="B15:E15"/>
    <mergeCell ref="H15:K15"/>
    <mergeCell ref="F13:G13"/>
    <mergeCell ref="B13:E13"/>
    <mergeCell ref="B20:E20"/>
    <mergeCell ref="B19:E19"/>
    <mergeCell ref="L20:M20"/>
    <mergeCell ref="L19:M19"/>
    <mergeCell ref="H20:K20"/>
    <mergeCell ref="H19:K19"/>
    <mergeCell ref="F19:G19"/>
    <mergeCell ref="F20:G20"/>
    <mergeCell ref="L13:M13"/>
    <mergeCell ref="B18:E18"/>
    <mergeCell ref="H18:K18"/>
    <mergeCell ref="F18:G18"/>
    <mergeCell ref="F16:G16"/>
    <mergeCell ref="F15:G15"/>
    <mergeCell ref="H14:K14"/>
    <mergeCell ref="F14:G14"/>
    <mergeCell ref="L14:M14"/>
    <mergeCell ref="L15:M15"/>
    <mergeCell ref="L16:M16"/>
    <mergeCell ref="L18:M18"/>
    <mergeCell ref="B16:E16"/>
    <mergeCell ref="H13:K13"/>
    <mergeCell ref="H16:K16"/>
    <mergeCell ref="B14:E14"/>
    <mergeCell ref="AN12:AY24"/>
    <mergeCell ref="L10:M10"/>
    <mergeCell ref="A1:B1"/>
    <mergeCell ref="L12:M12"/>
    <mergeCell ref="H12:K12"/>
    <mergeCell ref="H11:K11"/>
    <mergeCell ref="B12:E12"/>
    <mergeCell ref="B10:E10"/>
    <mergeCell ref="F11:G11"/>
    <mergeCell ref="B3:AA7"/>
    <mergeCell ref="V1:AA1"/>
    <mergeCell ref="L11:M11"/>
    <mergeCell ref="F12:G12"/>
    <mergeCell ref="F10:G10"/>
    <mergeCell ref="H10:K10"/>
    <mergeCell ref="B11:E11"/>
  </mergeCells>
  <phoneticPr fontId="4"/>
  <conditionalFormatting sqref="AD11:AD22">
    <cfRule type="top10" dxfId="50" priority="2" rank="2"/>
  </conditionalFormatting>
  <conditionalFormatting sqref="AE11:AE22">
    <cfRule type="top10" dxfId="49" priority="1" rank="1"/>
  </conditionalFormatting>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colBreaks count="2" manualBreakCount="2">
    <brk id="27" max="68" man="1"/>
    <brk id="53"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0000000}">
          <x14:formula1>
            <xm:f>業種リスト!$A$2:$A$14</xm:f>
          </x14:formula1>
          <xm:sqref>AP6:AR7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theme="9" tint="0.59999389629810485"/>
  </sheetPr>
  <dimension ref="A1:BJ66"/>
  <sheetViews>
    <sheetView showGridLines="0" view="pageBreakPreview" zoomScaleNormal="100" zoomScaleSheetLayoutView="100" workbookViewId="0">
      <selection activeCell="B3" sqref="B3:M15"/>
    </sheetView>
  </sheetViews>
  <sheetFormatPr defaultColWidth="10.28515625" defaultRowHeight="11.25"/>
  <cols>
    <col min="1" max="27" width="3.5703125" style="26" customWidth="1"/>
    <col min="28" max="28" width="1.7109375" style="26" customWidth="1"/>
    <col min="29" max="29" width="14.7109375" style="26" customWidth="1"/>
    <col min="30" max="32" width="7.7109375" style="26" customWidth="1"/>
    <col min="33" max="33" width="1.7109375" style="26" customWidth="1"/>
    <col min="34" max="34" width="14.7109375" style="26" customWidth="1"/>
    <col min="35" max="37" width="10.85546875" style="26" customWidth="1"/>
    <col min="38" max="38" width="8.28515625" style="336" customWidth="1"/>
    <col min="39" max="39" width="7.7109375" style="336" bestFit="1" customWidth="1"/>
    <col min="40" max="40" width="5.42578125" style="336" bestFit="1" customWidth="1"/>
    <col min="41" max="42" width="7.140625" style="336" bestFit="1" customWidth="1"/>
    <col min="43" max="43" width="8.28515625" style="336" bestFit="1" customWidth="1"/>
    <col min="44" max="44" width="5.42578125" style="336" bestFit="1" customWidth="1"/>
    <col min="45" max="50" width="5.42578125" style="336" customWidth="1"/>
    <col min="51" max="51" width="5.42578125" style="793" customWidth="1"/>
    <col min="52" max="52" width="1.7109375" style="26" customWidth="1"/>
    <col min="53" max="53" width="14.7109375" style="26" customWidth="1"/>
    <col min="54" max="56" width="7.7109375" style="26" customWidth="1"/>
    <col min="57" max="57" width="3.42578125" style="26" customWidth="1"/>
    <col min="58" max="58" width="14.7109375" style="26" customWidth="1"/>
    <col min="59" max="61" width="10.85546875" style="26" customWidth="1"/>
    <col min="62" max="62" width="10.28515625" style="118" customWidth="1"/>
    <col min="63" max="16384" width="10.28515625" style="26"/>
  </cols>
  <sheetData>
    <row r="1" spans="1:62" ht="21" customHeight="1" thickBot="1">
      <c r="A1" s="928">
        <v>34</v>
      </c>
      <c r="B1" s="928"/>
      <c r="C1" s="495" t="s">
        <v>9</v>
      </c>
      <c r="D1" s="495"/>
      <c r="E1" s="495"/>
      <c r="F1" s="495"/>
      <c r="G1" s="495"/>
      <c r="H1" s="495"/>
      <c r="I1" s="495"/>
      <c r="J1" s="495"/>
      <c r="K1" s="495"/>
      <c r="L1" s="495"/>
      <c r="M1" s="495"/>
      <c r="N1" s="495"/>
      <c r="O1" s="495"/>
      <c r="P1" s="495"/>
      <c r="Q1" s="495"/>
      <c r="R1" s="495"/>
      <c r="S1" s="495"/>
      <c r="T1" s="495"/>
      <c r="U1" s="495"/>
      <c r="V1" s="929" t="s">
        <v>517</v>
      </c>
      <c r="W1" s="929"/>
      <c r="X1" s="929"/>
      <c r="Y1" s="929"/>
      <c r="Z1" s="929"/>
      <c r="AA1" s="929"/>
      <c r="AC1" s="26" t="s">
        <v>470</v>
      </c>
      <c r="BA1" s="26" t="s">
        <v>262</v>
      </c>
    </row>
    <row r="3" spans="1:62" ht="11.25" customHeight="1">
      <c r="B3" s="915" t="s">
        <v>878</v>
      </c>
      <c r="C3" s="915"/>
      <c r="D3" s="915"/>
      <c r="E3" s="915"/>
      <c r="F3" s="915"/>
      <c r="G3" s="915"/>
      <c r="H3" s="915"/>
      <c r="I3" s="915"/>
      <c r="J3" s="915"/>
      <c r="K3" s="915"/>
      <c r="L3" s="915"/>
      <c r="M3" s="915"/>
      <c r="O3" s="433"/>
      <c r="P3" s="434"/>
      <c r="Q3" s="434"/>
      <c r="R3" s="434"/>
      <c r="S3" s="434"/>
      <c r="T3" s="434"/>
      <c r="U3" s="434"/>
      <c r="V3" s="434"/>
      <c r="W3" s="434"/>
      <c r="X3" s="434"/>
      <c r="Y3" s="434"/>
      <c r="Z3" s="434"/>
      <c r="AA3" s="435"/>
      <c r="AC3" s="26" t="s">
        <v>17</v>
      </c>
      <c r="AH3" s="26" t="s">
        <v>15</v>
      </c>
      <c r="AM3" s="336" t="s">
        <v>669</v>
      </c>
      <c r="BA3" s="26" t="s">
        <v>17</v>
      </c>
      <c r="BF3" s="26" t="s">
        <v>15</v>
      </c>
    </row>
    <row r="4" spans="1:62" ht="12" customHeight="1" thickBot="1">
      <c r="B4" s="915"/>
      <c r="C4" s="915"/>
      <c r="D4" s="915"/>
      <c r="E4" s="915"/>
      <c r="F4" s="915"/>
      <c r="G4" s="915"/>
      <c r="H4" s="915"/>
      <c r="I4" s="915"/>
      <c r="J4" s="915"/>
      <c r="K4" s="915"/>
      <c r="L4" s="915"/>
      <c r="M4" s="915"/>
      <c r="O4" s="436"/>
      <c r="P4" s="87"/>
      <c r="Q4" s="87"/>
      <c r="R4" s="87"/>
      <c r="S4" s="87"/>
      <c r="T4" s="87"/>
      <c r="U4" s="87"/>
      <c r="V4" s="87"/>
      <c r="W4" s="87"/>
      <c r="X4" s="87"/>
      <c r="Y4" s="87"/>
      <c r="Z4" s="87"/>
      <c r="AA4" s="437"/>
      <c r="AM4" s="336" t="str">
        <f>CONCATENATE("年次有給休暇の状況について、全体では従業員一人あたりに付与される有給休暇は",TEXT(AD7,"0.0日"),"、取得日数は",TEXT(AE7,"0.0日"),"であり、取得率は",TEXT(AF7,"0.0%"),"となった。")</f>
        <v>年次有給休暇の状況について、全体では従業員一人あたりに付与される有給休暇は26.1日、取得日数は11.3日であり、取得率は43.2%となった。</v>
      </c>
      <c r="AW4" s="788" t="s">
        <v>711</v>
      </c>
    </row>
    <row r="5" spans="1:62" ht="12" customHeight="1" thickBot="1">
      <c r="B5" s="915"/>
      <c r="C5" s="915"/>
      <c r="D5" s="915"/>
      <c r="E5" s="915"/>
      <c r="F5" s="915"/>
      <c r="G5" s="915"/>
      <c r="H5" s="915"/>
      <c r="I5" s="915"/>
      <c r="J5" s="915"/>
      <c r="K5" s="915"/>
      <c r="L5" s="915"/>
      <c r="M5" s="915"/>
      <c r="O5" s="436"/>
      <c r="P5" s="87"/>
      <c r="Q5" s="87"/>
      <c r="R5" s="87"/>
      <c r="S5" s="87"/>
      <c r="T5" s="87"/>
      <c r="U5" s="87"/>
      <c r="V5" s="87"/>
      <c r="W5" s="87"/>
      <c r="X5" s="87"/>
      <c r="Y5" s="87"/>
      <c r="Z5" s="87"/>
      <c r="AA5" s="437"/>
      <c r="AC5" s="937"/>
      <c r="AD5" s="937" t="s">
        <v>14</v>
      </c>
      <c r="AE5" s="937"/>
      <c r="AF5" s="937"/>
      <c r="AL5" s="794"/>
      <c r="AM5" s="336" t="s">
        <v>670</v>
      </c>
      <c r="AO5" s="788" t="s">
        <v>712</v>
      </c>
      <c r="AP5" s="788" t="s">
        <v>713</v>
      </c>
      <c r="AQ5" s="788" t="s">
        <v>714</v>
      </c>
      <c r="AW5" s="688">
        <v>0.40400000000000003</v>
      </c>
      <c r="AY5" s="795"/>
      <c r="BA5" s="940"/>
      <c r="BB5" s="967" t="s">
        <v>14</v>
      </c>
      <c r="BC5" s="968"/>
      <c r="BD5" s="969"/>
      <c r="BJ5" s="120"/>
    </row>
    <row r="6" spans="1:62" ht="12" customHeight="1" thickBot="1">
      <c r="B6" s="915"/>
      <c r="C6" s="915"/>
      <c r="D6" s="915"/>
      <c r="E6" s="915"/>
      <c r="F6" s="915"/>
      <c r="G6" s="915"/>
      <c r="H6" s="915"/>
      <c r="I6" s="915"/>
      <c r="J6" s="915"/>
      <c r="K6" s="915"/>
      <c r="L6" s="915"/>
      <c r="M6" s="915"/>
      <c r="O6" s="436"/>
      <c r="P6" s="87"/>
      <c r="Q6" s="87"/>
      <c r="R6" s="87"/>
      <c r="S6" s="87"/>
      <c r="T6" s="87"/>
      <c r="U6" s="87"/>
      <c r="V6" s="87"/>
      <c r="W6" s="87"/>
      <c r="X6" s="87"/>
      <c r="Y6" s="87"/>
      <c r="Z6" s="87"/>
      <c r="AA6" s="437"/>
      <c r="AC6" s="937"/>
      <c r="AD6" s="575" t="s">
        <v>588</v>
      </c>
      <c r="AE6" s="575" t="s">
        <v>587</v>
      </c>
      <c r="AF6" s="575" t="s">
        <v>589</v>
      </c>
      <c r="AH6" s="575" t="s">
        <v>539</v>
      </c>
      <c r="AI6" s="575" t="s">
        <v>13</v>
      </c>
      <c r="AJ6" s="575" t="s">
        <v>12</v>
      </c>
      <c r="AK6" s="575" t="s">
        <v>11</v>
      </c>
      <c r="AL6" s="794"/>
      <c r="AM6" s="336" t="s">
        <v>697</v>
      </c>
      <c r="AO6" s="788" t="s">
        <v>692</v>
      </c>
      <c r="AP6" s="788"/>
      <c r="AQ6" s="788"/>
      <c r="AR6" s="336" t="s">
        <v>715</v>
      </c>
      <c r="AY6" s="796"/>
      <c r="BA6" s="941"/>
      <c r="BB6" s="456" t="s">
        <v>587</v>
      </c>
      <c r="BC6" s="442" t="s">
        <v>588</v>
      </c>
      <c r="BD6" s="441" t="s">
        <v>589</v>
      </c>
      <c r="BF6" s="31" t="s">
        <v>539</v>
      </c>
      <c r="BG6" s="27" t="s">
        <v>13</v>
      </c>
      <c r="BH6" s="29" t="s">
        <v>11</v>
      </c>
      <c r="BI6" s="30" t="s">
        <v>12</v>
      </c>
      <c r="BJ6" s="196"/>
    </row>
    <row r="7" spans="1:62" ht="12" customHeight="1" thickBot="1">
      <c r="B7" s="915"/>
      <c r="C7" s="915"/>
      <c r="D7" s="915"/>
      <c r="E7" s="915"/>
      <c r="F7" s="915"/>
      <c r="G7" s="915"/>
      <c r="H7" s="915"/>
      <c r="I7" s="915"/>
      <c r="J7" s="915"/>
      <c r="K7" s="915"/>
      <c r="L7" s="915"/>
      <c r="M7" s="915"/>
      <c r="O7" s="436"/>
      <c r="P7" s="87"/>
      <c r="Q7" s="87"/>
      <c r="R7" s="87"/>
      <c r="S7" s="87"/>
      <c r="T7" s="87"/>
      <c r="U7" s="87"/>
      <c r="V7" s="87"/>
      <c r="W7" s="87"/>
      <c r="X7" s="87"/>
      <c r="Y7" s="87"/>
      <c r="Z7" s="87"/>
      <c r="AA7" s="437"/>
      <c r="AC7" s="575" t="s">
        <v>547</v>
      </c>
      <c r="AD7" s="705">
        <f>BC7</f>
        <v>26.136699925442763</v>
      </c>
      <c r="AE7" s="705">
        <f>BB7</f>
        <v>11.287915672757418</v>
      </c>
      <c r="AF7" s="688">
        <f>BD7</f>
        <v>0.43187991234383799</v>
      </c>
      <c r="AH7" s="575" t="s">
        <v>547</v>
      </c>
      <c r="AI7" s="706">
        <f>BG7</f>
        <v>20.885188431200699</v>
      </c>
      <c r="AJ7" s="705">
        <f>BI7</f>
        <v>545.86990291262134</v>
      </c>
      <c r="AK7" s="705">
        <f>BH7</f>
        <v>235.75024582104228</v>
      </c>
      <c r="AL7" s="695"/>
      <c r="AM7" s="336" t="str">
        <f>CONCATENATE(AM6,AO6,AP6,AQ6,AR6)</f>
        <v>業種別では、「飲食店・宿泊業」の取得率が低い。</v>
      </c>
      <c r="BA7" s="33" t="s">
        <v>547</v>
      </c>
      <c r="BB7" s="198">
        <f>+BH7/BG7</f>
        <v>11.287915672757418</v>
      </c>
      <c r="BC7" s="199">
        <f>+BI7/BG7</f>
        <v>26.136699925442763</v>
      </c>
      <c r="BD7" s="36">
        <f>+BB7/BC7</f>
        <v>0.43187991234383799</v>
      </c>
      <c r="BF7" s="37" t="s">
        <v>547</v>
      </c>
      <c r="BG7" s="200">
        <f>+集計・資料①!BG32</f>
        <v>20.885188431200699</v>
      </c>
      <c r="BH7" s="201">
        <f>+集計・資料①!BI32</f>
        <v>235.75024582104228</v>
      </c>
      <c r="BI7" s="202">
        <f>+集計・資料①!BH32</f>
        <v>545.86990291262134</v>
      </c>
    </row>
    <row r="8" spans="1:62" ht="11.25" customHeight="1">
      <c r="B8" s="915"/>
      <c r="C8" s="915"/>
      <c r="D8" s="915"/>
      <c r="E8" s="915"/>
      <c r="F8" s="915"/>
      <c r="G8" s="915"/>
      <c r="H8" s="915"/>
      <c r="I8" s="915"/>
      <c r="J8" s="915"/>
      <c r="K8" s="915"/>
      <c r="L8" s="915"/>
      <c r="M8" s="915"/>
      <c r="O8" s="436"/>
      <c r="P8" s="87"/>
      <c r="Q8" s="87"/>
      <c r="R8" s="87"/>
      <c r="S8" s="87"/>
      <c r="T8" s="87"/>
      <c r="U8" s="87"/>
      <c r="V8" s="87"/>
      <c r="W8" s="87"/>
      <c r="X8" s="87"/>
      <c r="Y8" s="87"/>
      <c r="Z8" s="87"/>
      <c r="AA8" s="437"/>
      <c r="AM8" s="336" t="s">
        <v>677</v>
      </c>
    </row>
    <row r="9" spans="1:62" ht="11.25" customHeight="1">
      <c r="B9" s="915"/>
      <c r="C9" s="915"/>
      <c r="D9" s="915"/>
      <c r="E9" s="915"/>
      <c r="F9" s="915"/>
      <c r="G9" s="915"/>
      <c r="H9" s="915"/>
      <c r="I9" s="915"/>
      <c r="J9" s="915"/>
      <c r="K9" s="915"/>
      <c r="L9" s="915"/>
      <c r="M9" s="915"/>
      <c r="O9" s="436"/>
      <c r="P9" s="87"/>
      <c r="Q9" s="87"/>
      <c r="R9" s="87"/>
      <c r="S9" s="87"/>
      <c r="T9" s="87"/>
      <c r="U9" s="87"/>
      <c r="V9" s="87"/>
      <c r="W9" s="87"/>
      <c r="X9" s="87"/>
      <c r="Y9" s="87"/>
      <c r="Z9" s="87"/>
      <c r="AA9" s="437"/>
      <c r="AC9" s="26" t="s">
        <v>18</v>
      </c>
      <c r="AH9" s="26" t="s">
        <v>16</v>
      </c>
      <c r="AM9" s="336" t="s">
        <v>841</v>
      </c>
      <c r="BA9" s="26" t="s">
        <v>18</v>
      </c>
      <c r="BF9" s="26" t="s">
        <v>16</v>
      </c>
    </row>
    <row r="10" spans="1:62" ht="12" customHeight="1" thickBot="1">
      <c r="B10" s="915"/>
      <c r="C10" s="915"/>
      <c r="D10" s="915"/>
      <c r="E10" s="915"/>
      <c r="F10" s="915"/>
      <c r="G10" s="915"/>
      <c r="H10" s="915"/>
      <c r="I10" s="915"/>
      <c r="J10" s="915"/>
      <c r="K10" s="915"/>
      <c r="L10" s="915"/>
      <c r="M10" s="915"/>
      <c r="O10" s="436"/>
      <c r="P10" s="87"/>
      <c r="Q10" s="87"/>
      <c r="R10" s="87"/>
      <c r="S10" s="87"/>
      <c r="T10" s="87"/>
      <c r="U10" s="87"/>
      <c r="V10" s="87"/>
      <c r="W10" s="87"/>
      <c r="X10" s="87"/>
      <c r="Y10" s="87"/>
      <c r="Z10" s="87"/>
      <c r="AA10" s="437"/>
      <c r="AY10" s="795"/>
      <c r="BJ10" s="120"/>
    </row>
    <row r="11" spans="1:62" ht="12.75" thickBot="1">
      <c r="B11" s="915"/>
      <c r="C11" s="915"/>
      <c r="D11" s="915"/>
      <c r="E11" s="915"/>
      <c r="F11" s="915"/>
      <c r="G11" s="915"/>
      <c r="H11" s="915"/>
      <c r="I11" s="915"/>
      <c r="J11" s="915"/>
      <c r="K11" s="915"/>
      <c r="L11" s="915"/>
      <c r="M11" s="915"/>
      <c r="O11" s="436"/>
      <c r="P11" s="87"/>
      <c r="Q11" s="87"/>
      <c r="R11" s="87"/>
      <c r="S11" s="87"/>
      <c r="T11" s="87"/>
      <c r="U11" s="87"/>
      <c r="V11" s="87"/>
      <c r="W11" s="87"/>
      <c r="X11" s="87"/>
      <c r="Y11" s="87"/>
      <c r="Z11" s="87"/>
      <c r="AA11" s="437"/>
      <c r="AC11" s="937" t="s">
        <v>539</v>
      </c>
      <c r="AD11" s="937" t="s">
        <v>14</v>
      </c>
      <c r="AE11" s="937"/>
      <c r="AF11" s="937"/>
      <c r="AL11" s="794"/>
      <c r="AM11" s="789" t="s">
        <v>678</v>
      </c>
      <c r="AN11" s="790"/>
      <c r="AO11" s="790"/>
      <c r="AP11" s="790"/>
      <c r="AQ11" s="790"/>
      <c r="AR11" s="790"/>
      <c r="AS11" s="790"/>
      <c r="AT11" s="790"/>
      <c r="AU11" s="790"/>
      <c r="AV11" s="790"/>
      <c r="AW11" s="790"/>
      <c r="AX11" s="790"/>
      <c r="AY11" s="797"/>
      <c r="BA11" s="940" t="s">
        <v>539</v>
      </c>
      <c r="BB11" s="967" t="s">
        <v>14</v>
      </c>
      <c r="BC11" s="968"/>
      <c r="BD11" s="969"/>
      <c r="BJ11" s="197"/>
    </row>
    <row r="12" spans="1:62" ht="11.25" customHeight="1" thickBot="1">
      <c r="B12" s="915"/>
      <c r="C12" s="915"/>
      <c r="D12" s="915"/>
      <c r="E12" s="915"/>
      <c r="F12" s="915"/>
      <c r="G12" s="915"/>
      <c r="H12" s="915"/>
      <c r="I12" s="915"/>
      <c r="J12" s="915"/>
      <c r="K12" s="915"/>
      <c r="L12" s="915"/>
      <c r="M12" s="915"/>
      <c r="O12" s="436"/>
      <c r="P12" s="87"/>
      <c r="Q12" s="87"/>
      <c r="R12" s="87"/>
      <c r="S12" s="87"/>
      <c r="T12" s="87"/>
      <c r="U12" s="87"/>
      <c r="V12" s="87"/>
      <c r="W12" s="87"/>
      <c r="X12" s="87"/>
      <c r="Y12" s="87"/>
      <c r="Z12" s="87"/>
      <c r="AA12" s="437"/>
      <c r="AC12" s="937"/>
      <c r="AD12" s="575" t="s">
        <v>588</v>
      </c>
      <c r="AE12" s="575" t="s">
        <v>587</v>
      </c>
      <c r="AF12" s="575" t="s">
        <v>589</v>
      </c>
      <c r="AH12" s="575" t="s">
        <v>539</v>
      </c>
      <c r="AI12" s="575" t="s">
        <v>13</v>
      </c>
      <c r="AJ12" s="575" t="s">
        <v>12</v>
      </c>
      <c r="AK12" s="575" t="s">
        <v>11</v>
      </c>
      <c r="AL12" s="794"/>
      <c r="AM12" s="915" t="str">
        <f>CONCATENATE("　",AM4,CHAR(10),"　",AM7,,CHAR(10),"　",AM9)</f>
        <v>　年次有給休暇の状況について、全体では従業員一人あたりに付与される有給休暇は26.1日、取得日数は11.3日であり、取得率は43.2%となった。
　業種別では、「飲食店・宿泊業」の取得率が低い。
　規模別では、「1～4人」規模の事業所で取得率がやや低い。（注：1人あたりの付与日数に違いあり）</v>
      </c>
      <c r="AN12" s="915"/>
      <c r="AO12" s="915"/>
      <c r="AP12" s="915"/>
      <c r="AQ12" s="915"/>
      <c r="AR12" s="915"/>
      <c r="AS12" s="915"/>
      <c r="AT12" s="915"/>
      <c r="AU12" s="915"/>
      <c r="AV12" s="915"/>
      <c r="AW12" s="915"/>
      <c r="AX12" s="915"/>
      <c r="AY12" s="797"/>
      <c r="BA12" s="941"/>
      <c r="BB12" s="227" t="s">
        <v>587</v>
      </c>
      <c r="BC12" s="228" t="s">
        <v>588</v>
      </c>
      <c r="BD12" s="229" t="s">
        <v>589</v>
      </c>
      <c r="BF12" s="31" t="s">
        <v>539</v>
      </c>
      <c r="BG12" s="457" t="s">
        <v>13</v>
      </c>
      <c r="BH12" s="292" t="s">
        <v>11</v>
      </c>
      <c r="BI12" s="103" t="s">
        <v>12</v>
      </c>
      <c r="BJ12" s="197"/>
    </row>
    <row r="13" spans="1:62" ht="10.5" customHeight="1">
      <c r="B13" s="915"/>
      <c r="C13" s="915"/>
      <c r="D13" s="915"/>
      <c r="E13" s="915"/>
      <c r="F13" s="915"/>
      <c r="G13" s="915"/>
      <c r="H13" s="915"/>
      <c r="I13" s="915"/>
      <c r="J13" s="915"/>
      <c r="K13" s="915"/>
      <c r="L13" s="915"/>
      <c r="M13" s="915"/>
      <c r="O13" s="436"/>
      <c r="P13" s="87"/>
      <c r="Q13" s="87"/>
      <c r="R13" s="87"/>
      <c r="S13" s="87"/>
      <c r="T13" s="87"/>
      <c r="U13" s="87"/>
      <c r="V13" s="87"/>
      <c r="W13" s="87"/>
      <c r="X13" s="87"/>
      <c r="Y13" s="87"/>
      <c r="Z13" s="87"/>
      <c r="AA13" s="437"/>
      <c r="AC13" s="573" t="s">
        <v>401</v>
      </c>
      <c r="AD13" s="705">
        <f>BC25</f>
        <v>23.244661855767355</v>
      </c>
      <c r="AE13" s="705">
        <f>BB25</f>
        <v>10.091930401424852</v>
      </c>
      <c r="AF13" s="697">
        <f>BD25</f>
        <v>0.43416120501322286</v>
      </c>
      <c r="AH13" s="573" t="s">
        <v>401</v>
      </c>
      <c r="AI13" s="706">
        <f>BG25</f>
        <v>11.585714285714285</v>
      </c>
      <c r="AJ13" s="705">
        <f>BI25</f>
        <v>269.30601092896177</v>
      </c>
      <c r="AK13" s="705">
        <f>BH25</f>
        <v>116.92222222222222</v>
      </c>
      <c r="AL13" s="695"/>
      <c r="AM13" s="915"/>
      <c r="AN13" s="915"/>
      <c r="AO13" s="915"/>
      <c r="AP13" s="915"/>
      <c r="AQ13" s="915"/>
      <c r="AR13" s="915"/>
      <c r="AS13" s="915"/>
      <c r="AT13" s="915"/>
      <c r="AU13" s="915"/>
      <c r="AV13" s="915"/>
      <c r="AW13" s="915"/>
      <c r="AX13" s="915"/>
      <c r="AY13" s="797"/>
      <c r="BA13" s="44" t="s">
        <v>546</v>
      </c>
      <c r="BB13" s="208" t="e">
        <f>+BH13/BG13</f>
        <v>#DIV/0!</v>
      </c>
      <c r="BC13" s="207" t="e">
        <f>+BI13/BG13</f>
        <v>#DIV/0!</v>
      </c>
      <c r="BD13" s="73" t="e">
        <f>+BB13/BC13</f>
        <v>#DIV/0!</v>
      </c>
      <c r="BF13" s="44" t="s">
        <v>546</v>
      </c>
      <c r="BG13" s="211" t="e">
        <f>+集計・資料①!BG6</f>
        <v>#DIV/0!</v>
      </c>
      <c r="BH13" s="203" t="e">
        <f>+集計・資料①!BI6</f>
        <v>#DIV/0!</v>
      </c>
      <c r="BI13" s="204" t="e">
        <f>+集計・資料①!BH6</f>
        <v>#DIV/0!</v>
      </c>
    </row>
    <row r="14" spans="1:62" ht="11.25" customHeight="1">
      <c r="B14" s="915"/>
      <c r="C14" s="915"/>
      <c r="D14" s="915"/>
      <c r="E14" s="915"/>
      <c r="F14" s="915"/>
      <c r="G14" s="915"/>
      <c r="H14" s="915"/>
      <c r="I14" s="915"/>
      <c r="J14" s="915"/>
      <c r="K14" s="915"/>
      <c r="L14" s="915"/>
      <c r="M14" s="915"/>
      <c r="O14" s="436"/>
      <c r="P14" s="87"/>
      <c r="Q14" s="87"/>
      <c r="R14" s="87"/>
      <c r="S14" s="87"/>
      <c r="T14" s="87"/>
      <c r="U14" s="87"/>
      <c r="V14" s="87"/>
      <c r="W14" s="87"/>
      <c r="X14" s="87"/>
      <c r="Y14" s="87"/>
      <c r="Z14" s="87"/>
      <c r="AA14" s="437"/>
      <c r="AC14" s="690" t="s">
        <v>402</v>
      </c>
      <c r="AD14" s="705">
        <f>BC24</f>
        <v>27.647792207792207</v>
      </c>
      <c r="AE14" s="705">
        <f>BB24</f>
        <v>12.293790476190477</v>
      </c>
      <c r="AF14" s="697">
        <f>BD24</f>
        <v>0.44465722195082236</v>
      </c>
      <c r="AH14" s="690" t="s">
        <v>402</v>
      </c>
      <c r="AI14" s="706">
        <f>BG24</f>
        <v>26.923076923076923</v>
      </c>
      <c r="AJ14" s="705">
        <f>BI24</f>
        <v>744.36363636363637</v>
      </c>
      <c r="AK14" s="705">
        <f>BH24</f>
        <v>330.98666666666668</v>
      </c>
      <c r="AL14" s="695"/>
      <c r="AM14" s="915"/>
      <c r="AN14" s="915"/>
      <c r="AO14" s="915"/>
      <c r="AP14" s="915"/>
      <c r="AQ14" s="915"/>
      <c r="AR14" s="915"/>
      <c r="AS14" s="915"/>
      <c r="AT14" s="915"/>
      <c r="AU14" s="915"/>
      <c r="AV14" s="915"/>
      <c r="AW14" s="915"/>
      <c r="AX14" s="915"/>
      <c r="AY14" s="797"/>
      <c r="BA14" s="7" t="s">
        <v>533</v>
      </c>
      <c r="BB14" s="208">
        <f t="shared" ref="BB14:BB25" si="0">+BH14/BG14</f>
        <v>12.122149442018438</v>
      </c>
      <c r="BC14" s="207">
        <f t="shared" ref="BC14:BC25" si="1">+BI14/BG14</f>
        <v>35.769936067585697</v>
      </c>
      <c r="BD14" s="73">
        <f t="shared" ref="BD14:BD25" si="2">+BB14/BC14</f>
        <v>0.33889211932372981</v>
      </c>
      <c r="BF14" s="7" t="s">
        <v>533</v>
      </c>
      <c r="BG14" s="211">
        <f>+集計・資料①!BG8</f>
        <v>24.981818181818181</v>
      </c>
      <c r="BH14" s="203">
        <f>+集計・資料①!BI8</f>
        <v>302.83333333333331</v>
      </c>
      <c r="BI14" s="204">
        <f>+集計・資料①!BH8</f>
        <v>893.5980392156863</v>
      </c>
      <c r="BJ14" s="197"/>
    </row>
    <row r="15" spans="1:62" ht="10.5" customHeight="1">
      <c r="B15" s="915"/>
      <c r="C15" s="915"/>
      <c r="D15" s="915"/>
      <c r="E15" s="915"/>
      <c r="F15" s="915"/>
      <c r="G15" s="915"/>
      <c r="H15" s="915"/>
      <c r="I15" s="915"/>
      <c r="J15" s="915"/>
      <c r="K15" s="915"/>
      <c r="L15" s="915"/>
      <c r="M15" s="915"/>
      <c r="O15" s="438"/>
      <c r="P15" s="439"/>
      <c r="Q15" s="439"/>
      <c r="R15" s="439"/>
      <c r="S15" s="439"/>
      <c r="T15" s="439"/>
      <c r="U15" s="439"/>
      <c r="V15" s="439"/>
      <c r="W15" s="439"/>
      <c r="X15" s="439"/>
      <c r="Y15" s="439"/>
      <c r="Z15" s="439"/>
      <c r="AA15" s="440"/>
      <c r="AC15" s="573" t="s">
        <v>403</v>
      </c>
      <c r="AD15" s="705">
        <f>BC23</f>
        <v>23.829525483304046</v>
      </c>
      <c r="AE15" s="705">
        <f>BB23</f>
        <v>8.7188049209138843</v>
      </c>
      <c r="AF15" s="697">
        <f>BD23</f>
        <v>0.36588243970794304</v>
      </c>
      <c r="AH15" s="573" t="s">
        <v>403</v>
      </c>
      <c r="AI15" s="706">
        <f>BG23</f>
        <v>51.727272727272727</v>
      </c>
      <c r="AJ15" s="705">
        <f>BI23</f>
        <v>1232.6363636363637</v>
      </c>
      <c r="AK15" s="705">
        <f>BH23</f>
        <v>451</v>
      </c>
      <c r="AL15" s="695"/>
      <c r="AM15" s="915"/>
      <c r="AN15" s="915"/>
      <c r="AO15" s="915"/>
      <c r="AP15" s="915"/>
      <c r="AQ15" s="915"/>
      <c r="AR15" s="915"/>
      <c r="AS15" s="915"/>
      <c r="AT15" s="915"/>
      <c r="AU15" s="915"/>
      <c r="AV15" s="915"/>
      <c r="AW15" s="915"/>
      <c r="AX15" s="915"/>
      <c r="AY15" s="797"/>
      <c r="BA15" s="7" t="s">
        <v>534</v>
      </c>
      <c r="BB15" s="208">
        <f t="shared" si="0"/>
        <v>10.930642078436923</v>
      </c>
      <c r="BC15" s="207">
        <f t="shared" si="1"/>
        <v>23.801234293655948</v>
      </c>
      <c r="BD15" s="73">
        <f t="shared" si="2"/>
        <v>0.45924685852743397</v>
      </c>
      <c r="BF15" s="7" t="s">
        <v>534</v>
      </c>
      <c r="BG15" s="211">
        <f>+集計・資料①!BG10</f>
        <v>24.216000000000001</v>
      </c>
      <c r="BH15" s="203">
        <f>+集計・資料①!BI10</f>
        <v>264.69642857142856</v>
      </c>
      <c r="BI15" s="204">
        <f>+集計・資料①!BH10</f>
        <v>576.37068965517244</v>
      </c>
      <c r="BJ15" s="197"/>
    </row>
    <row r="16" spans="1:62" ht="10.5" customHeight="1">
      <c r="AC16" s="690" t="s">
        <v>404</v>
      </c>
      <c r="AD16" s="705">
        <f>BC22</f>
        <v>22.817550929035143</v>
      </c>
      <c r="AE16" s="705">
        <f>BB22</f>
        <v>12.284371102369759</v>
      </c>
      <c r="AF16" s="697">
        <f>BD22</f>
        <v>0.53837377817520282</v>
      </c>
      <c r="AH16" s="690" t="s">
        <v>404</v>
      </c>
      <c r="AI16" s="706">
        <f>BG22</f>
        <v>67.681818181818187</v>
      </c>
      <c r="AJ16" s="705">
        <f>BI22</f>
        <v>1544.3333333333333</v>
      </c>
      <c r="AK16" s="705">
        <f>BH22</f>
        <v>831.42857142857144</v>
      </c>
      <c r="AL16" s="695"/>
      <c r="AM16" s="915"/>
      <c r="AN16" s="915"/>
      <c r="AO16" s="915"/>
      <c r="AP16" s="915"/>
      <c r="AQ16" s="915"/>
      <c r="AR16" s="915"/>
      <c r="AS16" s="915"/>
      <c r="AT16" s="915"/>
      <c r="AU16" s="915"/>
      <c r="AV16" s="915"/>
      <c r="AW16" s="915"/>
      <c r="AX16" s="915"/>
      <c r="AY16" s="797"/>
      <c r="BA16" s="7" t="s">
        <v>532</v>
      </c>
      <c r="BB16" s="208">
        <f t="shared" si="0"/>
        <v>10.176891891891891</v>
      </c>
      <c r="BC16" s="207">
        <f t="shared" si="1"/>
        <v>26.031972972972969</v>
      </c>
      <c r="BD16" s="73">
        <f t="shared" si="2"/>
        <v>0.39093817062801151</v>
      </c>
      <c r="BF16" s="7" t="s">
        <v>532</v>
      </c>
      <c r="BG16" s="211">
        <f>+集計・資料①!BG12</f>
        <v>25.641025641025642</v>
      </c>
      <c r="BH16" s="203">
        <f>+集計・資料①!BI12</f>
        <v>260.94594594594594</v>
      </c>
      <c r="BI16" s="204">
        <f>+集計・資料①!BH12</f>
        <v>667.48648648648646</v>
      </c>
      <c r="BJ16" s="197"/>
    </row>
    <row r="17" spans="1:62" ht="10.5">
      <c r="A17" s="433"/>
      <c r="B17" s="434"/>
      <c r="C17" s="434"/>
      <c r="D17" s="434"/>
      <c r="E17" s="434"/>
      <c r="F17" s="434"/>
      <c r="G17" s="434"/>
      <c r="H17" s="434"/>
      <c r="I17" s="434"/>
      <c r="J17" s="434"/>
      <c r="K17" s="434"/>
      <c r="L17" s="434"/>
      <c r="M17" s="434"/>
      <c r="N17" s="434"/>
      <c r="O17" s="434"/>
      <c r="P17" s="434"/>
      <c r="Q17" s="434"/>
      <c r="R17" s="434"/>
      <c r="S17" s="434"/>
      <c r="T17" s="434"/>
      <c r="U17" s="434"/>
      <c r="V17" s="434"/>
      <c r="W17" s="434"/>
      <c r="X17" s="434"/>
      <c r="Y17" s="434"/>
      <c r="Z17" s="434"/>
      <c r="AA17" s="435"/>
      <c r="AC17" s="573" t="s">
        <v>405</v>
      </c>
      <c r="AD17" s="705">
        <f>BC21</f>
        <v>24.379013656500568</v>
      </c>
      <c r="AE17" s="705">
        <f>BB21</f>
        <v>10.506293706293707</v>
      </c>
      <c r="AF17" s="697">
        <f>BD21</f>
        <v>0.43095647159179656</v>
      </c>
      <c r="AH17" s="573" t="s">
        <v>405</v>
      </c>
      <c r="AI17" s="706">
        <f>BG21</f>
        <v>17.875</v>
      </c>
      <c r="AJ17" s="705">
        <f>BI21</f>
        <v>435.77486910994764</v>
      </c>
      <c r="AK17" s="705">
        <f>BH21</f>
        <v>187.8</v>
      </c>
      <c r="AL17" s="695"/>
      <c r="AM17" s="915"/>
      <c r="AN17" s="915"/>
      <c r="AO17" s="915"/>
      <c r="AP17" s="915"/>
      <c r="AQ17" s="915"/>
      <c r="AR17" s="915"/>
      <c r="AS17" s="915"/>
      <c r="AT17" s="915"/>
      <c r="AU17" s="915"/>
      <c r="AV17" s="915"/>
      <c r="AW17" s="915"/>
      <c r="AX17" s="915"/>
      <c r="AY17" s="797"/>
      <c r="BA17" s="7" t="s">
        <v>531</v>
      </c>
      <c r="BB17" s="208">
        <f t="shared" si="0"/>
        <v>10.778486016939974</v>
      </c>
      <c r="BC17" s="207">
        <f t="shared" si="1"/>
        <v>21.400158135303165</v>
      </c>
      <c r="BD17" s="73">
        <f t="shared" si="2"/>
        <v>0.5036638490609584</v>
      </c>
      <c r="BF17" s="7" t="s">
        <v>531</v>
      </c>
      <c r="BG17" s="211">
        <f>+集計・資料①!BG14</f>
        <v>20.374269005847953</v>
      </c>
      <c r="BH17" s="203">
        <f>+集計・資料①!BI14</f>
        <v>219.60377358490567</v>
      </c>
      <c r="BI17" s="204">
        <f>+集計・資料①!BH14</f>
        <v>436.01257861635219</v>
      </c>
      <c r="BJ17" s="197"/>
    </row>
    <row r="18" spans="1:62" ht="10.5">
      <c r="A18" s="436"/>
      <c r="B18" s="87"/>
      <c r="C18" s="87"/>
      <c r="D18" s="87"/>
      <c r="E18" s="87"/>
      <c r="F18" s="87"/>
      <c r="G18" s="87"/>
      <c r="H18" s="87"/>
      <c r="I18" s="87"/>
      <c r="J18" s="87"/>
      <c r="K18" s="87"/>
      <c r="L18" s="87"/>
      <c r="M18" s="87"/>
      <c r="N18" s="87"/>
      <c r="O18" s="87"/>
      <c r="P18" s="87"/>
      <c r="Q18" s="87"/>
      <c r="R18" s="87"/>
      <c r="S18" s="87"/>
      <c r="T18" s="87"/>
      <c r="U18" s="87"/>
      <c r="V18" s="87"/>
      <c r="W18" s="87"/>
      <c r="X18" s="87"/>
      <c r="Y18" s="87"/>
      <c r="Z18" s="87"/>
      <c r="AA18" s="437"/>
      <c r="AC18" s="690" t="s">
        <v>406</v>
      </c>
      <c r="AD18" s="705">
        <f>BC20</f>
        <v>34.33077889447236</v>
      </c>
      <c r="AE18" s="705">
        <f>BB20</f>
        <v>12.217462311557789</v>
      </c>
      <c r="AF18" s="697">
        <f>BD20</f>
        <v>0.35587489433643282</v>
      </c>
      <c r="AH18" s="690" t="s">
        <v>406</v>
      </c>
      <c r="AI18" s="706">
        <f>BG20</f>
        <v>18.952380952380953</v>
      </c>
      <c r="AJ18" s="705">
        <f>BI20</f>
        <v>650.65</v>
      </c>
      <c r="AK18" s="705">
        <f>BH20</f>
        <v>231.55</v>
      </c>
      <c r="AL18" s="695"/>
      <c r="AM18" s="915"/>
      <c r="AN18" s="915"/>
      <c r="AO18" s="915"/>
      <c r="AP18" s="915"/>
      <c r="AQ18" s="915"/>
      <c r="AR18" s="915"/>
      <c r="AS18" s="915"/>
      <c r="AT18" s="915"/>
      <c r="AU18" s="915"/>
      <c r="AV18" s="915"/>
      <c r="AW18" s="915"/>
      <c r="AX18" s="915"/>
      <c r="AY18" s="797"/>
      <c r="BA18" s="7" t="s">
        <v>530</v>
      </c>
      <c r="BB18" s="208">
        <f t="shared" si="0"/>
        <v>5.2937317784256557</v>
      </c>
      <c r="BC18" s="207">
        <f t="shared" si="1"/>
        <v>19.580903790087461</v>
      </c>
      <c r="BD18" s="73">
        <f t="shared" si="2"/>
        <v>0.27035175879396989</v>
      </c>
      <c r="BF18" s="7" t="s">
        <v>530</v>
      </c>
      <c r="BG18" s="211">
        <f>+集計・資料①!BG16</f>
        <v>7.2592592592592595</v>
      </c>
      <c r="BH18" s="203">
        <f>+集計・資料①!BI16</f>
        <v>38.428571428571431</v>
      </c>
      <c r="BI18" s="204">
        <f>+集計・資料①!BH16</f>
        <v>142.14285714285714</v>
      </c>
      <c r="BJ18" s="197"/>
    </row>
    <row r="19" spans="1:62" ht="10.5">
      <c r="A19" s="436"/>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437"/>
      <c r="AC19" s="573" t="s">
        <v>407</v>
      </c>
      <c r="AD19" s="705">
        <f>BC19</f>
        <v>19.217777777777776</v>
      </c>
      <c r="AE19" s="705">
        <f>BB19</f>
        <v>7.9238095238095241</v>
      </c>
      <c r="AF19" s="697">
        <f>BD19</f>
        <v>0.41231663803356683</v>
      </c>
      <c r="AH19" s="573" t="s">
        <v>407</v>
      </c>
      <c r="AI19" s="706">
        <f>BG19</f>
        <v>3.75</v>
      </c>
      <c r="AJ19" s="705">
        <f>BI19</f>
        <v>72.066666666666663</v>
      </c>
      <c r="AK19" s="705">
        <f>BH19</f>
        <v>29.714285714285715</v>
      </c>
      <c r="AL19" s="695"/>
      <c r="AM19" s="915"/>
      <c r="AN19" s="915"/>
      <c r="AO19" s="915"/>
      <c r="AP19" s="915"/>
      <c r="AQ19" s="915"/>
      <c r="AR19" s="915"/>
      <c r="AS19" s="915"/>
      <c r="AT19" s="915"/>
      <c r="AU19" s="915"/>
      <c r="AV19" s="915"/>
      <c r="AW19" s="915"/>
      <c r="AX19" s="915"/>
      <c r="AY19" s="797"/>
      <c r="BA19" s="7" t="s">
        <v>535</v>
      </c>
      <c r="BB19" s="208">
        <f t="shared" si="0"/>
        <v>7.9238095238095241</v>
      </c>
      <c r="BC19" s="207">
        <f t="shared" si="1"/>
        <v>19.217777777777776</v>
      </c>
      <c r="BD19" s="73">
        <f t="shared" si="2"/>
        <v>0.41231663803356683</v>
      </c>
      <c r="BF19" s="7" t="s">
        <v>535</v>
      </c>
      <c r="BG19" s="211">
        <f>+集計・資料①!BG18</f>
        <v>3.75</v>
      </c>
      <c r="BH19" s="203">
        <f>+集計・資料①!BI18</f>
        <v>29.714285714285715</v>
      </c>
      <c r="BI19" s="204">
        <f>+集計・資料①!BH18</f>
        <v>72.066666666666663</v>
      </c>
      <c r="BJ19" s="197"/>
    </row>
    <row r="20" spans="1:62" ht="10.5">
      <c r="A20" s="436"/>
      <c r="B20" s="87"/>
      <c r="C20" s="87"/>
      <c r="D20" s="87"/>
      <c r="E20" s="87"/>
      <c r="F20" s="87"/>
      <c r="G20" s="87"/>
      <c r="H20" s="87"/>
      <c r="I20" s="87"/>
      <c r="J20" s="87"/>
      <c r="K20" s="87"/>
      <c r="L20" s="87"/>
      <c r="M20" s="87"/>
      <c r="N20" s="87"/>
      <c r="O20" s="87"/>
      <c r="P20" s="87"/>
      <c r="Q20" s="87"/>
      <c r="R20" s="87"/>
      <c r="S20" s="87"/>
      <c r="T20" s="87"/>
      <c r="U20" s="87"/>
      <c r="V20" s="87"/>
      <c r="W20" s="87"/>
      <c r="X20" s="87"/>
      <c r="Y20" s="87"/>
      <c r="Z20" s="87"/>
      <c r="AA20" s="437"/>
      <c r="AC20" s="690" t="s">
        <v>408</v>
      </c>
      <c r="AD20" s="705">
        <f>BC18</f>
        <v>19.580903790087461</v>
      </c>
      <c r="AE20" s="705">
        <f>BB18</f>
        <v>5.2937317784256557</v>
      </c>
      <c r="AF20" s="697">
        <f>BD18</f>
        <v>0.27035175879396989</v>
      </c>
      <c r="AH20" s="690" t="s">
        <v>408</v>
      </c>
      <c r="AI20" s="706">
        <f>BG18</f>
        <v>7.2592592592592595</v>
      </c>
      <c r="AJ20" s="705">
        <f>BI18</f>
        <v>142.14285714285714</v>
      </c>
      <c r="AK20" s="705">
        <f>BH18</f>
        <v>38.428571428571431</v>
      </c>
      <c r="AL20" s="695"/>
      <c r="AM20" s="915"/>
      <c r="AN20" s="915"/>
      <c r="AO20" s="915"/>
      <c r="AP20" s="915"/>
      <c r="AQ20" s="915"/>
      <c r="AR20" s="915"/>
      <c r="AS20" s="915"/>
      <c r="AT20" s="915"/>
      <c r="AU20" s="915"/>
      <c r="AV20" s="915"/>
      <c r="AW20" s="915"/>
      <c r="AX20" s="915"/>
      <c r="AY20" s="797"/>
      <c r="BA20" s="7" t="s">
        <v>529</v>
      </c>
      <c r="BB20" s="208">
        <f t="shared" si="0"/>
        <v>12.217462311557789</v>
      </c>
      <c r="BC20" s="207">
        <f t="shared" si="1"/>
        <v>34.33077889447236</v>
      </c>
      <c r="BD20" s="73">
        <f t="shared" si="2"/>
        <v>0.35587489433643282</v>
      </c>
      <c r="BF20" s="7" t="s">
        <v>529</v>
      </c>
      <c r="BG20" s="211">
        <f>+集計・資料①!BG20</f>
        <v>18.952380952380953</v>
      </c>
      <c r="BH20" s="203">
        <f>+集計・資料①!BI20</f>
        <v>231.55</v>
      </c>
      <c r="BI20" s="204">
        <f>+集計・資料①!BH20</f>
        <v>650.65</v>
      </c>
      <c r="BJ20" s="197"/>
    </row>
    <row r="21" spans="1:62" ht="10.5">
      <c r="A21" s="436"/>
      <c r="B21" s="87"/>
      <c r="C21" s="87"/>
      <c r="D21" s="87"/>
      <c r="E21" s="87"/>
      <c r="F21" s="87"/>
      <c r="G21" s="87"/>
      <c r="H21" s="87"/>
      <c r="I21" s="87"/>
      <c r="J21" s="87"/>
      <c r="K21" s="87"/>
      <c r="L21" s="87"/>
      <c r="M21" s="87"/>
      <c r="N21" s="87"/>
      <c r="O21" s="87"/>
      <c r="P21" s="87"/>
      <c r="Q21" s="87"/>
      <c r="R21" s="87"/>
      <c r="S21" s="87"/>
      <c r="T21" s="87"/>
      <c r="U21" s="87"/>
      <c r="V21" s="87"/>
      <c r="W21" s="87"/>
      <c r="X21" s="87"/>
      <c r="Y21" s="87"/>
      <c r="Z21" s="87"/>
      <c r="AA21" s="437"/>
      <c r="AC21" s="573" t="s">
        <v>409</v>
      </c>
      <c r="AD21" s="705">
        <f>BC17</f>
        <v>21.400158135303165</v>
      </c>
      <c r="AE21" s="705">
        <f>BB17</f>
        <v>10.778486016939974</v>
      </c>
      <c r="AF21" s="697">
        <f>BD17</f>
        <v>0.5036638490609584</v>
      </c>
      <c r="AH21" s="573" t="s">
        <v>409</v>
      </c>
      <c r="AI21" s="706">
        <f>BG17</f>
        <v>20.374269005847953</v>
      </c>
      <c r="AJ21" s="705">
        <f>BI17</f>
        <v>436.01257861635219</v>
      </c>
      <c r="AK21" s="705">
        <f>BH17</f>
        <v>219.60377358490567</v>
      </c>
      <c r="AL21" s="695"/>
      <c r="AM21" s="915"/>
      <c r="AN21" s="915"/>
      <c r="AO21" s="915"/>
      <c r="AP21" s="915"/>
      <c r="AQ21" s="915"/>
      <c r="AR21" s="915"/>
      <c r="AS21" s="915"/>
      <c r="AT21" s="915"/>
      <c r="AU21" s="915"/>
      <c r="AV21" s="915"/>
      <c r="AW21" s="915"/>
      <c r="AX21" s="915"/>
      <c r="AY21" s="797"/>
      <c r="BA21" s="7" t="s">
        <v>528</v>
      </c>
      <c r="BB21" s="208">
        <f t="shared" si="0"/>
        <v>10.506293706293707</v>
      </c>
      <c r="BC21" s="207">
        <f t="shared" si="1"/>
        <v>24.379013656500568</v>
      </c>
      <c r="BD21" s="73">
        <f t="shared" si="2"/>
        <v>0.43095647159179656</v>
      </c>
      <c r="BF21" s="7" t="s">
        <v>528</v>
      </c>
      <c r="BG21" s="211">
        <f>+集計・資料①!BG22</f>
        <v>17.875</v>
      </c>
      <c r="BH21" s="203">
        <f>+集計・資料①!BI22</f>
        <v>187.8</v>
      </c>
      <c r="BI21" s="204">
        <f>+集計・資料①!BH22</f>
        <v>435.77486910994764</v>
      </c>
      <c r="BJ21" s="197"/>
    </row>
    <row r="22" spans="1:62" ht="10.5">
      <c r="A22" s="436"/>
      <c r="B22" s="87"/>
      <c r="C22" s="87"/>
      <c r="D22" s="87"/>
      <c r="E22" s="87"/>
      <c r="F22" s="87"/>
      <c r="G22" s="87"/>
      <c r="H22" s="87"/>
      <c r="I22" s="87"/>
      <c r="J22" s="87"/>
      <c r="K22" s="87"/>
      <c r="L22" s="87"/>
      <c r="M22" s="87"/>
      <c r="N22" s="87"/>
      <c r="O22" s="87"/>
      <c r="P22" s="87"/>
      <c r="Q22" s="87"/>
      <c r="R22" s="87"/>
      <c r="S22" s="87"/>
      <c r="T22" s="87"/>
      <c r="U22" s="87"/>
      <c r="V22" s="87"/>
      <c r="W22" s="87"/>
      <c r="X22" s="87"/>
      <c r="Y22" s="87"/>
      <c r="Z22" s="87"/>
      <c r="AA22" s="437"/>
      <c r="AC22" s="690" t="s">
        <v>410</v>
      </c>
      <c r="AD22" s="705">
        <f>BC16</f>
        <v>26.031972972972969</v>
      </c>
      <c r="AE22" s="705">
        <f>BB16</f>
        <v>10.176891891891891</v>
      </c>
      <c r="AF22" s="697">
        <f>BD16</f>
        <v>0.39093817062801151</v>
      </c>
      <c r="AH22" s="690" t="s">
        <v>410</v>
      </c>
      <c r="AI22" s="706">
        <f>BG16</f>
        <v>25.641025641025642</v>
      </c>
      <c r="AJ22" s="705">
        <f>BI16</f>
        <v>667.48648648648646</v>
      </c>
      <c r="AK22" s="705">
        <f>BH16</f>
        <v>260.94594594594594</v>
      </c>
      <c r="AL22" s="695"/>
      <c r="AM22" s="915"/>
      <c r="AN22" s="915"/>
      <c r="AO22" s="915"/>
      <c r="AP22" s="915"/>
      <c r="AQ22" s="915"/>
      <c r="AR22" s="915"/>
      <c r="AS22" s="915"/>
      <c r="AT22" s="915"/>
      <c r="AU22" s="915"/>
      <c r="AV22" s="915"/>
      <c r="AW22" s="915"/>
      <c r="AX22" s="915"/>
      <c r="AY22" s="797"/>
      <c r="BA22" s="7" t="s">
        <v>527</v>
      </c>
      <c r="BB22" s="208">
        <f t="shared" si="0"/>
        <v>12.284371102369759</v>
      </c>
      <c r="BC22" s="207">
        <f t="shared" si="1"/>
        <v>22.817550929035143</v>
      </c>
      <c r="BD22" s="73">
        <f t="shared" si="2"/>
        <v>0.53837377817520282</v>
      </c>
      <c r="BF22" s="7" t="s">
        <v>527</v>
      </c>
      <c r="BG22" s="211">
        <f>+集計・資料①!BG24</f>
        <v>67.681818181818187</v>
      </c>
      <c r="BH22" s="203">
        <f>+集計・資料①!BI24</f>
        <v>831.42857142857144</v>
      </c>
      <c r="BI22" s="204">
        <f>+集計・資料①!BH24</f>
        <v>1544.3333333333333</v>
      </c>
      <c r="BJ22" s="197"/>
    </row>
    <row r="23" spans="1:62" ht="10.5">
      <c r="A23" s="436"/>
      <c r="B23" s="87"/>
      <c r="C23" s="87"/>
      <c r="D23" s="87"/>
      <c r="E23" s="87"/>
      <c r="F23" s="87"/>
      <c r="G23" s="87"/>
      <c r="H23" s="87"/>
      <c r="I23" s="87"/>
      <c r="J23" s="87"/>
      <c r="K23" s="87"/>
      <c r="L23" s="87"/>
      <c r="M23" s="87"/>
      <c r="N23" s="87"/>
      <c r="O23" s="87"/>
      <c r="P23" s="87"/>
      <c r="Q23" s="87"/>
      <c r="R23" s="87"/>
      <c r="S23" s="87"/>
      <c r="T23" s="87"/>
      <c r="U23" s="87"/>
      <c r="V23" s="87"/>
      <c r="W23" s="87"/>
      <c r="X23" s="87"/>
      <c r="Y23" s="87"/>
      <c r="Z23" s="87"/>
      <c r="AA23" s="437"/>
      <c r="AC23" s="573" t="s">
        <v>411</v>
      </c>
      <c r="AD23" s="705">
        <f>BC15</f>
        <v>23.801234293655948</v>
      </c>
      <c r="AE23" s="705">
        <f>BB15</f>
        <v>10.930642078436923</v>
      </c>
      <c r="AF23" s="697">
        <f>BD15</f>
        <v>0.45924685852743397</v>
      </c>
      <c r="AH23" s="573" t="s">
        <v>411</v>
      </c>
      <c r="AI23" s="706">
        <f>BG15</f>
        <v>24.216000000000001</v>
      </c>
      <c r="AJ23" s="705">
        <f>BI15</f>
        <v>576.37068965517244</v>
      </c>
      <c r="AK23" s="705">
        <f>BH15</f>
        <v>264.69642857142856</v>
      </c>
      <c r="AL23" s="695"/>
      <c r="AM23" s="915"/>
      <c r="AN23" s="915"/>
      <c r="AO23" s="915"/>
      <c r="AP23" s="915"/>
      <c r="AQ23" s="915"/>
      <c r="AR23" s="915"/>
      <c r="AS23" s="915"/>
      <c r="AT23" s="915"/>
      <c r="AU23" s="915"/>
      <c r="AV23" s="915"/>
      <c r="AW23" s="915"/>
      <c r="AX23" s="915"/>
      <c r="AY23" s="797"/>
      <c r="BA23" s="7" t="s">
        <v>526</v>
      </c>
      <c r="BB23" s="208">
        <f>+BH23/BG23</f>
        <v>8.7188049209138843</v>
      </c>
      <c r="BC23" s="207">
        <f>+BI23/BG23</f>
        <v>23.829525483304046</v>
      </c>
      <c r="BD23" s="73">
        <f>+BB23/BC23</f>
        <v>0.36588243970794304</v>
      </c>
      <c r="BF23" s="7" t="s">
        <v>526</v>
      </c>
      <c r="BG23" s="211">
        <f>+集計・資料①!BG26</f>
        <v>51.727272727272727</v>
      </c>
      <c r="BH23" s="203">
        <f>+集計・資料①!BI26</f>
        <v>451</v>
      </c>
      <c r="BI23" s="204">
        <f>+集計・資料①!BH26</f>
        <v>1232.6363636363637</v>
      </c>
      <c r="BJ23" s="197"/>
    </row>
    <row r="24" spans="1:62" ht="10.5">
      <c r="A24" s="436"/>
      <c r="B24" s="87"/>
      <c r="C24" s="87"/>
      <c r="D24" s="87"/>
      <c r="E24" s="87"/>
      <c r="F24" s="87"/>
      <c r="G24" s="87"/>
      <c r="H24" s="87"/>
      <c r="I24" s="87"/>
      <c r="J24" s="87"/>
      <c r="K24" s="87"/>
      <c r="L24" s="87"/>
      <c r="M24" s="87"/>
      <c r="N24" s="87"/>
      <c r="O24" s="87"/>
      <c r="P24" s="87"/>
      <c r="Q24" s="87"/>
      <c r="R24" s="87"/>
      <c r="S24" s="87"/>
      <c r="T24" s="87"/>
      <c r="U24" s="87"/>
      <c r="V24" s="87"/>
      <c r="W24" s="87"/>
      <c r="X24" s="87"/>
      <c r="Y24" s="87"/>
      <c r="Z24" s="87"/>
      <c r="AA24" s="437"/>
      <c r="AC24" s="690" t="s">
        <v>412</v>
      </c>
      <c r="AD24" s="705">
        <f>BC14</f>
        <v>35.769936067585697</v>
      </c>
      <c r="AE24" s="705">
        <f>BB14</f>
        <v>12.122149442018438</v>
      </c>
      <c r="AF24" s="697">
        <f>BD14</f>
        <v>0.33889211932372981</v>
      </c>
      <c r="AH24" s="690" t="s">
        <v>412</v>
      </c>
      <c r="AI24" s="706">
        <f>BG14</f>
        <v>24.981818181818181</v>
      </c>
      <c r="AJ24" s="705">
        <f>BI14</f>
        <v>893.5980392156863</v>
      </c>
      <c r="AK24" s="705">
        <f>BH14</f>
        <v>302.83333333333331</v>
      </c>
      <c r="AL24" s="695"/>
      <c r="AM24" s="915"/>
      <c r="AN24" s="915"/>
      <c r="AO24" s="915"/>
      <c r="AP24" s="915"/>
      <c r="AQ24" s="915"/>
      <c r="AR24" s="915"/>
      <c r="AS24" s="915"/>
      <c r="AT24" s="915"/>
      <c r="AU24" s="915"/>
      <c r="AV24" s="915"/>
      <c r="AW24" s="915"/>
      <c r="AX24" s="915"/>
      <c r="AY24" s="797"/>
      <c r="BA24" s="16" t="s">
        <v>536</v>
      </c>
      <c r="BB24" s="208">
        <f t="shared" si="0"/>
        <v>12.293790476190477</v>
      </c>
      <c r="BC24" s="207">
        <f t="shared" si="1"/>
        <v>27.647792207792207</v>
      </c>
      <c r="BD24" s="73">
        <f t="shared" si="2"/>
        <v>0.44465722195082236</v>
      </c>
      <c r="BF24" s="16" t="s">
        <v>536</v>
      </c>
      <c r="BG24" s="211">
        <f>+集計・資料①!BG28</f>
        <v>26.923076923076923</v>
      </c>
      <c r="BH24" s="203">
        <f>+集計・資料①!BI28</f>
        <v>330.98666666666668</v>
      </c>
      <c r="BI24" s="204">
        <f>+集計・資料①!BH28</f>
        <v>744.36363636363637</v>
      </c>
      <c r="BJ24" s="197"/>
    </row>
    <row r="25" spans="1:62" ht="12" thickBot="1">
      <c r="A25" s="436"/>
      <c r="B25" s="87"/>
      <c r="C25" s="87"/>
      <c r="D25" s="87"/>
      <c r="E25" s="87"/>
      <c r="F25" s="87"/>
      <c r="G25" s="87"/>
      <c r="H25" s="87"/>
      <c r="I25" s="87"/>
      <c r="J25" s="87"/>
      <c r="K25" s="87"/>
      <c r="L25" s="87"/>
      <c r="M25" s="87"/>
      <c r="N25" s="87"/>
      <c r="O25" s="87"/>
      <c r="P25" s="87"/>
      <c r="Q25" s="87"/>
      <c r="R25" s="87"/>
      <c r="S25" s="87"/>
      <c r="T25" s="87"/>
      <c r="U25" s="87"/>
      <c r="V25" s="87"/>
      <c r="W25" s="87"/>
      <c r="X25" s="87"/>
      <c r="Y25" s="87"/>
      <c r="Z25" s="87"/>
      <c r="AA25" s="437"/>
      <c r="AC25" s="573" t="s">
        <v>23</v>
      </c>
      <c r="AD25" s="705" t="e">
        <f>BC13</f>
        <v>#DIV/0!</v>
      </c>
      <c r="AE25" s="705" t="e">
        <f>BB13</f>
        <v>#DIV/0!</v>
      </c>
      <c r="AF25" s="688" t="e">
        <f>BD13</f>
        <v>#DIV/0!</v>
      </c>
      <c r="AH25" s="573" t="s">
        <v>23</v>
      </c>
      <c r="AI25" s="706" t="e">
        <f>BG13</f>
        <v>#DIV/0!</v>
      </c>
      <c r="AJ25" s="705" t="e">
        <f>BI13</f>
        <v>#DIV/0!</v>
      </c>
      <c r="AK25" s="705" t="e">
        <f>BH13</f>
        <v>#DIV/0!</v>
      </c>
      <c r="AL25" s="695"/>
      <c r="BA25" s="10" t="s">
        <v>537</v>
      </c>
      <c r="BB25" s="209">
        <f t="shared" si="0"/>
        <v>10.091930401424852</v>
      </c>
      <c r="BC25" s="210">
        <f t="shared" si="1"/>
        <v>23.244661855767355</v>
      </c>
      <c r="BD25" s="57">
        <f t="shared" si="2"/>
        <v>0.43416120501322286</v>
      </c>
      <c r="BF25" s="10" t="s">
        <v>537</v>
      </c>
      <c r="BG25" s="212">
        <f>+集計・資料①!BG30</f>
        <v>11.585714285714285</v>
      </c>
      <c r="BH25" s="205">
        <f>+集計・資料①!BI30</f>
        <v>116.92222222222222</v>
      </c>
      <c r="BI25" s="206">
        <f>+集計・資料①!BH30</f>
        <v>269.30601092896177</v>
      </c>
    </row>
    <row r="26" spans="1:62">
      <c r="A26" s="436"/>
      <c r="B26" s="87"/>
      <c r="C26" s="87"/>
      <c r="D26" s="87"/>
      <c r="E26" s="87"/>
      <c r="F26" s="87"/>
      <c r="G26" s="87"/>
      <c r="H26" s="87"/>
      <c r="I26" s="87"/>
      <c r="J26" s="87"/>
      <c r="K26" s="87"/>
      <c r="L26" s="87"/>
      <c r="M26" s="87"/>
      <c r="N26" s="87"/>
      <c r="O26" s="87"/>
      <c r="P26" s="87"/>
      <c r="Q26" s="87"/>
      <c r="R26" s="87"/>
      <c r="S26" s="87"/>
      <c r="T26" s="87"/>
      <c r="U26" s="87"/>
      <c r="V26" s="87"/>
      <c r="W26" s="87"/>
      <c r="X26" s="87"/>
      <c r="Y26" s="87"/>
      <c r="Z26" s="87"/>
      <c r="AA26" s="437"/>
      <c r="AD26" s="195"/>
      <c r="AE26" s="195"/>
      <c r="AF26" s="195"/>
      <c r="AH26" s="116"/>
      <c r="AL26" s="695"/>
      <c r="BB26" s="195"/>
      <c r="BC26" s="195"/>
      <c r="BD26" s="195"/>
      <c r="BF26" s="116"/>
    </row>
    <row r="27" spans="1:62">
      <c r="A27" s="436"/>
      <c r="B27" s="87"/>
      <c r="C27" s="87"/>
      <c r="D27" s="87"/>
      <c r="E27" s="87"/>
      <c r="F27" s="87"/>
      <c r="G27" s="87"/>
      <c r="H27" s="87"/>
      <c r="I27" s="87"/>
      <c r="J27" s="87"/>
      <c r="K27" s="87"/>
      <c r="L27" s="87"/>
      <c r="M27" s="87"/>
      <c r="N27" s="87"/>
      <c r="O27" s="87"/>
      <c r="P27" s="87"/>
      <c r="Q27" s="87"/>
      <c r="R27" s="87"/>
      <c r="S27" s="87"/>
      <c r="T27" s="87"/>
      <c r="U27" s="87"/>
      <c r="V27" s="87"/>
      <c r="W27" s="87"/>
      <c r="X27" s="87"/>
      <c r="Y27" s="87"/>
      <c r="Z27" s="87"/>
      <c r="AA27" s="437"/>
      <c r="AC27" s="26" t="s">
        <v>19</v>
      </c>
      <c r="AH27" s="26" t="s">
        <v>20</v>
      </c>
      <c r="AY27" s="798"/>
      <c r="BA27" s="26" t="s">
        <v>19</v>
      </c>
      <c r="BF27" s="26" t="s">
        <v>20</v>
      </c>
    </row>
    <row r="28" spans="1:62" ht="12" thickBot="1">
      <c r="A28" s="436"/>
      <c r="B28" s="87"/>
      <c r="C28" s="87"/>
      <c r="D28" s="87"/>
      <c r="E28" s="87"/>
      <c r="F28" s="87"/>
      <c r="G28" s="87"/>
      <c r="H28" s="87"/>
      <c r="I28" s="87"/>
      <c r="J28" s="87"/>
      <c r="K28" s="87"/>
      <c r="L28" s="87"/>
      <c r="M28" s="87"/>
      <c r="N28" s="87"/>
      <c r="O28" s="87"/>
      <c r="P28" s="87"/>
      <c r="Q28" s="87"/>
      <c r="R28" s="87"/>
      <c r="S28" s="87"/>
      <c r="T28" s="87"/>
      <c r="U28" s="87"/>
      <c r="V28" s="87"/>
      <c r="W28" s="87"/>
      <c r="X28" s="87"/>
      <c r="Y28" s="87"/>
      <c r="Z28" s="87"/>
      <c r="AA28" s="437"/>
      <c r="AY28" s="795"/>
      <c r="BJ28" s="120"/>
    </row>
    <row r="29" spans="1:62" thickBot="1">
      <c r="A29" s="436"/>
      <c r="B29" s="87"/>
      <c r="C29" s="87"/>
      <c r="D29" s="87"/>
      <c r="E29" s="87"/>
      <c r="F29" s="87"/>
      <c r="G29" s="87"/>
      <c r="H29" s="87"/>
      <c r="I29" s="87"/>
      <c r="J29" s="87"/>
      <c r="K29" s="87"/>
      <c r="L29" s="87"/>
      <c r="M29" s="87"/>
      <c r="N29" s="87"/>
      <c r="O29" s="87"/>
      <c r="P29" s="87"/>
      <c r="Q29" s="87"/>
      <c r="R29" s="87"/>
      <c r="S29" s="87"/>
      <c r="T29" s="87"/>
      <c r="U29" s="87"/>
      <c r="V29" s="87"/>
      <c r="W29" s="87"/>
      <c r="X29" s="87"/>
      <c r="Y29" s="87"/>
      <c r="Z29" s="87"/>
      <c r="AA29" s="437"/>
      <c r="AC29" s="575" t="s">
        <v>540</v>
      </c>
      <c r="AD29" s="937" t="s">
        <v>14</v>
      </c>
      <c r="AE29" s="937"/>
      <c r="AF29" s="937"/>
      <c r="AY29" s="797"/>
      <c r="BA29" s="88" t="s">
        <v>540</v>
      </c>
      <c r="BB29" s="967" t="s">
        <v>14</v>
      </c>
      <c r="BC29" s="968"/>
      <c r="BD29" s="969"/>
      <c r="BJ29" s="197"/>
    </row>
    <row r="30" spans="1:62" thickBot="1">
      <c r="A30" s="436"/>
      <c r="B30" s="87"/>
      <c r="C30" s="87"/>
      <c r="D30" s="87"/>
      <c r="E30" s="87"/>
      <c r="F30" s="87"/>
      <c r="G30" s="87"/>
      <c r="H30" s="87"/>
      <c r="I30" s="87"/>
      <c r="J30" s="87"/>
      <c r="K30" s="87"/>
      <c r="L30" s="87"/>
      <c r="M30" s="87"/>
      <c r="N30" s="87"/>
      <c r="O30" s="87"/>
      <c r="P30" s="87"/>
      <c r="Q30" s="87"/>
      <c r="R30" s="87"/>
      <c r="S30" s="87"/>
      <c r="T30" s="87"/>
      <c r="U30" s="87"/>
      <c r="V30" s="87"/>
      <c r="W30" s="87"/>
      <c r="X30" s="87"/>
      <c r="Y30" s="87"/>
      <c r="Z30" s="87"/>
      <c r="AA30" s="437"/>
      <c r="AC30" s="575"/>
      <c r="AD30" s="575" t="s">
        <v>588</v>
      </c>
      <c r="AE30" s="575" t="s">
        <v>587</v>
      </c>
      <c r="AF30" s="575" t="s">
        <v>589</v>
      </c>
      <c r="AH30" s="575" t="s">
        <v>540</v>
      </c>
      <c r="AI30" s="575" t="s">
        <v>13</v>
      </c>
      <c r="AJ30" s="575" t="s">
        <v>12</v>
      </c>
      <c r="AK30" s="575" t="s">
        <v>11</v>
      </c>
      <c r="AL30" s="794"/>
      <c r="AY30" s="797"/>
      <c r="BA30" s="37"/>
      <c r="BB30" s="227" t="s">
        <v>587</v>
      </c>
      <c r="BC30" s="228" t="s">
        <v>588</v>
      </c>
      <c r="BD30" s="229" t="s">
        <v>589</v>
      </c>
      <c r="BF30" s="31" t="s">
        <v>540</v>
      </c>
      <c r="BG30" s="27" t="s">
        <v>13</v>
      </c>
      <c r="BH30" s="29" t="s">
        <v>11</v>
      </c>
      <c r="BI30" s="30" t="s">
        <v>12</v>
      </c>
      <c r="BJ30" s="197"/>
    </row>
    <row r="31" spans="1:62" ht="10.5">
      <c r="A31" s="436"/>
      <c r="B31" s="87"/>
      <c r="C31" s="87"/>
      <c r="D31" s="87"/>
      <c r="E31" s="87"/>
      <c r="F31" s="87"/>
      <c r="G31" s="87"/>
      <c r="H31" s="87"/>
      <c r="I31" s="87"/>
      <c r="J31" s="87"/>
      <c r="K31" s="87"/>
      <c r="L31" s="87"/>
      <c r="M31" s="87"/>
      <c r="N31" s="87"/>
      <c r="O31" s="87"/>
      <c r="P31" s="87"/>
      <c r="Q31" s="87"/>
      <c r="R31" s="87"/>
      <c r="S31" s="87"/>
      <c r="T31" s="87"/>
      <c r="U31" s="87"/>
      <c r="V31" s="87"/>
      <c r="W31" s="87"/>
      <c r="X31" s="87"/>
      <c r="Y31" s="87"/>
      <c r="Z31" s="87"/>
      <c r="AA31" s="437"/>
      <c r="AC31" s="577" t="s">
        <v>413</v>
      </c>
      <c r="AD31" s="707">
        <f>BC36</f>
        <v>30.608811748998665</v>
      </c>
      <c r="AE31" s="707">
        <f>BB36</f>
        <v>10.069387755102039</v>
      </c>
      <c r="AF31" s="769">
        <f>BD36</f>
        <v>0.32897022719058827</v>
      </c>
      <c r="AH31" s="577" t="s">
        <v>413</v>
      </c>
      <c r="AI31" s="706">
        <f>BG36</f>
        <v>2.3333333333333335</v>
      </c>
      <c r="AJ31" s="705">
        <f>BI36</f>
        <v>71.420560747663558</v>
      </c>
      <c r="AK31" s="705">
        <f>BH36</f>
        <v>23.495238095238093</v>
      </c>
      <c r="AL31" s="794"/>
      <c r="AY31" s="797"/>
      <c r="BA31" s="503" t="s">
        <v>544</v>
      </c>
      <c r="BB31" s="224">
        <f t="shared" ref="BB31:BB36" si="3">+BH31/BG31</f>
        <v>12.200935834487389</v>
      </c>
      <c r="BC31" s="225">
        <f t="shared" ref="BC31:BC36" si="4">+BI31/BG31</f>
        <v>28.062625372445339</v>
      </c>
      <c r="BD31" s="226">
        <f t="shared" ref="BD31:BD36" si="5">+BB31/BC31</f>
        <v>0.434775281092106</v>
      </c>
      <c r="BF31" s="503" t="s">
        <v>544</v>
      </c>
      <c r="BG31" s="215">
        <f>+集計・資料①!BG40</f>
        <v>159.39130434782609</v>
      </c>
      <c r="BH31" s="217">
        <f>+集計・資料①!BI40</f>
        <v>1944.7230769230769</v>
      </c>
      <c r="BI31" s="221">
        <f>+集計・資料①!BH40</f>
        <v>4472.9384615384615</v>
      </c>
      <c r="BJ31" s="197"/>
    </row>
    <row r="32" spans="1:62" ht="10.5">
      <c r="A32" s="436"/>
      <c r="B32" s="87"/>
      <c r="C32" s="87"/>
      <c r="D32" s="87"/>
      <c r="E32" s="87"/>
      <c r="F32" s="87"/>
      <c r="G32" s="87"/>
      <c r="H32" s="87"/>
      <c r="I32" s="87"/>
      <c r="J32" s="87"/>
      <c r="K32" s="87"/>
      <c r="L32" s="87"/>
      <c r="M32" s="87"/>
      <c r="N32" s="87"/>
      <c r="O32" s="87"/>
      <c r="P32" s="87"/>
      <c r="Q32" s="87"/>
      <c r="R32" s="87"/>
      <c r="S32" s="87"/>
      <c r="T32" s="87"/>
      <c r="U32" s="87"/>
      <c r="V32" s="87"/>
      <c r="W32" s="87"/>
      <c r="X32" s="87"/>
      <c r="Y32" s="87"/>
      <c r="Z32" s="87"/>
      <c r="AA32" s="437"/>
      <c r="AC32" s="577" t="s">
        <v>414</v>
      </c>
      <c r="AD32" s="707">
        <f>BC35</f>
        <v>20.434301521438449</v>
      </c>
      <c r="AE32" s="707">
        <f>BB35</f>
        <v>9.4826731621656073</v>
      </c>
      <c r="AF32" s="697">
        <f>BD35</f>
        <v>0.46405663302055872</v>
      </c>
      <c r="AH32" s="577" t="s">
        <v>414</v>
      </c>
      <c r="AI32" s="706">
        <f>BG35</f>
        <v>4.82</v>
      </c>
      <c r="AJ32" s="705">
        <f>BI35</f>
        <v>98.493333333333339</v>
      </c>
      <c r="AK32" s="705">
        <f>BH35</f>
        <v>45.706484641638227</v>
      </c>
      <c r="AL32" s="695"/>
      <c r="AY32" s="797"/>
      <c r="BA32" s="106" t="s">
        <v>430</v>
      </c>
      <c r="BB32" s="231">
        <f t="shared" si="3"/>
        <v>9.8264193469785575</v>
      </c>
      <c r="BC32" s="230">
        <f t="shared" si="4"/>
        <v>23.575204407623996</v>
      </c>
      <c r="BD32" s="232">
        <f t="shared" si="5"/>
        <v>0.4168116287382343</v>
      </c>
      <c r="BF32" s="106" t="s">
        <v>430</v>
      </c>
      <c r="BG32" s="216">
        <f>+集計・資料①!BG42</f>
        <v>43.951807228915662</v>
      </c>
      <c r="BH32" s="218">
        <f>+集計・資料①!BI42</f>
        <v>431.88888888888891</v>
      </c>
      <c r="BI32" s="222">
        <f>+集計・資料①!BH42</f>
        <v>1036.1728395061727</v>
      </c>
      <c r="BJ32" s="197"/>
    </row>
    <row r="33" spans="1:62" ht="10.5">
      <c r="A33" s="436"/>
      <c r="B33" s="87"/>
      <c r="C33" s="87"/>
      <c r="D33" s="87"/>
      <c r="E33" s="87"/>
      <c r="F33" s="87"/>
      <c r="G33" s="87"/>
      <c r="H33" s="87"/>
      <c r="I33" s="87"/>
      <c r="J33" s="87"/>
      <c r="K33" s="87"/>
      <c r="L33" s="87"/>
      <c r="M33" s="87"/>
      <c r="N33" s="87"/>
      <c r="O33" s="87"/>
      <c r="P33" s="87"/>
      <c r="Q33" s="87"/>
      <c r="R33" s="87"/>
      <c r="S33" s="87"/>
      <c r="T33" s="87"/>
      <c r="U33" s="87"/>
      <c r="V33" s="87"/>
      <c r="W33" s="87"/>
      <c r="X33" s="87"/>
      <c r="Y33" s="87"/>
      <c r="Z33" s="87"/>
      <c r="AA33" s="437"/>
      <c r="AC33" s="577" t="s">
        <v>415</v>
      </c>
      <c r="AD33" s="707">
        <f>BC34</f>
        <v>21.983502763994576</v>
      </c>
      <c r="AE33" s="707">
        <f>BB34</f>
        <v>9.5315567520929783</v>
      </c>
      <c r="AF33" s="697">
        <f>BD34</f>
        <v>0.43357770844890686</v>
      </c>
      <c r="AH33" s="577" t="s">
        <v>415</v>
      </c>
      <c r="AI33" s="706">
        <f>BG34</f>
        <v>11.36829268292683</v>
      </c>
      <c r="AJ33" s="705">
        <f>BI34</f>
        <v>249.91489361702128</v>
      </c>
      <c r="AK33" s="705">
        <f>BH34</f>
        <v>108.35752688172043</v>
      </c>
      <c r="AL33" s="695"/>
      <c r="AY33" s="797"/>
      <c r="BA33" s="108" t="s">
        <v>431</v>
      </c>
      <c r="BB33" s="231">
        <f t="shared" si="3"/>
        <v>9.1404511184739512</v>
      </c>
      <c r="BC33" s="230">
        <f t="shared" si="4"/>
        <v>23.22868606986238</v>
      </c>
      <c r="BD33" s="232">
        <f t="shared" si="5"/>
        <v>0.39349841359873799</v>
      </c>
      <c r="BF33" s="108" t="s">
        <v>431</v>
      </c>
      <c r="BG33" s="216">
        <f>+集計・資料①!BG44</f>
        <v>24.047169811320753</v>
      </c>
      <c r="BH33" s="218">
        <f>+集計・資料①!BI44</f>
        <v>219.80198019801981</v>
      </c>
      <c r="BI33" s="222">
        <f>+集計・資料①!BH44</f>
        <v>558.58415841584156</v>
      </c>
      <c r="BJ33" s="197"/>
    </row>
    <row r="34" spans="1:62" ht="10.5">
      <c r="A34" s="436"/>
      <c r="B34" s="87"/>
      <c r="C34" s="87"/>
      <c r="D34" s="87"/>
      <c r="E34" s="87"/>
      <c r="F34" s="87"/>
      <c r="G34" s="87"/>
      <c r="H34" s="87"/>
      <c r="I34" s="87"/>
      <c r="J34" s="87"/>
      <c r="K34" s="87"/>
      <c r="L34" s="87"/>
      <c r="M34" s="87"/>
      <c r="N34" s="87"/>
      <c r="O34" s="87"/>
      <c r="P34" s="87"/>
      <c r="Q34" s="87"/>
      <c r="R34" s="87"/>
      <c r="S34" s="87"/>
      <c r="T34" s="87"/>
      <c r="U34" s="87"/>
      <c r="V34" s="87"/>
      <c r="W34" s="87"/>
      <c r="X34" s="87"/>
      <c r="Y34" s="87"/>
      <c r="Z34" s="87"/>
      <c r="AA34" s="437"/>
      <c r="AC34" s="577" t="s">
        <v>416</v>
      </c>
      <c r="AD34" s="707">
        <f>BC33</f>
        <v>23.22868606986238</v>
      </c>
      <c r="AE34" s="707">
        <f>BB33</f>
        <v>9.1404511184739512</v>
      </c>
      <c r="AF34" s="765">
        <f>BD33</f>
        <v>0.39349841359873799</v>
      </c>
      <c r="AH34" s="577" t="s">
        <v>416</v>
      </c>
      <c r="AI34" s="706">
        <f>BG33</f>
        <v>24.047169811320753</v>
      </c>
      <c r="AJ34" s="705">
        <f>BI33</f>
        <v>558.58415841584156</v>
      </c>
      <c r="AK34" s="705">
        <f>BH33</f>
        <v>219.80198019801981</v>
      </c>
      <c r="AL34" s="695"/>
      <c r="AY34" s="797"/>
      <c r="BA34" s="108" t="s">
        <v>432</v>
      </c>
      <c r="BB34" s="231">
        <f t="shared" si="3"/>
        <v>9.5315567520929783</v>
      </c>
      <c r="BC34" s="230">
        <f t="shared" si="4"/>
        <v>21.983502763994576</v>
      </c>
      <c r="BD34" s="232">
        <f t="shared" si="5"/>
        <v>0.43357770844890686</v>
      </c>
      <c r="BF34" s="108" t="s">
        <v>432</v>
      </c>
      <c r="BG34" s="216">
        <f>+集計・資料①!BG46</f>
        <v>11.36829268292683</v>
      </c>
      <c r="BH34" s="218">
        <f>+集計・資料①!BI46</f>
        <v>108.35752688172043</v>
      </c>
      <c r="BI34" s="222">
        <f>+集計・資料①!BH46</f>
        <v>249.91489361702128</v>
      </c>
      <c r="BJ34" s="197"/>
    </row>
    <row r="35" spans="1:62" ht="10.5">
      <c r="A35" s="436"/>
      <c r="B35" s="87"/>
      <c r="C35" s="87"/>
      <c r="D35" s="87"/>
      <c r="E35" s="87"/>
      <c r="F35" s="87"/>
      <c r="G35" s="87"/>
      <c r="H35" s="87"/>
      <c r="I35" s="87"/>
      <c r="J35" s="87"/>
      <c r="K35" s="87"/>
      <c r="L35" s="87"/>
      <c r="M35" s="87"/>
      <c r="N35" s="87"/>
      <c r="O35" s="87"/>
      <c r="P35" s="87"/>
      <c r="Q35" s="87"/>
      <c r="R35" s="87"/>
      <c r="S35" s="87"/>
      <c r="T35" s="87"/>
      <c r="U35" s="87"/>
      <c r="V35" s="87"/>
      <c r="W35" s="87"/>
      <c r="X35" s="87"/>
      <c r="Y35" s="87"/>
      <c r="Z35" s="87"/>
      <c r="AA35" s="437"/>
      <c r="AC35" s="577" t="s">
        <v>417</v>
      </c>
      <c r="AD35" s="707">
        <f>BC32</f>
        <v>23.575204407623996</v>
      </c>
      <c r="AE35" s="707">
        <f>BB32</f>
        <v>9.8264193469785575</v>
      </c>
      <c r="AF35" s="697">
        <f>BD32</f>
        <v>0.4168116287382343</v>
      </c>
      <c r="AH35" s="577" t="s">
        <v>417</v>
      </c>
      <c r="AI35" s="706">
        <f>BG32</f>
        <v>43.951807228915662</v>
      </c>
      <c r="AJ35" s="705">
        <f>BI32</f>
        <v>1036.1728395061727</v>
      </c>
      <c r="AK35" s="705">
        <f>BH32</f>
        <v>431.88888888888891</v>
      </c>
      <c r="AL35" s="695"/>
      <c r="AY35" s="797"/>
      <c r="BA35" s="108" t="s">
        <v>433</v>
      </c>
      <c r="BB35" s="231">
        <f t="shared" si="3"/>
        <v>9.4826731621656073</v>
      </c>
      <c r="BC35" s="230">
        <f t="shared" si="4"/>
        <v>20.434301521438449</v>
      </c>
      <c r="BD35" s="232">
        <f t="shared" si="5"/>
        <v>0.46405663302055872</v>
      </c>
      <c r="BF35" s="108" t="s">
        <v>433</v>
      </c>
      <c r="BG35" s="216">
        <f>+集計・資料①!BG48</f>
        <v>4.82</v>
      </c>
      <c r="BH35" s="218">
        <f>+集計・資料①!BI48</f>
        <v>45.706484641638227</v>
      </c>
      <c r="BI35" s="222">
        <f>+集計・資料①!BH48</f>
        <v>98.493333333333339</v>
      </c>
    </row>
    <row r="36" spans="1:62" ht="12" thickBot="1">
      <c r="A36" s="436"/>
      <c r="B36" s="87"/>
      <c r="C36" s="87"/>
      <c r="D36" s="87"/>
      <c r="E36" s="87"/>
      <c r="F36" s="87"/>
      <c r="G36" s="87"/>
      <c r="H36" s="87"/>
      <c r="I36" s="87"/>
      <c r="J36" s="87"/>
      <c r="K36" s="87"/>
      <c r="L36" s="87"/>
      <c r="M36" s="87"/>
      <c r="N36" s="87"/>
      <c r="O36" s="87"/>
      <c r="P36" s="87"/>
      <c r="Q36" s="87"/>
      <c r="R36" s="87"/>
      <c r="S36" s="87"/>
      <c r="T36" s="87"/>
      <c r="U36" s="87"/>
      <c r="V36" s="87"/>
      <c r="W36" s="87"/>
      <c r="X36" s="87"/>
      <c r="Y36" s="87"/>
      <c r="Z36" s="87"/>
      <c r="AA36" s="437"/>
      <c r="AC36" s="577" t="s">
        <v>418</v>
      </c>
      <c r="AD36" s="707">
        <f>BC31</f>
        <v>28.062625372445339</v>
      </c>
      <c r="AE36" s="707">
        <f>BB31</f>
        <v>12.200935834487389</v>
      </c>
      <c r="AF36" s="697">
        <f>BD31</f>
        <v>0.434775281092106</v>
      </c>
      <c r="AH36" s="577" t="s">
        <v>418</v>
      </c>
      <c r="AI36" s="706">
        <f>BG31</f>
        <v>159.39130434782609</v>
      </c>
      <c r="AJ36" s="705">
        <f>BI31</f>
        <v>4472.9384615384615</v>
      </c>
      <c r="AK36" s="705">
        <f>BH31</f>
        <v>1944.7230769230769</v>
      </c>
      <c r="AL36" s="695"/>
      <c r="AM36" s="791"/>
      <c r="BA36" s="77" t="s">
        <v>434</v>
      </c>
      <c r="BB36" s="233">
        <f t="shared" si="3"/>
        <v>10.069387755102039</v>
      </c>
      <c r="BC36" s="234">
        <f t="shared" si="4"/>
        <v>30.608811748998665</v>
      </c>
      <c r="BD36" s="235">
        <f t="shared" si="5"/>
        <v>0.32897022719058827</v>
      </c>
      <c r="BF36" s="77" t="s">
        <v>434</v>
      </c>
      <c r="BG36" s="219">
        <f>+集計・資料①!BG50</f>
        <v>2.3333333333333335</v>
      </c>
      <c r="BH36" s="220">
        <f>+集計・資料①!BI50</f>
        <v>23.495238095238093</v>
      </c>
      <c r="BI36" s="223">
        <f>+集計・資料①!BH50</f>
        <v>71.420560747663558</v>
      </c>
    </row>
    <row r="37" spans="1:62">
      <c r="A37" s="436"/>
      <c r="B37" s="87"/>
      <c r="C37" s="87"/>
      <c r="D37" s="87"/>
      <c r="E37" s="87"/>
      <c r="F37" s="87"/>
      <c r="G37" s="87"/>
      <c r="H37" s="87"/>
      <c r="I37" s="87"/>
      <c r="J37" s="87"/>
      <c r="K37" s="87"/>
      <c r="L37" s="87"/>
      <c r="M37" s="87"/>
      <c r="N37" s="87"/>
      <c r="O37" s="87"/>
      <c r="P37" s="87"/>
      <c r="Q37" s="87"/>
      <c r="R37" s="87"/>
      <c r="S37" s="87"/>
      <c r="T37" s="87"/>
      <c r="U37" s="87"/>
      <c r="V37" s="87"/>
      <c r="W37" s="87"/>
      <c r="X37" s="87"/>
      <c r="Y37" s="87"/>
      <c r="Z37" s="87"/>
      <c r="AA37" s="437"/>
      <c r="AL37" s="695"/>
      <c r="AM37" s="791"/>
    </row>
    <row r="38" spans="1:62">
      <c r="A38" s="436"/>
      <c r="B38" s="87"/>
      <c r="C38" s="87"/>
      <c r="D38" s="87"/>
      <c r="E38" s="87"/>
      <c r="F38" s="87"/>
      <c r="G38" s="87"/>
      <c r="H38" s="87"/>
      <c r="I38" s="87"/>
      <c r="J38" s="87"/>
      <c r="K38" s="87"/>
      <c r="L38" s="87"/>
      <c r="M38" s="87"/>
      <c r="N38" s="87"/>
      <c r="O38" s="87"/>
      <c r="P38" s="87"/>
      <c r="Q38" s="87"/>
      <c r="R38" s="87"/>
      <c r="S38" s="87"/>
      <c r="T38" s="87"/>
      <c r="U38" s="87"/>
      <c r="V38" s="87"/>
      <c r="W38" s="87"/>
      <c r="X38" s="87"/>
      <c r="Y38" s="87"/>
      <c r="Z38" s="87"/>
      <c r="AA38" s="437"/>
      <c r="AL38" s="695"/>
      <c r="AM38" s="791"/>
    </row>
    <row r="39" spans="1:62">
      <c r="A39" s="436"/>
      <c r="B39" s="87"/>
      <c r="C39" s="87"/>
      <c r="D39" s="87"/>
      <c r="E39" s="87"/>
      <c r="F39" s="87"/>
      <c r="G39" s="87"/>
      <c r="H39" s="87"/>
      <c r="I39" s="87"/>
      <c r="J39" s="87"/>
      <c r="K39" s="87"/>
      <c r="L39" s="87"/>
      <c r="M39" s="87"/>
      <c r="N39" s="87"/>
      <c r="O39" s="87"/>
      <c r="P39" s="87"/>
      <c r="Q39" s="87"/>
      <c r="R39" s="87"/>
      <c r="S39" s="87"/>
      <c r="T39" s="87"/>
      <c r="U39" s="87"/>
      <c r="V39" s="87"/>
      <c r="W39" s="87"/>
      <c r="X39" s="87"/>
      <c r="Y39" s="87"/>
      <c r="Z39" s="87"/>
      <c r="AA39" s="437"/>
      <c r="AK39" s="708"/>
      <c r="AM39" s="791"/>
      <c r="BG39" s="213"/>
      <c r="BH39" s="214"/>
      <c r="BI39" s="214"/>
    </row>
    <row r="40" spans="1:62">
      <c r="A40" s="436"/>
      <c r="B40" s="87"/>
      <c r="C40" s="87"/>
      <c r="D40" s="87"/>
      <c r="E40" s="87"/>
      <c r="F40" s="87"/>
      <c r="G40" s="87"/>
      <c r="H40" s="87"/>
      <c r="I40" s="87"/>
      <c r="J40" s="87"/>
      <c r="K40" s="87"/>
      <c r="L40" s="87"/>
      <c r="M40" s="87"/>
      <c r="N40" s="87"/>
      <c r="O40" s="87"/>
      <c r="P40" s="87"/>
      <c r="Q40" s="87"/>
      <c r="R40" s="87"/>
      <c r="S40" s="87"/>
      <c r="T40" s="87"/>
      <c r="U40" s="87"/>
      <c r="V40" s="87"/>
      <c r="W40" s="87"/>
      <c r="X40" s="87"/>
      <c r="Y40" s="87"/>
      <c r="Z40" s="87"/>
      <c r="AA40" s="437"/>
      <c r="AK40" s="87"/>
      <c r="AM40" s="791"/>
      <c r="BG40" s="87"/>
      <c r="BH40" s="87"/>
      <c r="BI40" s="87"/>
    </row>
    <row r="41" spans="1:62">
      <c r="A41" s="436"/>
      <c r="B41" s="87"/>
      <c r="C41" s="87"/>
      <c r="D41" s="87"/>
      <c r="E41" s="87"/>
      <c r="F41" s="87"/>
      <c r="G41" s="87"/>
      <c r="H41" s="87"/>
      <c r="I41" s="87"/>
      <c r="J41" s="87"/>
      <c r="K41" s="87"/>
      <c r="L41" s="87"/>
      <c r="M41" s="87"/>
      <c r="N41" s="87"/>
      <c r="O41" s="87"/>
      <c r="P41" s="87"/>
      <c r="Q41" s="87"/>
      <c r="R41" s="87"/>
      <c r="S41" s="87"/>
      <c r="T41" s="87"/>
      <c r="U41" s="87"/>
      <c r="V41" s="87"/>
      <c r="W41" s="87"/>
      <c r="X41" s="87"/>
      <c r="Y41" s="87"/>
      <c r="Z41" s="87"/>
      <c r="AA41" s="437"/>
      <c r="AM41" s="791"/>
    </row>
    <row r="42" spans="1:62">
      <c r="A42" s="436"/>
      <c r="B42" s="87"/>
      <c r="C42" s="87"/>
      <c r="D42" s="87"/>
      <c r="E42" s="87"/>
      <c r="F42" s="87"/>
      <c r="G42" s="87"/>
      <c r="H42" s="87"/>
      <c r="I42" s="87"/>
      <c r="J42" s="87"/>
      <c r="K42" s="87"/>
      <c r="L42" s="87"/>
      <c r="M42" s="87"/>
      <c r="N42" s="87"/>
      <c r="O42" s="87"/>
      <c r="P42" s="87"/>
      <c r="Q42" s="87"/>
      <c r="R42" s="87"/>
      <c r="S42" s="87"/>
      <c r="T42" s="87"/>
      <c r="U42" s="87"/>
      <c r="V42" s="87"/>
      <c r="W42" s="87"/>
      <c r="X42" s="87"/>
      <c r="Y42" s="87"/>
      <c r="Z42" s="87"/>
      <c r="AA42" s="437"/>
      <c r="AM42" s="791"/>
    </row>
    <row r="43" spans="1:62">
      <c r="A43" s="436"/>
      <c r="B43" s="87"/>
      <c r="C43" s="87"/>
      <c r="D43" s="87"/>
      <c r="E43" s="87"/>
      <c r="F43" s="87"/>
      <c r="G43" s="87"/>
      <c r="H43" s="87"/>
      <c r="I43" s="87"/>
      <c r="J43" s="87"/>
      <c r="K43" s="87"/>
      <c r="L43" s="87"/>
      <c r="M43" s="87"/>
      <c r="N43" s="87"/>
      <c r="O43" s="87"/>
      <c r="P43" s="87"/>
      <c r="Q43" s="87"/>
      <c r="R43" s="87"/>
      <c r="S43" s="87"/>
      <c r="T43" s="87"/>
      <c r="U43" s="87"/>
      <c r="V43" s="87"/>
      <c r="W43" s="87"/>
      <c r="X43" s="87"/>
      <c r="Y43" s="87"/>
      <c r="Z43" s="87"/>
      <c r="AA43" s="437"/>
      <c r="AM43" s="791"/>
    </row>
    <row r="44" spans="1:62">
      <c r="A44" s="436"/>
      <c r="B44" s="87"/>
      <c r="C44" s="87"/>
      <c r="D44" s="87"/>
      <c r="E44" s="87"/>
      <c r="F44" s="87"/>
      <c r="G44" s="87"/>
      <c r="H44" s="87"/>
      <c r="I44" s="87"/>
      <c r="J44" s="87"/>
      <c r="K44" s="87"/>
      <c r="L44" s="87"/>
      <c r="M44" s="87"/>
      <c r="N44" s="87"/>
      <c r="O44" s="87"/>
      <c r="P44" s="87"/>
      <c r="Q44" s="87"/>
      <c r="R44" s="87"/>
      <c r="S44" s="87"/>
      <c r="T44" s="87"/>
      <c r="U44" s="87"/>
      <c r="V44" s="87"/>
      <c r="W44" s="87"/>
      <c r="X44" s="87"/>
      <c r="Y44" s="87"/>
      <c r="Z44" s="87"/>
      <c r="AA44" s="437"/>
      <c r="AM44" s="791"/>
    </row>
    <row r="45" spans="1:62">
      <c r="A45" s="436"/>
      <c r="B45" s="87"/>
      <c r="C45" s="87"/>
      <c r="D45" s="87"/>
      <c r="E45" s="87"/>
      <c r="F45" s="87"/>
      <c r="G45" s="87"/>
      <c r="H45" s="87"/>
      <c r="I45" s="87"/>
      <c r="J45" s="87"/>
      <c r="K45" s="87"/>
      <c r="L45" s="87"/>
      <c r="M45" s="87"/>
      <c r="N45" s="87"/>
      <c r="O45" s="87"/>
      <c r="P45" s="87"/>
      <c r="Q45" s="87"/>
      <c r="R45" s="87"/>
      <c r="S45" s="87"/>
      <c r="T45" s="87"/>
      <c r="U45" s="87"/>
      <c r="V45" s="87"/>
      <c r="W45" s="87"/>
      <c r="X45" s="87"/>
      <c r="Y45" s="87"/>
      <c r="Z45" s="87"/>
      <c r="AA45" s="437"/>
      <c r="AM45" s="791"/>
    </row>
    <row r="46" spans="1:62">
      <c r="A46" s="436"/>
      <c r="B46" s="87"/>
      <c r="C46" s="87"/>
      <c r="D46" s="87"/>
      <c r="E46" s="87"/>
      <c r="F46" s="87"/>
      <c r="G46" s="87"/>
      <c r="H46" s="87"/>
      <c r="I46" s="87"/>
      <c r="J46" s="87"/>
      <c r="K46" s="87"/>
      <c r="L46" s="87"/>
      <c r="M46" s="87"/>
      <c r="N46" s="87"/>
      <c r="O46" s="87"/>
      <c r="P46" s="87"/>
      <c r="Q46" s="87"/>
      <c r="R46" s="87"/>
      <c r="S46" s="87"/>
      <c r="T46" s="87"/>
      <c r="U46" s="87"/>
      <c r="V46" s="87"/>
      <c r="W46" s="87"/>
      <c r="X46" s="87"/>
      <c r="Y46" s="87"/>
      <c r="Z46" s="87"/>
      <c r="AA46" s="437"/>
      <c r="AM46" s="791"/>
    </row>
    <row r="47" spans="1:62">
      <c r="A47" s="436"/>
      <c r="B47" s="87"/>
      <c r="C47" s="87"/>
      <c r="D47" s="87"/>
      <c r="E47" s="87"/>
      <c r="F47" s="87"/>
      <c r="G47" s="87"/>
      <c r="H47" s="87"/>
      <c r="I47" s="87"/>
      <c r="J47" s="87"/>
      <c r="K47" s="87"/>
      <c r="L47" s="87"/>
      <c r="M47" s="87"/>
      <c r="N47" s="87"/>
      <c r="O47" s="87"/>
      <c r="P47" s="87"/>
      <c r="Q47" s="87"/>
      <c r="R47" s="87"/>
      <c r="S47" s="87"/>
      <c r="T47" s="87"/>
      <c r="U47" s="87"/>
      <c r="V47" s="87"/>
      <c r="W47" s="87"/>
      <c r="X47" s="87"/>
      <c r="Y47" s="87"/>
      <c r="Z47" s="87"/>
      <c r="AA47" s="437"/>
      <c r="AM47" s="791"/>
    </row>
    <row r="48" spans="1:62">
      <c r="A48" s="436"/>
      <c r="B48" s="87"/>
      <c r="C48" s="87"/>
      <c r="D48" s="87"/>
      <c r="E48" s="87"/>
      <c r="F48" s="87"/>
      <c r="G48" s="87"/>
      <c r="H48" s="87"/>
      <c r="I48" s="87"/>
      <c r="J48" s="87"/>
      <c r="K48" s="87"/>
      <c r="L48" s="87"/>
      <c r="M48" s="87"/>
      <c r="N48" s="87"/>
      <c r="O48" s="87"/>
      <c r="P48" s="87"/>
      <c r="Q48" s="87"/>
      <c r="R48" s="87"/>
      <c r="S48" s="87"/>
      <c r="T48" s="87"/>
      <c r="U48" s="87"/>
      <c r="V48" s="87"/>
      <c r="W48" s="87"/>
      <c r="X48" s="87"/>
      <c r="Y48" s="87"/>
      <c r="Z48" s="87"/>
      <c r="AA48" s="437"/>
      <c r="AM48" s="791"/>
    </row>
    <row r="49" spans="1:39">
      <c r="A49" s="436"/>
      <c r="B49" s="87"/>
      <c r="C49" s="87"/>
      <c r="D49" s="87"/>
      <c r="E49" s="87"/>
      <c r="F49" s="87"/>
      <c r="G49" s="87"/>
      <c r="H49" s="87"/>
      <c r="I49" s="87"/>
      <c r="J49" s="87"/>
      <c r="K49" s="87"/>
      <c r="L49" s="87"/>
      <c r="M49" s="87"/>
      <c r="N49" s="87"/>
      <c r="O49" s="87"/>
      <c r="P49" s="87"/>
      <c r="Q49" s="87"/>
      <c r="R49" s="87"/>
      <c r="S49" s="87"/>
      <c r="T49" s="87"/>
      <c r="U49" s="87"/>
      <c r="V49" s="87"/>
      <c r="W49" s="87"/>
      <c r="X49" s="87"/>
      <c r="Y49" s="87"/>
      <c r="Z49" s="87"/>
      <c r="AA49" s="437"/>
      <c r="AM49" s="791"/>
    </row>
    <row r="50" spans="1:39">
      <c r="A50" s="436"/>
      <c r="B50" s="87"/>
      <c r="C50" s="87"/>
      <c r="D50" s="87"/>
      <c r="E50" s="87"/>
      <c r="F50" s="87"/>
      <c r="G50" s="87"/>
      <c r="H50" s="87"/>
      <c r="I50" s="87"/>
      <c r="J50" s="87"/>
      <c r="K50" s="87"/>
      <c r="L50" s="87"/>
      <c r="M50" s="87"/>
      <c r="N50" s="87"/>
      <c r="O50" s="87"/>
      <c r="P50" s="87"/>
      <c r="Q50" s="87"/>
      <c r="R50" s="87"/>
      <c r="S50" s="87"/>
      <c r="T50" s="87"/>
      <c r="U50" s="87"/>
      <c r="V50" s="87"/>
      <c r="W50" s="87"/>
      <c r="X50" s="87"/>
      <c r="Y50" s="87"/>
      <c r="Z50" s="87"/>
      <c r="AA50" s="437"/>
      <c r="AM50" s="791"/>
    </row>
    <row r="51" spans="1:39">
      <c r="A51" s="436"/>
      <c r="B51" s="87"/>
      <c r="C51" s="87"/>
      <c r="D51" s="87"/>
      <c r="E51" s="87"/>
      <c r="F51" s="87"/>
      <c r="G51" s="87"/>
      <c r="H51" s="87"/>
      <c r="I51" s="87"/>
      <c r="J51" s="87"/>
      <c r="K51" s="87"/>
      <c r="L51" s="87"/>
      <c r="M51" s="87"/>
      <c r="N51" s="87"/>
      <c r="O51" s="87"/>
      <c r="P51" s="87"/>
      <c r="Q51" s="87"/>
      <c r="R51" s="87"/>
      <c r="S51" s="87"/>
      <c r="T51" s="87"/>
      <c r="U51" s="87"/>
      <c r="V51" s="87"/>
      <c r="W51" s="87"/>
      <c r="X51" s="87"/>
      <c r="Y51" s="87"/>
      <c r="Z51" s="87"/>
      <c r="AA51" s="437"/>
      <c r="AM51" s="791"/>
    </row>
    <row r="52" spans="1:39">
      <c r="A52" s="436"/>
      <c r="B52" s="87"/>
      <c r="C52" s="87"/>
      <c r="D52" s="87"/>
      <c r="E52" s="87"/>
      <c r="F52" s="87"/>
      <c r="G52" s="87"/>
      <c r="H52" s="87"/>
      <c r="I52" s="87"/>
      <c r="J52" s="87"/>
      <c r="K52" s="87"/>
      <c r="L52" s="87"/>
      <c r="M52" s="87"/>
      <c r="N52" s="87"/>
      <c r="O52" s="87"/>
      <c r="P52" s="87"/>
      <c r="Q52" s="87"/>
      <c r="R52" s="87"/>
      <c r="S52" s="87"/>
      <c r="T52" s="87"/>
      <c r="U52" s="87"/>
      <c r="V52" s="87"/>
      <c r="W52" s="87"/>
      <c r="X52" s="87"/>
      <c r="Y52" s="87"/>
      <c r="Z52" s="87"/>
      <c r="AA52" s="437"/>
      <c r="AM52" s="791"/>
    </row>
    <row r="53" spans="1:39">
      <c r="A53" s="436"/>
      <c r="B53" s="87"/>
      <c r="C53" s="87"/>
      <c r="D53" s="87"/>
      <c r="E53" s="87"/>
      <c r="F53" s="87"/>
      <c r="G53" s="87"/>
      <c r="H53" s="87"/>
      <c r="I53" s="87"/>
      <c r="J53" s="87"/>
      <c r="K53" s="87"/>
      <c r="L53" s="87"/>
      <c r="M53" s="87"/>
      <c r="N53" s="87"/>
      <c r="O53" s="87"/>
      <c r="P53" s="87"/>
      <c r="Q53" s="87"/>
      <c r="R53" s="87"/>
      <c r="S53" s="87"/>
      <c r="T53" s="87"/>
      <c r="U53" s="87"/>
      <c r="V53" s="87"/>
      <c r="W53" s="87"/>
      <c r="X53" s="87"/>
      <c r="Y53" s="87"/>
      <c r="Z53" s="87"/>
      <c r="AA53" s="437"/>
      <c r="AM53" s="791"/>
    </row>
    <row r="54" spans="1:39">
      <c r="A54" s="436"/>
      <c r="B54" s="87"/>
      <c r="C54" s="87"/>
      <c r="D54" s="87"/>
      <c r="E54" s="87"/>
      <c r="F54" s="87"/>
      <c r="G54" s="87"/>
      <c r="H54" s="87"/>
      <c r="I54" s="87"/>
      <c r="J54" s="87"/>
      <c r="K54" s="87"/>
      <c r="L54" s="87"/>
      <c r="M54" s="87"/>
      <c r="N54" s="87"/>
      <c r="O54" s="87"/>
      <c r="P54" s="87"/>
      <c r="Q54" s="87"/>
      <c r="R54" s="87"/>
      <c r="S54" s="87"/>
      <c r="T54" s="87"/>
      <c r="U54" s="87"/>
      <c r="V54" s="87"/>
      <c r="W54" s="87"/>
      <c r="X54" s="87"/>
      <c r="Y54" s="87"/>
      <c r="Z54" s="87"/>
      <c r="AA54" s="437"/>
      <c r="AM54" s="791"/>
    </row>
    <row r="55" spans="1:39">
      <c r="A55" s="436"/>
      <c r="B55" s="87"/>
      <c r="C55" s="87"/>
      <c r="D55" s="87"/>
      <c r="E55" s="87"/>
      <c r="F55" s="87"/>
      <c r="G55" s="87"/>
      <c r="H55" s="87"/>
      <c r="I55" s="87"/>
      <c r="J55" s="87"/>
      <c r="K55" s="87"/>
      <c r="L55" s="87"/>
      <c r="M55" s="87"/>
      <c r="N55" s="87"/>
      <c r="O55" s="87"/>
      <c r="P55" s="87"/>
      <c r="Q55" s="87"/>
      <c r="R55" s="87"/>
      <c r="S55" s="87"/>
      <c r="T55" s="87"/>
      <c r="U55" s="87"/>
      <c r="V55" s="87"/>
      <c r="W55" s="87"/>
      <c r="X55" s="87"/>
      <c r="Y55" s="87"/>
      <c r="Z55" s="87"/>
      <c r="AA55" s="437"/>
    </row>
    <row r="56" spans="1:39">
      <c r="A56" s="436"/>
      <c r="B56" s="87"/>
      <c r="C56" s="87"/>
      <c r="D56" s="87"/>
      <c r="E56" s="87"/>
      <c r="F56" s="87"/>
      <c r="G56" s="87"/>
      <c r="H56" s="87"/>
      <c r="I56" s="87"/>
      <c r="J56" s="87"/>
      <c r="K56" s="87"/>
      <c r="L56" s="87"/>
      <c r="M56" s="87"/>
      <c r="N56" s="87"/>
      <c r="O56" s="87"/>
      <c r="P56" s="87"/>
      <c r="Q56" s="87"/>
      <c r="R56" s="87"/>
      <c r="S56" s="87"/>
      <c r="T56" s="87"/>
      <c r="U56" s="87"/>
      <c r="V56" s="87"/>
      <c r="W56" s="87"/>
      <c r="X56" s="87"/>
      <c r="Y56" s="87"/>
      <c r="Z56" s="87"/>
      <c r="AA56" s="437"/>
    </row>
    <row r="57" spans="1:39">
      <c r="A57" s="436"/>
      <c r="B57" s="87"/>
      <c r="C57" s="87"/>
      <c r="D57" s="87"/>
      <c r="E57" s="87"/>
      <c r="F57" s="87"/>
      <c r="G57" s="87"/>
      <c r="H57" s="87"/>
      <c r="I57" s="87"/>
      <c r="J57" s="87"/>
      <c r="K57" s="87"/>
      <c r="L57" s="87"/>
      <c r="M57" s="87"/>
      <c r="N57" s="87"/>
      <c r="O57" s="87"/>
      <c r="P57" s="87"/>
      <c r="Q57" s="87"/>
      <c r="R57" s="87"/>
      <c r="S57" s="87"/>
      <c r="T57" s="87"/>
      <c r="U57" s="87"/>
      <c r="V57" s="87"/>
      <c r="W57" s="87"/>
      <c r="X57" s="87"/>
      <c r="Y57" s="87"/>
      <c r="Z57" s="87"/>
      <c r="AA57" s="437"/>
    </row>
    <row r="58" spans="1:39">
      <c r="A58" s="436"/>
      <c r="B58" s="87"/>
      <c r="C58" s="87"/>
      <c r="D58" s="87"/>
      <c r="E58" s="87"/>
      <c r="F58" s="87"/>
      <c r="G58" s="87"/>
      <c r="H58" s="87"/>
      <c r="I58" s="87"/>
      <c r="J58" s="87"/>
      <c r="K58" s="87"/>
      <c r="L58" s="87"/>
      <c r="M58" s="87"/>
      <c r="N58" s="87"/>
      <c r="O58" s="87"/>
      <c r="P58" s="87"/>
      <c r="Q58" s="87"/>
      <c r="R58" s="87"/>
      <c r="S58" s="87"/>
      <c r="T58" s="87"/>
      <c r="U58" s="87"/>
      <c r="V58" s="87"/>
      <c r="W58" s="87"/>
      <c r="X58" s="87"/>
      <c r="Y58" s="87"/>
      <c r="Z58" s="87"/>
      <c r="AA58" s="437"/>
    </row>
    <row r="59" spans="1:39">
      <c r="A59" s="436"/>
      <c r="B59" s="87"/>
      <c r="C59" s="87"/>
      <c r="D59" s="87"/>
      <c r="E59" s="87"/>
      <c r="F59" s="87"/>
      <c r="G59" s="87"/>
      <c r="H59" s="87"/>
      <c r="I59" s="87"/>
      <c r="J59" s="87"/>
      <c r="K59" s="87"/>
      <c r="L59" s="87"/>
      <c r="M59" s="87"/>
      <c r="N59" s="87"/>
      <c r="O59" s="87"/>
      <c r="P59" s="87"/>
      <c r="Q59" s="87"/>
      <c r="R59" s="87"/>
      <c r="S59" s="87"/>
      <c r="T59" s="87"/>
      <c r="U59" s="87"/>
      <c r="V59" s="87"/>
      <c r="W59" s="87"/>
      <c r="X59" s="87"/>
      <c r="Y59" s="87"/>
      <c r="Z59" s="87"/>
      <c r="AA59" s="437"/>
    </row>
    <row r="60" spans="1:39">
      <c r="A60" s="436"/>
      <c r="B60" s="87"/>
      <c r="C60" s="87"/>
      <c r="D60" s="87"/>
      <c r="E60" s="87"/>
      <c r="F60" s="87"/>
      <c r="G60" s="87"/>
      <c r="H60" s="87"/>
      <c r="I60" s="87"/>
      <c r="J60" s="87"/>
      <c r="K60" s="87"/>
      <c r="L60" s="87"/>
      <c r="M60" s="87"/>
      <c r="N60" s="87"/>
      <c r="O60" s="87"/>
      <c r="P60" s="87"/>
      <c r="Q60" s="87"/>
      <c r="R60" s="87"/>
      <c r="S60" s="87"/>
      <c r="T60" s="87"/>
      <c r="U60" s="87"/>
      <c r="V60" s="87"/>
      <c r="W60" s="87"/>
      <c r="X60" s="87"/>
      <c r="Y60" s="87"/>
      <c r="Z60" s="87"/>
      <c r="AA60" s="437"/>
    </row>
    <row r="61" spans="1:39">
      <c r="A61" s="436"/>
      <c r="B61" s="87"/>
      <c r="C61" s="87"/>
      <c r="D61" s="87"/>
      <c r="E61" s="87"/>
      <c r="F61" s="87"/>
      <c r="G61" s="87"/>
      <c r="H61" s="87"/>
      <c r="I61" s="87"/>
      <c r="J61" s="87"/>
      <c r="K61" s="87"/>
      <c r="L61" s="87"/>
      <c r="M61" s="87"/>
      <c r="N61" s="87"/>
      <c r="O61" s="87"/>
      <c r="P61" s="87"/>
      <c r="Q61" s="87"/>
      <c r="R61" s="87"/>
      <c r="S61" s="87"/>
      <c r="T61" s="87"/>
      <c r="U61" s="87"/>
      <c r="V61" s="87"/>
      <c r="W61" s="87"/>
      <c r="X61" s="87"/>
      <c r="Y61" s="87"/>
      <c r="Z61" s="87"/>
      <c r="AA61" s="437"/>
    </row>
    <row r="62" spans="1:39">
      <c r="A62" s="436"/>
      <c r="B62" s="87"/>
      <c r="C62" s="87"/>
      <c r="D62" s="87"/>
      <c r="E62" s="87"/>
      <c r="F62" s="87"/>
      <c r="G62" s="87"/>
      <c r="H62" s="87"/>
      <c r="I62" s="87"/>
      <c r="J62" s="87"/>
      <c r="K62" s="87"/>
      <c r="L62" s="87"/>
      <c r="M62" s="87"/>
      <c r="N62" s="87"/>
      <c r="O62" s="87"/>
      <c r="P62" s="87"/>
      <c r="Q62" s="87"/>
      <c r="R62" s="87"/>
      <c r="S62" s="87"/>
      <c r="T62" s="87"/>
      <c r="U62" s="87"/>
      <c r="V62" s="87"/>
      <c r="W62" s="87"/>
      <c r="X62" s="87"/>
      <c r="Y62" s="87"/>
      <c r="Z62" s="87"/>
      <c r="AA62" s="437"/>
    </row>
    <row r="63" spans="1:39">
      <c r="A63" s="436"/>
      <c r="B63" s="87"/>
      <c r="C63" s="87"/>
      <c r="D63" s="87"/>
      <c r="E63" s="87"/>
      <c r="F63" s="87"/>
      <c r="G63" s="87"/>
      <c r="H63" s="87"/>
      <c r="I63" s="87"/>
      <c r="J63" s="87"/>
      <c r="K63" s="87"/>
      <c r="L63" s="87"/>
      <c r="M63" s="87"/>
      <c r="N63" s="87"/>
      <c r="O63" s="87"/>
      <c r="P63" s="87"/>
      <c r="Q63" s="87"/>
      <c r="R63" s="87"/>
      <c r="S63" s="87"/>
      <c r="T63" s="87"/>
      <c r="U63" s="87"/>
      <c r="V63" s="87"/>
      <c r="W63" s="87"/>
      <c r="X63" s="87"/>
      <c r="Y63" s="87"/>
      <c r="Z63" s="87"/>
      <c r="AA63" s="437"/>
    </row>
    <row r="64" spans="1:39">
      <c r="A64" s="436"/>
      <c r="B64" s="87"/>
      <c r="C64" s="87"/>
      <c r="D64" s="87"/>
      <c r="E64" s="87"/>
      <c r="F64" s="87"/>
      <c r="G64" s="87"/>
      <c r="H64" s="87"/>
      <c r="I64" s="87"/>
      <c r="J64" s="87"/>
      <c r="K64" s="87"/>
      <c r="L64" s="87"/>
      <c r="M64" s="87"/>
      <c r="N64" s="87"/>
      <c r="O64" s="87"/>
      <c r="P64" s="87"/>
      <c r="Q64" s="87"/>
      <c r="R64" s="87"/>
      <c r="S64" s="87"/>
      <c r="T64" s="87"/>
      <c r="U64" s="87"/>
      <c r="V64" s="87"/>
      <c r="W64" s="87"/>
      <c r="X64" s="87"/>
      <c r="Y64" s="87"/>
      <c r="Z64" s="87"/>
      <c r="AA64" s="437"/>
    </row>
    <row r="65" spans="1:27">
      <c r="A65" s="436"/>
      <c r="B65" s="87"/>
      <c r="C65" s="87"/>
      <c r="D65" s="87"/>
      <c r="E65" s="87"/>
      <c r="F65" s="87"/>
      <c r="G65" s="87"/>
      <c r="H65" s="87"/>
      <c r="I65" s="87"/>
      <c r="J65" s="87"/>
      <c r="K65" s="87"/>
      <c r="L65" s="87"/>
      <c r="M65" s="87"/>
      <c r="N65" s="87"/>
      <c r="O65" s="87"/>
      <c r="P65" s="87"/>
      <c r="Q65" s="87"/>
      <c r="R65" s="87"/>
      <c r="S65" s="87"/>
      <c r="T65" s="87"/>
      <c r="U65" s="87"/>
      <c r="V65" s="87"/>
      <c r="W65" s="87"/>
      <c r="X65" s="87"/>
      <c r="Y65" s="87"/>
      <c r="Z65" s="87"/>
      <c r="AA65" s="437"/>
    </row>
    <row r="66" spans="1:27">
      <c r="A66" s="438"/>
      <c r="B66" s="439"/>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40"/>
    </row>
  </sheetData>
  <mergeCells count="14">
    <mergeCell ref="AD29:AF29"/>
    <mergeCell ref="BB29:BD29"/>
    <mergeCell ref="BB11:BD11"/>
    <mergeCell ref="BA11:BA12"/>
    <mergeCell ref="A1:B1"/>
    <mergeCell ref="V1:AA1"/>
    <mergeCell ref="BB5:BD5"/>
    <mergeCell ref="BA5:BA6"/>
    <mergeCell ref="B3:M15"/>
    <mergeCell ref="AC5:AC6"/>
    <mergeCell ref="AD5:AF5"/>
    <mergeCell ref="AC11:AC12"/>
    <mergeCell ref="AD11:AF11"/>
    <mergeCell ref="AM12:AX24"/>
  </mergeCells>
  <phoneticPr fontId="4"/>
  <conditionalFormatting sqref="AF13:AF24">
    <cfRule type="top10" dxfId="38" priority="2" bottom="1" rank="1"/>
  </conditionalFormatting>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colBreaks count="2" manualBreakCount="2">
    <brk id="27" max="65" man="1"/>
    <brk id="51" max="1048575" man="1"/>
  </colBreaks>
  <cellWatches>
    <cellWatch r="BG31"/>
  </cellWatche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0000000}">
          <x14:formula1>
            <xm:f>業種リスト!$A$2:$A$14</xm:f>
          </x14:formula1>
          <xm:sqref>AO6:AQ6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theme="9" tint="0.59999389629810485"/>
  </sheetPr>
  <dimension ref="A1:BK60"/>
  <sheetViews>
    <sheetView showGridLines="0" view="pageBreakPreview" zoomScaleNormal="100" zoomScaleSheetLayoutView="100" workbookViewId="0">
      <selection activeCell="B3" sqref="B3:L16"/>
    </sheetView>
  </sheetViews>
  <sheetFormatPr defaultColWidth="10.28515625" defaultRowHeight="11.25"/>
  <cols>
    <col min="1" max="27" width="3.5703125" style="26" customWidth="1"/>
    <col min="28" max="28" width="1.7109375" style="26" customWidth="1"/>
    <col min="29" max="29" width="14.85546875" style="26" customWidth="1"/>
    <col min="30" max="32" width="7.42578125" style="26" customWidth="1"/>
    <col min="33" max="33" width="1.7109375" style="26" customWidth="1"/>
    <col min="34" max="34" width="14.85546875" style="26" customWidth="1"/>
    <col min="35" max="38" width="7.42578125" style="26" customWidth="1"/>
    <col min="39" max="39" width="8.28515625" style="336" customWidth="1"/>
    <col min="40" max="40" width="7.7109375" style="336" bestFit="1" customWidth="1"/>
    <col min="41" max="41" width="5.42578125" style="336" bestFit="1" customWidth="1"/>
    <col min="42" max="43" width="7.140625" style="336" bestFit="1" customWidth="1"/>
    <col min="44" max="44" width="8.28515625" style="336" bestFit="1" customWidth="1"/>
    <col min="45" max="45" width="5.42578125" style="336" bestFit="1" customWidth="1"/>
    <col min="46" max="51" width="5.42578125" style="336" customWidth="1"/>
    <col min="52" max="52" width="5.42578125" style="793" customWidth="1"/>
    <col min="53" max="53" width="1.7109375" style="26" customWidth="1"/>
    <col min="54" max="54" width="14.85546875" style="26" customWidth="1"/>
    <col min="55" max="57" width="7.42578125" style="26" customWidth="1"/>
    <col min="58" max="58" width="1.7109375" style="26" customWidth="1"/>
    <col min="59" max="59" width="14.85546875" style="26" customWidth="1"/>
    <col min="60" max="63" width="7.42578125" style="26" customWidth="1"/>
    <col min="64" max="16384" width="10.28515625" style="26"/>
  </cols>
  <sheetData>
    <row r="1" spans="1:63" ht="21" customHeight="1" thickBot="1">
      <c r="A1" s="928">
        <v>35</v>
      </c>
      <c r="B1" s="928"/>
      <c r="C1" s="495" t="s">
        <v>569</v>
      </c>
      <c r="D1" s="495"/>
      <c r="E1" s="495"/>
      <c r="F1" s="495"/>
      <c r="G1" s="495"/>
      <c r="H1" s="495"/>
      <c r="I1" s="495"/>
      <c r="J1" s="495"/>
      <c r="K1" s="495"/>
      <c r="L1" s="495"/>
      <c r="M1" s="495"/>
      <c r="N1" s="495"/>
      <c r="O1" s="495"/>
      <c r="P1" s="495"/>
      <c r="Q1" s="495"/>
      <c r="R1" s="495"/>
      <c r="S1" s="495"/>
      <c r="T1" s="495"/>
      <c r="U1" s="495"/>
      <c r="V1" s="929" t="s">
        <v>158</v>
      </c>
      <c r="W1" s="929"/>
      <c r="X1" s="929"/>
      <c r="Y1" s="929"/>
      <c r="Z1" s="929"/>
      <c r="AA1" s="929"/>
      <c r="AC1" s="26" t="s">
        <v>469</v>
      </c>
      <c r="BB1" s="26" t="s">
        <v>263</v>
      </c>
    </row>
    <row r="3" spans="1:63">
      <c r="B3" s="930" t="s">
        <v>908</v>
      </c>
      <c r="C3" s="931"/>
      <c r="D3" s="931"/>
      <c r="E3" s="931"/>
      <c r="F3" s="931"/>
      <c r="G3" s="931"/>
      <c r="H3" s="931"/>
      <c r="I3" s="931"/>
      <c r="J3" s="931"/>
      <c r="K3" s="931"/>
      <c r="L3" s="931"/>
      <c r="N3" s="433"/>
      <c r="O3" s="434"/>
      <c r="P3" s="434"/>
      <c r="Q3" s="434"/>
      <c r="R3" s="434"/>
      <c r="S3" s="434"/>
      <c r="T3" s="434"/>
      <c r="U3" s="434"/>
      <c r="V3" s="434"/>
      <c r="W3" s="434"/>
      <c r="X3" s="434"/>
      <c r="Y3" s="434"/>
      <c r="Z3" s="434"/>
      <c r="AA3" s="435"/>
      <c r="AC3" s="26" t="s">
        <v>570</v>
      </c>
      <c r="AH3" s="26" t="s">
        <v>94</v>
      </c>
      <c r="AN3" s="336" t="s">
        <v>669</v>
      </c>
      <c r="BB3" s="26" t="s">
        <v>570</v>
      </c>
      <c r="BG3" s="26" t="s">
        <v>94</v>
      </c>
    </row>
    <row r="4" spans="1:63" ht="12" thickBot="1">
      <c r="B4" s="931"/>
      <c r="C4" s="931"/>
      <c r="D4" s="931"/>
      <c r="E4" s="931"/>
      <c r="F4" s="931"/>
      <c r="G4" s="931"/>
      <c r="H4" s="931"/>
      <c r="I4" s="931"/>
      <c r="J4" s="931"/>
      <c r="K4" s="931"/>
      <c r="L4" s="931"/>
      <c r="N4" s="436"/>
      <c r="O4" s="87"/>
      <c r="P4" s="87"/>
      <c r="Q4" s="87"/>
      <c r="R4" s="87"/>
      <c r="S4" s="87"/>
      <c r="T4" s="87"/>
      <c r="U4" s="87"/>
      <c r="V4" s="87"/>
      <c r="W4" s="87"/>
      <c r="X4" s="87"/>
      <c r="Y4" s="87"/>
      <c r="Z4" s="87"/>
      <c r="AA4" s="437"/>
      <c r="AN4" s="336" t="str">
        <f>CONCATENATE("介護休業制度について、「定めている」と回答した事業所は全体で",TEXT(AD6,"0.0％"),"と前回の",TEXT(AX5,"0.0％"),IF(AD6&gt;AX5,"を上回った。","を下回った。"))</f>
        <v>介護休業制度について、「定めている」と回答した事業所は全体で57.5%と前回の43.9%を上回った。</v>
      </c>
      <c r="AX4" s="788" t="s">
        <v>711</v>
      </c>
    </row>
    <row r="5" spans="1:63" ht="12" thickBot="1">
      <c r="B5" s="931"/>
      <c r="C5" s="931"/>
      <c r="D5" s="931"/>
      <c r="E5" s="931"/>
      <c r="F5" s="931"/>
      <c r="G5" s="931"/>
      <c r="H5" s="931"/>
      <c r="I5" s="931"/>
      <c r="J5" s="931"/>
      <c r="K5" s="931"/>
      <c r="L5" s="931"/>
      <c r="N5" s="436"/>
      <c r="O5" s="87"/>
      <c r="P5" s="87"/>
      <c r="Q5" s="87"/>
      <c r="R5" s="87"/>
      <c r="S5" s="87"/>
      <c r="T5" s="87"/>
      <c r="U5" s="87"/>
      <c r="V5" s="87"/>
      <c r="W5" s="87"/>
      <c r="X5" s="87"/>
      <c r="Y5" s="87"/>
      <c r="Z5" s="87"/>
      <c r="AA5" s="437"/>
      <c r="AC5" s="578"/>
      <c r="AD5" s="730" t="s">
        <v>21</v>
      </c>
      <c r="AE5" s="576" t="s">
        <v>22</v>
      </c>
      <c r="AF5" s="575" t="s">
        <v>399</v>
      </c>
      <c r="AH5" s="578"/>
      <c r="AI5" s="576" t="s">
        <v>21</v>
      </c>
      <c r="AJ5" s="576" t="s">
        <v>22</v>
      </c>
      <c r="AK5" s="575" t="s">
        <v>399</v>
      </c>
      <c r="AL5" s="575" t="s">
        <v>547</v>
      </c>
      <c r="AM5" s="794"/>
      <c r="AN5" s="336" t="s">
        <v>670</v>
      </c>
      <c r="AP5" s="788" t="s">
        <v>716</v>
      </c>
      <c r="AQ5" s="788" t="s">
        <v>713</v>
      </c>
      <c r="AR5" s="788" t="s">
        <v>714</v>
      </c>
      <c r="AX5" s="688">
        <v>0.439</v>
      </c>
      <c r="AZ5" s="795"/>
      <c r="BB5" s="134"/>
      <c r="BC5" s="156" t="s">
        <v>21</v>
      </c>
      <c r="BD5" s="157" t="s">
        <v>22</v>
      </c>
      <c r="BE5" s="30" t="s">
        <v>399</v>
      </c>
      <c r="BG5" s="134"/>
      <c r="BH5" s="156" t="s">
        <v>21</v>
      </c>
      <c r="BI5" s="157" t="s">
        <v>22</v>
      </c>
      <c r="BJ5" s="30" t="s">
        <v>399</v>
      </c>
      <c r="BK5" s="242" t="s">
        <v>547</v>
      </c>
    </row>
    <row r="6" spans="1:63" ht="12" thickBot="1">
      <c r="B6" s="931"/>
      <c r="C6" s="931"/>
      <c r="D6" s="931"/>
      <c r="E6" s="931"/>
      <c r="F6" s="931"/>
      <c r="G6" s="931"/>
      <c r="H6" s="931"/>
      <c r="I6" s="931"/>
      <c r="J6" s="931"/>
      <c r="K6" s="931"/>
      <c r="L6" s="931"/>
      <c r="N6" s="436"/>
      <c r="O6" s="87"/>
      <c r="P6" s="87"/>
      <c r="Q6" s="87"/>
      <c r="R6" s="87"/>
      <c r="S6" s="87"/>
      <c r="T6" s="87"/>
      <c r="U6" s="87"/>
      <c r="V6" s="87"/>
      <c r="W6" s="87"/>
      <c r="X6" s="87"/>
      <c r="Y6" s="87"/>
      <c r="Z6" s="87"/>
      <c r="AA6" s="437"/>
      <c r="AC6" s="720" t="s">
        <v>547</v>
      </c>
      <c r="AD6" s="769">
        <f>BC6</f>
        <v>0.57480314960629919</v>
      </c>
      <c r="AE6" s="721">
        <f>BD6</f>
        <v>0.40314960629921259</v>
      </c>
      <c r="AF6" s="688">
        <f>BE6</f>
        <v>2.2047244094488189E-2</v>
      </c>
      <c r="AH6" s="575" t="s">
        <v>547</v>
      </c>
      <c r="AI6" s="696">
        <f>BH6</f>
        <v>730</v>
      </c>
      <c r="AJ6" s="696">
        <f>BI6</f>
        <v>512</v>
      </c>
      <c r="AK6" s="696">
        <f>BJ6</f>
        <v>28</v>
      </c>
      <c r="AL6" s="696">
        <f>BK6</f>
        <v>1270</v>
      </c>
      <c r="AM6" s="794"/>
      <c r="AN6" s="336" t="s">
        <v>718</v>
      </c>
      <c r="AP6" s="788" t="s">
        <v>676</v>
      </c>
      <c r="AQ6" s="788"/>
      <c r="AR6" s="788"/>
      <c r="AS6" s="336" t="s">
        <v>717</v>
      </c>
      <c r="AZ6" s="796"/>
      <c r="BB6" s="31" t="s">
        <v>547</v>
      </c>
      <c r="BC6" s="130">
        <f>+BH6/$BK6</f>
        <v>0.57480314960629919</v>
      </c>
      <c r="BD6" s="131">
        <f>+BI6/$BK6</f>
        <v>0.40314960629921259</v>
      </c>
      <c r="BE6" s="133">
        <f>+BJ6/$BK6</f>
        <v>2.2047244094488189E-2</v>
      </c>
      <c r="BG6" s="31" t="s">
        <v>547</v>
      </c>
      <c r="BH6" s="38">
        <f>+集計・資料①!GT32</f>
        <v>730</v>
      </c>
      <c r="BI6" s="39">
        <f>+集計・資料①!GU32</f>
        <v>512</v>
      </c>
      <c r="BJ6" s="240">
        <f>+集計・資料①!GV32</f>
        <v>28</v>
      </c>
      <c r="BK6" s="41">
        <f>+SUM(BH6:BJ6)</f>
        <v>1270</v>
      </c>
    </row>
    <row r="7" spans="1:63">
      <c r="B7" s="931"/>
      <c r="C7" s="931"/>
      <c r="D7" s="931"/>
      <c r="E7" s="931"/>
      <c r="F7" s="931"/>
      <c r="G7" s="931"/>
      <c r="H7" s="931"/>
      <c r="I7" s="931"/>
      <c r="J7" s="931"/>
      <c r="K7" s="931"/>
      <c r="L7" s="931"/>
      <c r="N7" s="436"/>
      <c r="O7" s="87"/>
      <c r="P7" s="87"/>
      <c r="Q7" s="87"/>
      <c r="R7" s="87"/>
      <c r="S7" s="87"/>
      <c r="T7" s="87"/>
      <c r="U7" s="87"/>
      <c r="V7" s="87"/>
      <c r="W7" s="87"/>
      <c r="X7" s="87"/>
      <c r="Y7" s="87"/>
      <c r="Z7" s="87"/>
      <c r="AA7" s="437"/>
      <c r="AM7" s="695"/>
      <c r="AN7" s="336" t="str">
        <f>CONCATENATE(AN6,AP6,AQ6,AR6,AS6)</f>
        <v>業種別では、「情報通信業」が他と比べ定めている割合が高い。</v>
      </c>
    </row>
    <row r="8" spans="1:63">
      <c r="B8" s="931"/>
      <c r="C8" s="931"/>
      <c r="D8" s="931"/>
      <c r="E8" s="931"/>
      <c r="F8" s="931"/>
      <c r="G8" s="931"/>
      <c r="H8" s="931"/>
      <c r="I8" s="931"/>
      <c r="J8" s="931"/>
      <c r="K8" s="931"/>
      <c r="L8" s="931"/>
      <c r="N8" s="436"/>
      <c r="O8" s="87"/>
      <c r="P8" s="87"/>
      <c r="Q8" s="87"/>
      <c r="R8" s="87"/>
      <c r="S8" s="87"/>
      <c r="T8" s="87"/>
      <c r="U8" s="87"/>
      <c r="V8" s="87"/>
      <c r="W8" s="87"/>
      <c r="X8" s="87"/>
      <c r="Y8" s="87"/>
      <c r="Z8" s="87"/>
      <c r="AA8" s="437"/>
      <c r="AC8" s="26" t="s">
        <v>571</v>
      </c>
      <c r="AH8" s="26" t="s">
        <v>95</v>
      </c>
      <c r="AN8" s="336" t="s">
        <v>677</v>
      </c>
      <c r="BB8" s="26" t="s">
        <v>571</v>
      </c>
      <c r="BG8" s="26" t="s">
        <v>95</v>
      </c>
    </row>
    <row r="9" spans="1:63" ht="12" thickBot="1">
      <c r="B9" s="931"/>
      <c r="C9" s="931"/>
      <c r="D9" s="931"/>
      <c r="E9" s="931"/>
      <c r="F9" s="931"/>
      <c r="G9" s="931"/>
      <c r="H9" s="931"/>
      <c r="I9" s="931"/>
      <c r="J9" s="931"/>
      <c r="K9" s="931"/>
      <c r="L9" s="931"/>
      <c r="N9" s="436"/>
      <c r="O9" s="87"/>
      <c r="P9" s="87"/>
      <c r="Q9" s="87"/>
      <c r="R9" s="87"/>
      <c r="S9" s="87"/>
      <c r="T9" s="87"/>
      <c r="U9" s="87"/>
      <c r="V9" s="87"/>
      <c r="W9" s="87"/>
      <c r="X9" s="87"/>
      <c r="Y9" s="87"/>
      <c r="Z9" s="87"/>
      <c r="AA9" s="437"/>
      <c r="AN9" s="336" t="s">
        <v>907</v>
      </c>
    </row>
    <row r="10" spans="1:63" ht="12" thickBot="1">
      <c r="B10" s="931"/>
      <c r="C10" s="931"/>
      <c r="D10" s="931"/>
      <c r="E10" s="931"/>
      <c r="F10" s="931"/>
      <c r="G10" s="931"/>
      <c r="H10" s="931"/>
      <c r="I10" s="931"/>
      <c r="J10" s="931"/>
      <c r="K10" s="931"/>
      <c r="L10" s="931"/>
      <c r="N10" s="436"/>
      <c r="O10" s="87"/>
      <c r="P10" s="87"/>
      <c r="Q10" s="87"/>
      <c r="R10" s="87"/>
      <c r="S10" s="87"/>
      <c r="T10" s="87"/>
      <c r="U10" s="87"/>
      <c r="V10" s="87"/>
      <c r="W10" s="87"/>
      <c r="X10" s="87"/>
      <c r="Y10" s="87"/>
      <c r="Z10" s="87"/>
      <c r="AA10" s="437"/>
      <c r="AC10" s="575" t="s">
        <v>539</v>
      </c>
      <c r="AD10" s="576" t="s">
        <v>21</v>
      </c>
      <c r="AE10" s="576" t="s">
        <v>22</v>
      </c>
      <c r="AF10" s="575" t="s">
        <v>399</v>
      </c>
      <c r="AH10" s="575" t="s">
        <v>539</v>
      </c>
      <c r="AI10" s="576" t="s">
        <v>21</v>
      </c>
      <c r="AJ10" s="576" t="s">
        <v>22</v>
      </c>
      <c r="AK10" s="575" t="s">
        <v>399</v>
      </c>
      <c r="AL10" s="575" t="s">
        <v>547</v>
      </c>
      <c r="AZ10" s="795"/>
      <c r="BB10" s="31" t="s">
        <v>539</v>
      </c>
      <c r="BC10" s="247" t="s">
        <v>21</v>
      </c>
      <c r="BD10" s="25" t="s">
        <v>22</v>
      </c>
      <c r="BE10" s="103" t="s">
        <v>399</v>
      </c>
      <c r="BG10" s="31" t="s">
        <v>539</v>
      </c>
      <c r="BH10" s="247" t="s">
        <v>21</v>
      </c>
      <c r="BI10" s="25" t="s">
        <v>22</v>
      </c>
      <c r="BJ10" s="104" t="s">
        <v>399</v>
      </c>
      <c r="BK10" s="242" t="s">
        <v>547</v>
      </c>
    </row>
    <row r="11" spans="1:63" ht="12">
      <c r="B11" s="931"/>
      <c r="C11" s="931"/>
      <c r="D11" s="931"/>
      <c r="E11" s="931"/>
      <c r="F11" s="931"/>
      <c r="G11" s="931"/>
      <c r="H11" s="931"/>
      <c r="I11" s="931"/>
      <c r="J11" s="931"/>
      <c r="K11" s="931"/>
      <c r="L11" s="931"/>
      <c r="N11" s="436"/>
      <c r="O11" s="87"/>
      <c r="P11" s="87"/>
      <c r="Q11" s="87"/>
      <c r="R11" s="87"/>
      <c r="S11" s="87"/>
      <c r="T11" s="87"/>
      <c r="U11" s="87"/>
      <c r="V11" s="87"/>
      <c r="W11" s="87"/>
      <c r="X11" s="87"/>
      <c r="Y11" s="87"/>
      <c r="Z11" s="87"/>
      <c r="AA11" s="437"/>
      <c r="AC11" s="573" t="s">
        <v>401</v>
      </c>
      <c r="AD11" s="697">
        <f>BC23</f>
        <v>0.53617021276595744</v>
      </c>
      <c r="AE11" s="688">
        <f>BD23</f>
        <v>0.44680851063829785</v>
      </c>
      <c r="AF11" s="688">
        <f>BE23</f>
        <v>1.7021276595744681E-2</v>
      </c>
      <c r="AH11" s="573" t="s">
        <v>401</v>
      </c>
      <c r="AI11" s="709">
        <f>BH23</f>
        <v>126</v>
      </c>
      <c r="AJ11" s="709">
        <f>BI23</f>
        <v>105</v>
      </c>
      <c r="AK11" s="709">
        <f>BJ23</f>
        <v>4</v>
      </c>
      <c r="AL11" s="709">
        <f>BK23</f>
        <v>235</v>
      </c>
      <c r="AM11" s="794"/>
      <c r="AN11" s="789" t="s">
        <v>678</v>
      </c>
      <c r="AO11" s="790"/>
      <c r="AP11" s="790"/>
      <c r="AQ11" s="790"/>
      <c r="AR11" s="790"/>
      <c r="AS11" s="790"/>
      <c r="AT11" s="790"/>
      <c r="AU11" s="790"/>
      <c r="AV11" s="790"/>
      <c r="AW11" s="790"/>
      <c r="AX11" s="790"/>
      <c r="AY11" s="790"/>
      <c r="AZ11" s="797"/>
      <c r="BB11" s="44" t="s">
        <v>546</v>
      </c>
      <c r="BC11" s="90" t="e">
        <f>+BH11/$BK11</f>
        <v>#DIV/0!</v>
      </c>
      <c r="BD11" s="46" t="e">
        <f>+BI11/$BK11</f>
        <v>#DIV/0!</v>
      </c>
      <c r="BE11" s="91" t="e">
        <f>+BJ11/$BK11</f>
        <v>#DIV/0!</v>
      </c>
      <c r="BG11" s="147" t="s">
        <v>546</v>
      </c>
      <c r="BH11" s="237">
        <f>+集計・資料①!GT6</f>
        <v>0</v>
      </c>
      <c r="BI11" s="238">
        <f>+集計・資料①!GU6</f>
        <v>0</v>
      </c>
      <c r="BJ11" s="248">
        <f>+集計・資料①!GV6</f>
        <v>0</v>
      </c>
      <c r="BK11" s="148">
        <f>+SUM(BH11:BJ11)</f>
        <v>0</v>
      </c>
    </row>
    <row r="12" spans="1:63" ht="10.5">
      <c r="B12" s="931"/>
      <c r="C12" s="931"/>
      <c r="D12" s="931"/>
      <c r="E12" s="931"/>
      <c r="F12" s="931"/>
      <c r="G12" s="931"/>
      <c r="H12" s="931"/>
      <c r="I12" s="931"/>
      <c r="J12" s="931"/>
      <c r="K12" s="931"/>
      <c r="L12" s="931"/>
      <c r="N12" s="436"/>
      <c r="O12" s="87"/>
      <c r="P12" s="87"/>
      <c r="Q12" s="87"/>
      <c r="R12" s="87"/>
      <c r="S12" s="87"/>
      <c r="T12" s="87"/>
      <c r="U12" s="87"/>
      <c r="V12" s="87"/>
      <c r="W12" s="87"/>
      <c r="X12" s="87"/>
      <c r="Y12" s="87"/>
      <c r="Z12" s="87"/>
      <c r="AA12" s="437"/>
      <c r="AC12" s="690" t="s">
        <v>402</v>
      </c>
      <c r="AD12" s="697">
        <f>BC22</f>
        <v>0.5478723404255319</v>
      </c>
      <c r="AE12" s="688">
        <f>BD22</f>
        <v>0.44148936170212766</v>
      </c>
      <c r="AF12" s="688">
        <f>BE22</f>
        <v>1.0638297872340425E-2</v>
      </c>
      <c r="AH12" s="690" t="s">
        <v>402</v>
      </c>
      <c r="AI12" s="709">
        <f>BH22</f>
        <v>103</v>
      </c>
      <c r="AJ12" s="709">
        <f>BI22</f>
        <v>83</v>
      </c>
      <c r="AK12" s="709">
        <f>BJ22</f>
        <v>2</v>
      </c>
      <c r="AL12" s="709">
        <f>BK22</f>
        <v>188</v>
      </c>
      <c r="AM12" s="794"/>
      <c r="AN12" s="915" t="str">
        <f>CONCATENATE("　",AN4,CHAR(10),"　",AN7,,CHAR(10),"　",AN9)</f>
        <v>　介護休業制度について、「定めている」と回答した事業所は全体で57.5%と前回の43.9%を上回った。
　業種別では、「情報通信業」が他と比べ定めている割合が高い。
　規模別では、規模が大きい事業所ほど定めている割合が高く、「100人以上」規模では、100％となっている。</v>
      </c>
      <c r="AO12" s="915"/>
      <c r="AP12" s="915"/>
      <c r="AQ12" s="915"/>
      <c r="AR12" s="915"/>
      <c r="AS12" s="915"/>
      <c r="AT12" s="915"/>
      <c r="AU12" s="915"/>
      <c r="AV12" s="915"/>
      <c r="AW12" s="915"/>
      <c r="AX12" s="915"/>
      <c r="AY12" s="915"/>
      <c r="AZ12" s="797"/>
      <c r="BB12" s="7" t="s">
        <v>533</v>
      </c>
      <c r="BC12" s="96">
        <f t="shared" ref="BC12:BC23" si="0">+BH12/$BK12</f>
        <v>0.61599999999999999</v>
      </c>
      <c r="BD12" s="72">
        <f t="shared" ref="BD12:BD23" si="1">+BI12/$BK12</f>
        <v>0.34399999999999997</v>
      </c>
      <c r="BE12" s="73">
        <f t="shared" ref="BE12:BE23" si="2">+BJ12/$BK12</f>
        <v>0.04</v>
      </c>
      <c r="BG12" s="18" t="s">
        <v>533</v>
      </c>
      <c r="BH12" s="239">
        <f>+集計・資料①!GT8</f>
        <v>77</v>
      </c>
      <c r="BI12" s="236">
        <f>+集計・資料①!GU8</f>
        <v>43</v>
      </c>
      <c r="BJ12" s="241">
        <f>+集計・資料①!GV8</f>
        <v>5</v>
      </c>
      <c r="BK12" s="54">
        <f>+SUM(BH12:BJ12)</f>
        <v>125</v>
      </c>
    </row>
    <row r="13" spans="1:63" ht="10.5">
      <c r="B13" s="931"/>
      <c r="C13" s="931"/>
      <c r="D13" s="931"/>
      <c r="E13" s="931"/>
      <c r="F13" s="931"/>
      <c r="G13" s="931"/>
      <c r="H13" s="931"/>
      <c r="I13" s="931"/>
      <c r="J13" s="931"/>
      <c r="K13" s="931"/>
      <c r="L13" s="931"/>
      <c r="N13" s="436"/>
      <c r="O13" s="87"/>
      <c r="P13" s="87"/>
      <c r="Q13" s="87"/>
      <c r="R13" s="87"/>
      <c r="S13" s="87"/>
      <c r="T13" s="87"/>
      <c r="U13" s="87"/>
      <c r="V13" s="87"/>
      <c r="W13" s="87"/>
      <c r="X13" s="87"/>
      <c r="Y13" s="87"/>
      <c r="Z13" s="87"/>
      <c r="AA13" s="437"/>
      <c r="AC13" s="573" t="s">
        <v>403</v>
      </c>
      <c r="AD13" s="769">
        <f>BC21</f>
        <v>0.84615384615384615</v>
      </c>
      <c r="AE13" s="688">
        <f>BD21</f>
        <v>0.15384615384615385</v>
      </c>
      <c r="AF13" s="688">
        <f>BE21</f>
        <v>0</v>
      </c>
      <c r="AH13" s="573" t="s">
        <v>403</v>
      </c>
      <c r="AI13" s="709">
        <f>BH21</f>
        <v>11</v>
      </c>
      <c r="AJ13" s="709">
        <f>BI21</f>
        <v>2</v>
      </c>
      <c r="AK13" s="709">
        <f>BJ21</f>
        <v>0</v>
      </c>
      <c r="AL13" s="709">
        <f>BK21</f>
        <v>13</v>
      </c>
      <c r="AM13" s="695"/>
      <c r="AN13" s="915"/>
      <c r="AO13" s="915"/>
      <c r="AP13" s="915"/>
      <c r="AQ13" s="915"/>
      <c r="AR13" s="915"/>
      <c r="AS13" s="915"/>
      <c r="AT13" s="915"/>
      <c r="AU13" s="915"/>
      <c r="AV13" s="915"/>
      <c r="AW13" s="915"/>
      <c r="AX13" s="915"/>
      <c r="AY13" s="915"/>
      <c r="AZ13" s="797"/>
      <c r="BB13" s="7" t="s">
        <v>534</v>
      </c>
      <c r="BC13" s="96">
        <f t="shared" si="0"/>
        <v>0.57931034482758625</v>
      </c>
      <c r="BD13" s="72">
        <f t="shared" si="1"/>
        <v>0.40689655172413791</v>
      </c>
      <c r="BE13" s="73">
        <f t="shared" si="2"/>
        <v>1.3793103448275862E-2</v>
      </c>
      <c r="BG13" s="18" t="s">
        <v>534</v>
      </c>
      <c r="BH13" s="239">
        <f>+集計・資料①!GT10</f>
        <v>84</v>
      </c>
      <c r="BI13" s="236">
        <f>+集計・資料①!GU10</f>
        <v>59</v>
      </c>
      <c r="BJ13" s="241">
        <f>+集計・資料①!GV10</f>
        <v>2</v>
      </c>
      <c r="BK13" s="54">
        <f t="shared" ref="BK13:BK23" si="3">+SUM(BH13:BJ13)</f>
        <v>145</v>
      </c>
    </row>
    <row r="14" spans="1:63" ht="10.5">
      <c r="B14" s="931"/>
      <c r="C14" s="931"/>
      <c r="D14" s="931"/>
      <c r="E14" s="931"/>
      <c r="F14" s="931"/>
      <c r="G14" s="931"/>
      <c r="H14" s="931"/>
      <c r="I14" s="931"/>
      <c r="J14" s="931"/>
      <c r="K14" s="931"/>
      <c r="L14" s="931"/>
      <c r="N14" s="436"/>
      <c r="O14" s="87"/>
      <c r="P14" s="87"/>
      <c r="Q14" s="87"/>
      <c r="R14" s="87"/>
      <c r="S14" s="87"/>
      <c r="T14" s="87"/>
      <c r="U14" s="87"/>
      <c r="V14" s="87"/>
      <c r="W14" s="87"/>
      <c r="X14" s="87"/>
      <c r="Y14" s="87"/>
      <c r="Z14" s="87"/>
      <c r="AA14" s="437"/>
      <c r="AC14" s="690" t="s">
        <v>404</v>
      </c>
      <c r="AD14" s="697">
        <f>BC20</f>
        <v>0.73076923076923073</v>
      </c>
      <c r="AE14" s="688">
        <f>BD20</f>
        <v>0.23076923076923078</v>
      </c>
      <c r="AF14" s="688">
        <f>BE20</f>
        <v>3.8461538461538464E-2</v>
      </c>
      <c r="AH14" s="690" t="s">
        <v>404</v>
      </c>
      <c r="AI14" s="709">
        <f>BH20</f>
        <v>19</v>
      </c>
      <c r="AJ14" s="709">
        <f>BI20</f>
        <v>6</v>
      </c>
      <c r="AK14" s="709">
        <f>BJ20</f>
        <v>1</v>
      </c>
      <c r="AL14" s="709">
        <f>BK20</f>
        <v>26</v>
      </c>
      <c r="AM14" s="695"/>
      <c r="AN14" s="915"/>
      <c r="AO14" s="915"/>
      <c r="AP14" s="915"/>
      <c r="AQ14" s="915"/>
      <c r="AR14" s="915"/>
      <c r="AS14" s="915"/>
      <c r="AT14" s="915"/>
      <c r="AU14" s="915"/>
      <c r="AV14" s="915"/>
      <c r="AW14" s="915"/>
      <c r="AX14" s="915"/>
      <c r="AY14" s="915"/>
      <c r="AZ14" s="797"/>
      <c r="BB14" s="7" t="s">
        <v>532</v>
      </c>
      <c r="BC14" s="96">
        <f t="shared" si="0"/>
        <v>0.73809523809523814</v>
      </c>
      <c r="BD14" s="72">
        <f t="shared" si="1"/>
        <v>0.26190476190476192</v>
      </c>
      <c r="BE14" s="73">
        <f t="shared" si="2"/>
        <v>0</v>
      </c>
      <c r="BG14" s="18" t="s">
        <v>532</v>
      </c>
      <c r="BH14" s="239">
        <f>+集計・資料①!GT12</f>
        <v>31</v>
      </c>
      <c r="BI14" s="236">
        <f>+集計・資料①!GU12</f>
        <v>11</v>
      </c>
      <c r="BJ14" s="241">
        <f>+集計・資料①!GV12</f>
        <v>0</v>
      </c>
      <c r="BK14" s="54">
        <f t="shared" si="3"/>
        <v>42</v>
      </c>
    </row>
    <row r="15" spans="1:63" ht="10.5" customHeight="1">
      <c r="B15" s="931"/>
      <c r="C15" s="931"/>
      <c r="D15" s="931"/>
      <c r="E15" s="931"/>
      <c r="F15" s="931"/>
      <c r="G15" s="931"/>
      <c r="H15" s="931"/>
      <c r="I15" s="931"/>
      <c r="J15" s="931"/>
      <c r="K15" s="931"/>
      <c r="L15" s="931"/>
      <c r="N15" s="436"/>
      <c r="O15" s="87"/>
      <c r="P15" s="87"/>
      <c r="Q15" s="87"/>
      <c r="R15" s="87"/>
      <c r="S15" s="87"/>
      <c r="T15" s="87"/>
      <c r="U15" s="87"/>
      <c r="V15" s="87"/>
      <c r="W15" s="87"/>
      <c r="X15" s="87"/>
      <c r="Y15" s="87"/>
      <c r="Z15" s="87"/>
      <c r="AA15" s="437"/>
      <c r="AC15" s="573" t="s">
        <v>405</v>
      </c>
      <c r="AD15" s="697">
        <f>BC19</f>
        <v>0.54201680672268904</v>
      </c>
      <c r="AE15" s="688">
        <f>BD19</f>
        <v>0.41596638655462187</v>
      </c>
      <c r="AF15" s="688">
        <f>BE19</f>
        <v>4.2016806722689079E-2</v>
      </c>
      <c r="AH15" s="573" t="s">
        <v>405</v>
      </c>
      <c r="AI15" s="709">
        <f>BH19</f>
        <v>129</v>
      </c>
      <c r="AJ15" s="709">
        <f>BI19</f>
        <v>99</v>
      </c>
      <c r="AK15" s="709">
        <f>BJ19</f>
        <v>10</v>
      </c>
      <c r="AL15" s="709">
        <f>BK19</f>
        <v>238</v>
      </c>
      <c r="AM15" s="695"/>
      <c r="AN15" s="915"/>
      <c r="AO15" s="915"/>
      <c r="AP15" s="915"/>
      <c r="AQ15" s="915"/>
      <c r="AR15" s="915"/>
      <c r="AS15" s="915"/>
      <c r="AT15" s="915"/>
      <c r="AU15" s="915"/>
      <c r="AV15" s="915"/>
      <c r="AW15" s="915"/>
      <c r="AX15" s="915"/>
      <c r="AY15" s="915"/>
      <c r="AZ15" s="797"/>
      <c r="BB15" s="7" t="s">
        <v>531</v>
      </c>
      <c r="BC15" s="96">
        <f t="shared" si="0"/>
        <v>0.61878453038674031</v>
      </c>
      <c r="BD15" s="72">
        <f t="shared" si="1"/>
        <v>0.36464088397790057</v>
      </c>
      <c r="BE15" s="73">
        <f t="shared" si="2"/>
        <v>1.6574585635359115E-2</v>
      </c>
      <c r="BG15" s="18" t="s">
        <v>531</v>
      </c>
      <c r="BH15" s="239">
        <f>+集計・資料①!GT14</f>
        <v>112</v>
      </c>
      <c r="BI15" s="236">
        <f>+集計・資料①!GU14</f>
        <v>66</v>
      </c>
      <c r="BJ15" s="241">
        <f>+集計・資料①!GV14</f>
        <v>3</v>
      </c>
      <c r="BK15" s="54">
        <f t="shared" si="3"/>
        <v>181</v>
      </c>
    </row>
    <row r="16" spans="1:63" ht="10.5">
      <c r="B16" s="931"/>
      <c r="C16" s="931"/>
      <c r="D16" s="931"/>
      <c r="E16" s="931"/>
      <c r="F16" s="931"/>
      <c r="G16" s="931"/>
      <c r="H16" s="931"/>
      <c r="I16" s="931"/>
      <c r="J16" s="931"/>
      <c r="K16" s="931"/>
      <c r="L16" s="931"/>
      <c r="N16" s="438"/>
      <c r="O16" s="439"/>
      <c r="P16" s="439"/>
      <c r="Q16" s="439"/>
      <c r="R16" s="439"/>
      <c r="S16" s="439"/>
      <c r="T16" s="439"/>
      <c r="U16" s="439"/>
      <c r="V16" s="439"/>
      <c r="W16" s="439"/>
      <c r="X16" s="439"/>
      <c r="Y16" s="439"/>
      <c r="Z16" s="439"/>
      <c r="AA16" s="440"/>
      <c r="AC16" s="690" t="s">
        <v>406</v>
      </c>
      <c r="AD16" s="697">
        <f>BC18</f>
        <v>0.7142857142857143</v>
      </c>
      <c r="AE16" s="688">
        <f>BD18</f>
        <v>0.2857142857142857</v>
      </c>
      <c r="AF16" s="688">
        <f>BE18</f>
        <v>0</v>
      </c>
      <c r="AH16" s="690" t="s">
        <v>406</v>
      </c>
      <c r="AI16" s="709">
        <f>BH18</f>
        <v>15</v>
      </c>
      <c r="AJ16" s="709">
        <f>BI18</f>
        <v>6</v>
      </c>
      <c r="AK16" s="709">
        <f>BJ18</f>
        <v>0</v>
      </c>
      <c r="AL16" s="709">
        <f>BK18</f>
        <v>21</v>
      </c>
      <c r="AM16" s="695"/>
      <c r="AN16" s="915"/>
      <c r="AO16" s="915"/>
      <c r="AP16" s="915"/>
      <c r="AQ16" s="915"/>
      <c r="AR16" s="915"/>
      <c r="AS16" s="915"/>
      <c r="AT16" s="915"/>
      <c r="AU16" s="915"/>
      <c r="AV16" s="915"/>
      <c r="AW16" s="915"/>
      <c r="AX16" s="915"/>
      <c r="AY16" s="915"/>
      <c r="AZ16" s="797"/>
      <c r="BB16" s="7" t="s">
        <v>530</v>
      </c>
      <c r="BC16" s="96">
        <f t="shared" si="0"/>
        <v>0.37142857142857144</v>
      </c>
      <c r="BD16" s="72">
        <f t="shared" si="1"/>
        <v>0.6</v>
      </c>
      <c r="BE16" s="73">
        <f t="shared" si="2"/>
        <v>2.8571428571428571E-2</v>
      </c>
      <c r="BG16" s="18" t="s">
        <v>530</v>
      </c>
      <c r="BH16" s="239">
        <f>+集計・資料①!GT16</f>
        <v>13</v>
      </c>
      <c r="BI16" s="236">
        <f>+集計・資料①!GU16</f>
        <v>21</v>
      </c>
      <c r="BJ16" s="241">
        <f>+集計・資料①!GV16</f>
        <v>1</v>
      </c>
      <c r="BK16" s="54">
        <f t="shared" si="3"/>
        <v>35</v>
      </c>
    </row>
    <row r="17" spans="1:63" ht="10.5" customHeight="1">
      <c r="O17" s="87"/>
      <c r="P17" s="87"/>
      <c r="Q17" s="87"/>
      <c r="R17" s="87"/>
      <c r="S17" s="87"/>
      <c r="T17" s="87"/>
      <c r="U17" s="87"/>
      <c r="V17" s="87"/>
      <c r="W17" s="87"/>
      <c r="X17" s="87"/>
      <c r="Y17" s="87"/>
      <c r="Z17" s="87"/>
      <c r="AA17" s="87"/>
      <c r="AC17" s="573" t="s">
        <v>407</v>
      </c>
      <c r="AD17" s="697">
        <f>BC17</f>
        <v>0.47619047619047616</v>
      </c>
      <c r="AE17" s="688">
        <f>BD17</f>
        <v>0.52380952380952384</v>
      </c>
      <c r="AF17" s="688">
        <f>BE17</f>
        <v>0</v>
      </c>
      <c r="AH17" s="573" t="s">
        <v>407</v>
      </c>
      <c r="AI17" s="709">
        <f>BH17</f>
        <v>10</v>
      </c>
      <c r="AJ17" s="709">
        <f>BI17</f>
        <v>11</v>
      </c>
      <c r="AK17" s="709">
        <f>BJ17</f>
        <v>0</v>
      </c>
      <c r="AL17" s="709">
        <f>BK17</f>
        <v>21</v>
      </c>
      <c r="AM17" s="695"/>
      <c r="AN17" s="915"/>
      <c r="AO17" s="915"/>
      <c r="AP17" s="915"/>
      <c r="AQ17" s="915"/>
      <c r="AR17" s="915"/>
      <c r="AS17" s="915"/>
      <c r="AT17" s="915"/>
      <c r="AU17" s="915"/>
      <c r="AV17" s="915"/>
      <c r="AW17" s="915"/>
      <c r="AX17" s="915"/>
      <c r="AY17" s="915"/>
      <c r="AZ17" s="797"/>
      <c r="BB17" s="7" t="s">
        <v>535</v>
      </c>
      <c r="BC17" s="96">
        <f t="shared" si="0"/>
        <v>0.47619047619047616</v>
      </c>
      <c r="BD17" s="72">
        <f t="shared" si="1"/>
        <v>0.52380952380952384</v>
      </c>
      <c r="BE17" s="73">
        <f t="shared" si="2"/>
        <v>0</v>
      </c>
      <c r="BG17" s="18" t="s">
        <v>535</v>
      </c>
      <c r="BH17" s="239">
        <f>+集計・資料①!GT18</f>
        <v>10</v>
      </c>
      <c r="BI17" s="236">
        <f>+集計・資料①!GU18</f>
        <v>11</v>
      </c>
      <c r="BJ17" s="245">
        <f>+集計・資料①!GV18</f>
        <v>0</v>
      </c>
      <c r="BK17" s="54">
        <f t="shared" si="3"/>
        <v>21</v>
      </c>
    </row>
    <row r="18" spans="1:63" ht="10.5">
      <c r="A18" s="433"/>
      <c r="B18" s="434"/>
      <c r="C18" s="434"/>
      <c r="D18" s="434"/>
      <c r="E18" s="434"/>
      <c r="F18" s="434"/>
      <c r="G18" s="434"/>
      <c r="H18" s="434"/>
      <c r="I18" s="434"/>
      <c r="J18" s="434"/>
      <c r="K18" s="434"/>
      <c r="L18" s="434"/>
      <c r="M18" s="434"/>
      <c r="N18" s="434"/>
      <c r="O18" s="434"/>
      <c r="P18" s="434"/>
      <c r="Q18" s="434"/>
      <c r="R18" s="434"/>
      <c r="S18" s="434"/>
      <c r="T18" s="434"/>
      <c r="U18" s="434"/>
      <c r="V18" s="434"/>
      <c r="W18" s="434"/>
      <c r="X18" s="434"/>
      <c r="Y18" s="434"/>
      <c r="Z18" s="434"/>
      <c r="AA18" s="435"/>
      <c r="AC18" s="690" t="s">
        <v>408</v>
      </c>
      <c r="AD18" s="697">
        <f>BC16</f>
        <v>0.37142857142857144</v>
      </c>
      <c r="AE18" s="688">
        <f>BD16</f>
        <v>0.6</v>
      </c>
      <c r="AF18" s="688">
        <f>BE16</f>
        <v>2.8571428571428571E-2</v>
      </c>
      <c r="AH18" s="690" t="s">
        <v>408</v>
      </c>
      <c r="AI18" s="709">
        <f>BH16</f>
        <v>13</v>
      </c>
      <c r="AJ18" s="709">
        <f>BI16</f>
        <v>21</v>
      </c>
      <c r="AK18" s="709">
        <f>BJ16</f>
        <v>1</v>
      </c>
      <c r="AL18" s="709">
        <f>BK16</f>
        <v>35</v>
      </c>
      <c r="AM18" s="695"/>
      <c r="AN18" s="915"/>
      <c r="AO18" s="915"/>
      <c r="AP18" s="915"/>
      <c r="AQ18" s="915"/>
      <c r="AR18" s="915"/>
      <c r="AS18" s="915"/>
      <c r="AT18" s="915"/>
      <c r="AU18" s="915"/>
      <c r="AV18" s="915"/>
      <c r="AW18" s="915"/>
      <c r="AX18" s="915"/>
      <c r="AY18" s="915"/>
      <c r="AZ18" s="797"/>
      <c r="BB18" s="7" t="s">
        <v>529</v>
      </c>
      <c r="BC18" s="96">
        <f t="shared" si="0"/>
        <v>0.7142857142857143</v>
      </c>
      <c r="BD18" s="72">
        <f t="shared" si="1"/>
        <v>0.2857142857142857</v>
      </c>
      <c r="BE18" s="73">
        <f t="shared" si="2"/>
        <v>0</v>
      </c>
      <c r="BG18" s="18" t="s">
        <v>529</v>
      </c>
      <c r="BH18" s="239">
        <f>+集計・資料①!GT20</f>
        <v>15</v>
      </c>
      <c r="BI18" s="236">
        <f>+集計・資料①!GU20</f>
        <v>6</v>
      </c>
      <c r="BJ18" s="245">
        <f>+集計・資料①!GV20</f>
        <v>0</v>
      </c>
      <c r="BK18" s="54">
        <f t="shared" si="3"/>
        <v>21</v>
      </c>
    </row>
    <row r="19" spans="1:63" ht="10.5">
      <c r="A19" s="436"/>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437"/>
      <c r="AC19" s="573" t="s">
        <v>409</v>
      </c>
      <c r="AD19" s="697">
        <f>BC15</f>
        <v>0.61878453038674031</v>
      </c>
      <c r="AE19" s="688">
        <f>BD15</f>
        <v>0.36464088397790057</v>
      </c>
      <c r="AF19" s="688">
        <f>BE15</f>
        <v>1.6574585635359115E-2</v>
      </c>
      <c r="AH19" s="573" t="s">
        <v>409</v>
      </c>
      <c r="AI19" s="709">
        <f>BH15</f>
        <v>112</v>
      </c>
      <c r="AJ19" s="709">
        <f>BI15</f>
        <v>66</v>
      </c>
      <c r="AK19" s="709">
        <f>BJ15</f>
        <v>3</v>
      </c>
      <c r="AL19" s="709">
        <f>BK15</f>
        <v>181</v>
      </c>
      <c r="AM19" s="695"/>
      <c r="AN19" s="915"/>
      <c r="AO19" s="915"/>
      <c r="AP19" s="915"/>
      <c r="AQ19" s="915"/>
      <c r="AR19" s="915"/>
      <c r="AS19" s="915"/>
      <c r="AT19" s="915"/>
      <c r="AU19" s="915"/>
      <c r="AV19" s="915"/>
      <c r="AW19" s="915"/>
      <c r="AX19" s="915"/>
      <c r="AY19" s="915"/>
      <c r="AZ19" s="797"/>
      <c r="BB19" s="7" t="s">
        <v>528</v>
      </c>
      <c r="BC19" s="96">
        <f t="shared" si="0"/>
        <v>0.54201680672268904</v>
      </c>
      <c r="BD19" s="72">
        <f t="shared" si="1"/>
        <v>0.41596638655462187</v>
      </c>
      <c r="BE19" s="73">
        <f t="shared" si="2"/>
        <v>4.2016806722689079E-2</v>
      </c>
      <c r="BG19" s="18" t="s">
        <v>528</v>
      </c>
      <c r="BH19" s="239">
        <f>+集計・資料①!GT22</f>
        <v>129</v>
      </c>
      <c r="BI19" s="236">
        <f>+集計・資料①!GU22</f>
        <v>99</v>
      </c>
      <c r="BJ19" s="245">
        <f>+集計・資料①!GV22</f>
        <v>10</v>
      </c>
      <c r="BK19" s="54">
        <f t="shared" si="3"/>
        <v>238</v>
      </c>
    </row>
    <row r="20" spans="1:63" ht="10.5">
      <c r="A20" s="436"/>
      <c r="B20" s="87"/>
      <c r="C20" s="87"/>
      <c r="D20" s="87"/>
      <c r="E20" s="87"/>
      <c r="F20" s="87"/>
      <c r="G20" s="87"/>
      <c r="H20" s="87"/>
      <c r="I20" s="87"/>
      <c r="J20" s="87"/>
      <c r="K20" s="87"/>
      <c r="L20" s="87"/>
      <c r="M20" s="87"/>
      <c r="N20" s="87"/>
      <c r="O20" s="87"/>
      <c r="P20" s="87"/>
      <c r="Q20" s="87"/>
      <c r="R20" s="87"/>
      <c r="S20" s="87"/>
      <c r="T20" s="87"/>
      <c r="U20" s="87"/>
      <c r="V20" s="87"/>
      <c r="W20" s="87"/>
      <c r="X20" s="87"/>
      <c r="Y20" s="87"/>
      <c r="Z20" s="87"/>
      <c r="AA20" s="437"/>
      <c r="AC20" s="690" t="s">
        <v>410</v>
      </c>
      <c r="AD20" s="697">
        <f>BC14</f>
        <v>0.73809523809523814</v>
      </c>
      <c r="AE20" s="688">
        <f>BD14</f>
        <v>0.26190476190476192</v>
      </c>
      <c r="AF20" s="688">
        <f>BE14</f>
        <v>0</v>
      </c>
      <c r="AH20" s="690" t="s">
        <v>410</v>
      </c>
      <c r="AI20" s="709">
        <f>BH14</f>
        <v>31</v>
      </c>
      <c r="AJ20" s="709">
        <f>BI14</f>
        <v>11</v>
      </c>
      <c r="AK20" s="709">
        <f>BJ14</f>
        <v>0</v>
      </c>
      <c r="AL20" s="709">
        <f>BK14</f>
        <v>42</v>
      </c>
      <c r="AM20" s="695"/>
      <c r="AN20" s="915"/>
      <c r="AO20" s="915"/>
      <c r="AP20" s="915"/>
      <c r="AQ20" s="915"/>
      <c r="AR20" s="915"/>
      <c r="AS20" s="915"/>
      <c r="AT20" s="915"/>
      <c r="AU20" s="915"/>
      <c r="AV20" s="915"/>
      <c r="AW20" s="915"/>
      <c r="AX20" s="915"/>
      <c r="AY20" s="915"/>
      <c r="AZ20" s="797"/>
      <c r="BB20" s="7" t="s">
        <v>527</v>
      </c>
      <c r="BC20" s="96">
        <f t="shared" si="0"/>
        <v>0.73076923076923073</v>
      </c>
      <c r="BD20" s="72">
        <f t="shared" si="1"/>
        <v>0.23076923076923078</v>
      </c>
      <c r="BE20" s="73">
        <f t="shared" si="2"/>
        <v>3.8461538461538464E-2</v>
      </c>
      <c r="BG20" s="18" t="s">
        <v>527</v>
      </c>
      <c r="BH20" s="239">
        <f>+集計・資料①!GT24</f>
        <v>19</v>
      </c>
      <c r="BI20" s="236">
        <f>+集計・資料①!GU24</f>
        <v>6</v>
      </c>
      <c r="BJ20" s="245">
        <f>+集計・資料①!GV24</f>
        <v>1</v>
      </c>
      <c r="BK20" s="54">
        <f t="shared" si="3"/>
        <v>26</v>
      </c>
    </row>
    <row r="21" spans="1:63" ht="10.5">
      <c r="A21" s="436"/>
      <c r="B21" s="87"/>
      <c r="C21" s="87"/>
      <c r="D21" s="87"/>
      <c r="E21" s="87"/>
      <c r="F21" s="87"/>
      <c r="G21" s="87"/>
      <c r="H21" s="87"/>
      <c r="I21" s="87"/>
      <c r="J21" s="87"/>
      <c r="K21" s="87"/>
      <c r="L21" s="87"/>
      <c r="M21" s="87"/>
      <c r="N21" s="87"/>
      <c r="O21" s="87"/>
      <c r="P21" s="87"/>
      <c r="Q21" s="87"/>
      <c r="R21" s="87"/>
      <c r="S21" s="87"/>
      <c r="T21" s="87"/>
      <c r="U21" s="87"/>
      <c r="V21" s="87"/>
      <c r="W21" s="87"/>
      <c r="X21" s="87"/>
      <c r="Y21" s="87"/>
      <c r="Z21" s="87"/>
      <c r="AA21" s="437"/>
      <c r="AC21" s="573" t="s">
        <v>411</v>
      </c>
      <c r="AD21" s="697">
        <f>BC13</f>
        <v>0.57931034482758625</v>
      </c>
      <c r="AE21" s="688">
        <f>BD13</f>
        <v>0.40689655172413791</v>
      </c>
      <c r="AF21" s="688">
        <f>BE13</f>
        <v>1.3793103448275862E-2</v>
      </c>
      <c r="AH21" s="573" t="s">
        <v>411</v>
      </c>
      <c r="AI21" s="709">
        <f>BH13</f>
        <v>84</v>
      </c>
      <c r="AJ21" s="709">
        <f>BI13</f>
        <v>59</v>
      </c>
      <c r="AK21" s="709">
        <f>BJ13</f>
        <v>2</v>
      </c>
      <c r="AL21" s="709">
        <f>BK13</f>
        <v>145</v>
      </c>
      <c r="AM21" s="695"/>
      <c r="AN21" s="915"/>
      <c r="AO21" s="915"/>
      <c r="AP21" s="915"/>
      <c r="AQ21" s="915"/>
      <c r="AR21" s="915"/>
      <c r="AS21" s="915"/>
      <c r="AT21" s="915"/>
      <c r="AU21" s="915"/>
      <c r="AV21" s="915"/>
      <c r="AW21" s="915"/>
      <c r="AX21" s="915"/>
      <c r="AY21" s="915"/>
      <c r="AZ21" s="797"/>
      <c r="BB21" s="7" t="s">
        <v>526</v>
      </c>
      <c r="BC21" s="96">
        <f t="shared" si="0"/>
        <v>0.84615384615384615</v>
      </c>
      <c r="BD21" s="72">
        <f t="shared" si="1"/>
        <v>0.15384615384615385</v>
      </c>
      <c r="BE21" s="73">
        <f t="shared" si="2"/>
        <v>0</v>
      </c>
      <c r="BG21" s="18" t="s">
        <v>526</v>
      </c>
      <c r="BH21" s="239">
        <f>+集計・資料①!GT26</f>
        <v>11</v>
      </c>
      <c r="BI21" s="236">
        <f>+集計・資料①!GU26</f>
        <v>2</v>
      </c>
      <c r="BJ21" s="245">
        <f>+集計・資料①!GV26</f>
        <v>0</v>
      </c>
      <c r="BK21" s="54">
        <f t="shared" si="3"/>
        <v>13</v>
      </c>
    </row>
    <row r="22" spans="1:63" ht="10.5">
      <c r="A22" s="436"/>
      <c r="B22" s="87"/>
      <c r="C22" s="87"/>
      <c r="D22" s="87"/>
      <c r="E22" s="87"/>
      <c r="F22" s="87"/>
      <c r="G22" s="87"/>
      <c r="H22" s="87"/>
      <c r="I22" s="87"/>
      <c r="J22" s="87"/>
      <c r="K22" s="87"/>
      <c r="L22" s="87"/>
      <c r="M22" s="87"/>
      <c r="N22" s="87"/>
      <c r="O22" s="87"/>
      <c r="P22" s="87"/>
      <c r="Q22" s="87"/>
      <c r="R22" s="87"/>
      <c r="S22" s="87"/>
      <c r="T22" s="87"/>
      <c r="U22" s="87"/>
      <c r="V22" s="87"/>
      <c r="W22" s="87"/>
      <c r="X22" s="87"/>
      <c r="Y22" s="87"/>
      <c r="Z22" s="87"/>
      <c r="AA22" s="437"/>
      <c r="AC22" s="690" t="s">
        <v>412</v>
      </c>
      <c r="AD22" s="697">
        <f>BC12</f>
        <v>0.61599999999999999</v>
      </c>
      <c r="AE22" s="688">
        <f>BD12</f>
        <v>0.34399999999999997</v>
      </c>
      <c r="AF22" s="688">
        <f>BE12</f>
        <v>0.04</v>
      </c>
      <c r="AH22" s="690" t="s">
        <v>412</v>
      </c>
      <c r="AI22" s="709">
        <f>BH12</f>
        <v>77</v>
      </c>
      <c r="AJ22" s="709">
        <f>BI12</f>
        <v>43</v>
      </c>
      <c r="AK22" s="709">
        <f>BJ12</f>
        <v>5</v>
      </c>
      <c r="AL22" s="709">
        <f>BK12</f>
        <v>125</v>
      </c>
      <c r="AM22" s="695"/>
      <c r="AN22" s="915"/>
      <c r="AO22" s="915"/>
      <c r="AP22" s="915"/>
      <c r="AQ22" s="915"/>
      <c r="AR22" s="915"/>
      <c r="AS22" s="915"/>
      <c r="AT22" s="915"/>
      <c r="AU22" s="915"/>
      <c r="AV22" s="915"/>
      <c r="AW22" s="915"/>
      <c r="AX22" s="915"/>
      <c r="AY22" s="915"/>
      <c r="AZ22" s="797"/>
      <c r="BB22" s="16" t="s">
        <v>536</v>
      </c>
      <c r="BC22" s="96">
        <f t="shared" si="0"/>
        <v>0.5478723404255319</v>
      </c>
      <c r="BD22" s="72">
        <f t="shared" si="1"/>
        <v>0.44148936170212766</v>
      </c>
      <c r="BE22" s="73">
        <f t="shared" si="2"/>
        <v>1.0638297872340425E-2</v>
      </c>
      <c r="BG22" s="19" t="s">
        <v>536</v>
      </c>
      <c r="BH22" s="239">
        <f>+集計・資料①!GT28</f>
        <v>103</v>
      </c>
      <c r="BI22" s="236">
        <f>+集計・資料①!GU28</f>
        <v>83</v>
      </c>
      <c r="BJ22" s="245">
        <f>+集計・資料①!GV28</f>
        <v>2</v>
      </c>
      <c r="BK22" s="54">
        <f t="shared" si="3"/>
        <v>188</v>
      </c>
    </row>
    <row r="23" spans="1:63" thickBot="1">
      <c r="A23" s="436"/>
      <c r="B23" s="87"/>
      <c r="C23" s="87"/>
      <c r="D23" s="87"/>
      <c r="E23" s="87"/>
      <c r="F23" s="87"/>
      <c r="G23" s="87"/>
      <c r="H23" s="87"/>
      <c r="I23" s="87"/>
      <c r="J23" s="87"/>
      <c r="K23" s="87"/>
      <c r="L23" s="87"/>
      <c r="M23" s="87"/>
      <c r="N23" s="87"/>
      <c r="O23" s="87"/>
      <c r="P23" s="87"/>
      <c r="Q23" s="87"/>
      <c r="R23" s="87"/>
      <c r="S23" s="87"/>
      <c r="T23" s="87"/>
      <c r="U23" s="87"/>
      <c r="V23" s="87"/>
      <c r="W23" s="87"/>
      <c r="X23" s="87"/>
      <c r="Y23" s="87"/>
      <c r="Z23" s="87"/>
      <c r="AA23" s="437"/>
      <c r="AC23" s="573" t="s">
        <v>23</v>
      </c>
      <c r="AD23" s="688" t="e">
        <f>BC11</f>
        <v>#DIV/0!</v>
      </c>
      <c r="AE23" s="688" t="e">
        <f>BD11</f>
        <v>#DIV/0!</v>
      </c>
      <c r="AF23" s="688" t="e">
        <f>BE11</f>
        <v>#DIV/0!</v>
      </c>
      <c r="AH23" s="573" t="s">
        <v>23</v>
      </c>
      <c r="AI23" s="709">
        <f>BH11</f>
        <v>0</v>
      </c>
      <c r="AJ23" s="709">
        <f>BI11</f>
        <v>0</v>
      </c>
      <c r="AK23" s="709">
        <f>BJ11</f>
        <v>0</v>
      </c>
      <c r="AL23" s="709">
        <f>BK11</f>
        <v>0</v>
      </c>
      <c r="AM23" s="695"/>
      <c r="AN23" s="915"/>
      <c r="AO23" s="915"/>
      <c r="AP23" s="915"/>
      <c r="AQ23" s="915"/>
      <c r="AR23" s="915"/>
      <c r="AS23" s="915"/>
      <c r="AT23" s="915"/>
      <c r="AU23" s="915"/>
      <c r="AV23" s="915"/>
      <c r="AW23" s="915"/>
      <c r="AX23" s="915"/>
      <c r="AY23" s="915"/>
      <c r="AZ23" s="797"/>
      <c r="BB23" s="10" t="s">
        <v>537</v>
      </c>
      <c r="BC23" s="55">
        <f t="shared" si="0"/>
        <v>0.53617021276595744</v>
      </c>
      <c r="BD23" s="56">
        <f t="shared" si="1"/>
        <v>0.44680851063829785</v>
      </c>
      <c r="BE23" s="57">
        <f t="shared" si="2"/>
        <v>1.7021276595744681E-2</v>
      </c>
      <c r="BG23" s="21" t="s">
        <v>537</v>
      </c>
      <c r="BH23" s="243">
        <f>+集計・資料①!GT30</f>
        <v>126</v>
      </c>
      <c r="BI23" s="244">
        <f>+集計・資料①!GU30</f>
        <v>105</v>
      </c>
      <c r="BJ23" s="246">
        <f>+集計・資料①!GV30</f>
        <v>4</v>
      </c>
      <c r="BK23" s="61">
        <f t="shared" si="3"/>
        <v>235</v>
      </c>
    </row>
    <row r="24" spans="1:63" thickBot="1">
      <c r="A24" s="436"/>
      <c r="B24" s="87"/>
      <c r="C24" s="87"/>
      <c r="D24" s="87"/>
      <c r="E24" s="87"/>
      <c r="F24" s="87"/>
      <c r="G24" s="87"/>
      <c r="H24" s="87"/>
      <c r="I24" s="87"/>
      <c r="J24" s="87"/>
      <c r="K24" s="87"/>
      <c r="L24" s="87"/>
      <c r="M24" s="87"/>
      <c r="N24" s="87"/>
      <c r="O24" s="87"/>
      <c r="P24" s="87"/>
      <c r="Q24" s="87"/>
      <c r="R24" s="87"/>
      <c r="S24" s="87"/>
      <c r="T24" s="87"/>
      <c r="U24" s="87"/>
      <c r="V24" s="87"/>
      <c r="W24" s="87"/>
      <c r="X24" s="87"/>
      <c r="Y24" s="87"/>
      <c r="Z24" s="87"/>
      <c r="AA24" s="437"/>
      <c r="AH24" s="575" t="s">
        <v>545</v>
      </c>
      <c r="AI24" s="709">
        <f>SUM(AI11:AI23)</f>
        <v>730</v>
      </c>
      <c r="AJ24" s="709">
        <f>SUM(AJ11:AJ23)</f>
        <v>512</v>
      </c>
      <c r="AK24" s="709">
        <f>SUM(AK11:AK23)</f>
        <v>28</v>
      </c>
      <c r="AL24" s="709">
        <f>SUM(AL11:AL23)</f>
        <v>1270</v>
      </c>
      <c r="AM24" s="695"/>
      <c r="AN24" s="915"/>
      <c r="AO24" s="915"/>
      <c r="AP24" s="915"/>
      <c r="AQ24" s="915"/>
      <c r="AR24" s="915"/>
      <c r="AS24" s="915"/>
      <c r="AT24" s="915"/>
      <c r="AU24" s="915"/>
      <c r="AV24" s="915"/>
      <c r="AW24" s="915"/>
      <c r="AX24" s="915"/>
      <c r="AY24" s="915"/>
      <c r="AZ24" s="797"/>
      <c r="BG24" s="37" t="s">
        <v>545</v>
      </c>
      <c r="BH24" s="249">
        <f>+集計・資料①!GT32</f>
        <v>730</v>
      </c>
      <c r="BI24" s="250">
        <f>+集計・資料①!GU32</f>
        <v>512</v>
      </c>
      <c r="BJ24" s="251">
        <f>+集計・資料①!GV32</f>
        <v>28</v>
      </c>
      <c r="BK24" s="65">
        <f>+SUM(BH24:BJ24)</f>
        <v>1270</v>
      </c>
    </row>
    <row r="25" spans="1:63">
      <c r="A25" s="436"/>
      <c r="B25" s="87"/>
      <c r="C25" s="87"/>
      <c r="D25" s="87"/>
      <c r="E25" s="87"/>
      <c r="F25" s="87"/>
      <c r="G25" s="87"/>
      <c r="H25" s="87"/>
      <c r="I25" s="87"/>
      <c r="J25" s="87"/>
      <c r="K25" s="87"/>
      <c r="L25" s="87"/>
      <c r="M25" s="87"/>
      <c r="N25" s="87"/>
      <c r="O25" s="87"/>
      <c r="P25" s="87"/>
      <c r="Q25" s="87"/>
      <c r="R25" s="87"/>
      <c r="S25" s="87"/>
      <c r="T25" s="87"/>
      <c r="U25" s="87"/>
      <c r="V25" s="87"/>
      <c r="W25" s="87"/>
      <c r="X25" s="87"/>
      <c r="Y25" s="87"/>
      <c r="Z25" s="87"/>
      <c r="AA25" s="437"/>
      <c r="AM25" s="695"/>
    </row>
    <row r="26" spans="1:63">
      <c r="A26" s="436"/>
      <c r="B26" s="87"/>
      <c r="C26" s="87"/>
      <c r="D26" s="87"/>
      <c r="E26" s="87"/>
      <c r="F26" s="87"/>
      <c r="G26" s="87"/>
      <c r="H26" s="87"/>
      <c r="I26" s="87"/>
      <c r="J26" s="87"/>
      <c r="K26" s="87"/>
      <c r="L26" s="87"/>
      <c r="M26" s="87"/>
      <c r="N26" s="87"/>
      <c r="O26" s="87"/>
      <c r="P26" s="87"/>
      <c r="Q26" s="87"/>
      <c r="R26" s="87"/>
      <c r="S26" s="87"/>
      <c r="T26" s="87"/>
      <c r="U26" s="87"/>
      <c r="V26" s="87"/>
      <c r="W26" s="87"/>
      <c r="X26" s="87"/>
      <c r="Y26" s="87"/>
      <c r="Z26" s="87"/>
      <c r="AA26" s="437"/>
      <c r="AC26" s="26" t="s">
        <v>572</v>
      </c>
      <c r="AH26" s="26" t="s">
        <v>96</v>
      </c>
      <c r="AM26" s="695"/>
      <c r="BB26" s="26" t="s">
        <v>572</v>
      </c>
      <c r="BG26" s="26" t="s">
        <v>96</v>
      </c>
    </row>
    <row r="27" spans="1:63" ht="12" thickBot="1">
      <c r="A27" s="436"/>
      <c r="B27" s="87"/>
      <c r="C27" s="87"/>
      <c r="D27" s="87"/>
      <c r="E27" s="87"/>
      <c r="F27" s="87"/>
      <c r="G27" s="87"/>
      <c r="H27" s="87"/>
      <c r="I27" s="87"/>
      <c r="J27" s="87"/>
      <c r="K27" s="87"/>
      <c r="L27" s="87"/>
      <c r="M27" s="87"/>
      <c r="N27" s="87"/>
      <c r="O27" s="87"/>
      <c r="P27" s="87"/>
      <c r="Q27" s="87"/>
      <c r="R27" s="87"/>
      <c r="S27" s="87"/>
      <c r="T27" s="87"/>
      <c r="U27" s="87"/>
      <c r="V27" s="87"/>
      <c r="W27" s="87"/>
      <c r="X27" s="87"/>
      <c r="Y27" s="87"/>
      <c r="Z27" s="87"/>
      <c r="AA27" s="437"/>
      <c r="AZ27" s="798"/>
    </row>
    <row r="28" spans="1:63" ht="12" thickBot="1">
      <c r="A28" s="436"/>
      <c r="B28" s="87"/>
      <c r="C28" s="87"/>
      <c r="D28" s="87"/>
      <c r="E28" s="87"/>
      <c r="F28" s="87"/>
      <c r="G28" s="87"/>
      <c r="H28" s="87"/>
      <c r="I28" s="87"/>
      <c r="J28" s="87"/>
      <c r="K28" s="87"/>
      <c r="L28" s="87"/>
      <c r="M28" s="87"/>
      <c r="N28" s="87"/>
      <c r="O28" s="87"/>
      <c r="P28" s="87"/>
      <c r="Q28" s="87"/>
      <c r="R28" s="87"/>
      <c r="S28" s="87"/>
      <c r="T28" s="87"/>
      <c r="U28" s="87"/>
      <c r="V28" s="87"/>
      <c r="W28" s="87"/>
      <c r="X28" s="87"/>
      <c r="Y28" s="87"/>
      <c r="Z28" s="87"/>
      <c r="AA28" s="437"/>
      <c r="AC28" s="575" t="s">
        <v>8</v>
      </c>
      <c r="AD28" s="576" t="s">
        <v>21</v>
      </c>
      <c r="AE28" s="576" t="s">
        <v>22</v>
      </c>
      <c r="AF28" s="575" t="s">
        <v>399</v>
      </c>
      <c r="AH28" s="575" t="s">
        <v>8</v>
      </c>
      <c r="AI28" s="576" t="s">
        <v>21</v>
      </c>
      <c r="AJ28" s="576" t="s">
        <v>22</v>
      </c>
      <c r="AK28" s="575" t="s">
        <v>399</v>
      </c>
      <c r="AL28" s="575" t="s">
        <v>547</v>
      </c>
      <c r="AZ28" s="795"/>
      <c r="BB28" s="31" t="s">
        <v>8</v>
      </c>
      <c r="BC28" s="156" t="s">
        <v>21</v>
      </c>
      <c r="BD28" s="157" t="s">
        <v>22</v>
      </c>
      <c r="BE28" s="30" t="s">
        <v>399</v>
      </c>
      <c r="BG28" s="31" t="s">
        <v>8</v>
      </c>
      <c r="BH28" s="156" t="s">
        <v>21</v>
      </c>
      <c r="BI28" s="157" t="s">
        <v>22</v>
      </c>
      <c r="BJ28" s="43" t="s">
        <v>399</v>
      </c>
      <c r="BK28" s="242" t="s">
        <v>547</v>
      </c>
    </row>
    <row r="29" spans="1:63" ht="10.5">
      <c r="A29" s="436"/>
      <c r="B29" s="87"/>
      <c r="C29" s="87"/>
      <c r="D29" s="87"/>
      <c r="E29" s="87"/>
      <c r="F29" s="87"/>
      <c r="G29" s="87"/>
      <c r="H29" s="87"/>
      <c r="I29" s="87"/>
      <c r="J29" s="87"/>
      <c r="K29" s="87"/>
      <c r="L29" s="87"/>
      <c r="M29" s="87"/>
      <c r="N29" s="87"/>
      <c r="O29" s="87"/>
      <c r="P29" s="87"/>
      <c r="Q29" s="87"/>
      <c r="R29" s="87"/>
      <c r="S29" s="87"/>
      <c r="T29" s="87"/>
      <c r="U29" s="87"/>
      <c r="V29" s="87"/>
      <c r="W29" s="87"/>
      <c r="X29" s="87"/>
      <c r="Y29" s="87"/>
      <c r="Z29" s="87"/>
      <c r="AA29" s="437"/>
      <c r="AC29" s="577" t="s">
        <v>413</v>
      </c>
      <c r="AD29" s="765">
        <f>BC34</f>
        <v>0.37735849056603776</v>
      </c>
      <c r="AE29" s="688">
        <f>BD34</f>
        <v>0.56603773584905659</v>
      </c>
      <c r="AF29" s="688">
        <f>BE34</f>
        <v>5.6603773584905662E-2</v>
      </c>
      <c r="AH29" s="577" t="s">
        <v>413</v>
      </c>
      <c r="AI29" s="709">
        <f>BH34</f>
        <v>60</v>
      </c>
      <c r="AJ29" s="709">
        <f>BI34</f>
        <v>90</v>
      </c>
      <c r="AK29" s="709">
        <f>BJ34</f>
        <v>9</v>
      </c>
      <c r="AL29" s="709">
        <f>BK34</f>
        <v>159</v>
      </c>
      <c r="AZ29" s="797"/>
      <c r="BB29" s="67" t="s">
        <v>544</v>
      </c>
      <c r="BC29" s="90">
        <f t="shared" ref="BC29:BE34" si="4">+BH29/$BK29</f>
        <v>1</v>
      </c>
      <c r="BD29" s="46">
        <f t="shared" si="4"/>
        <v>0</v>
      </c>
      <c r="BE29" s="91">
        <f t="shared" si="4"/>
        <v>0</v>
      </c>
      <c r="BG29" s="67" t="s">
        <v>544</v>
      </c>
      <c r="BH29" s="48">
        <f>+集計・資料①!GT40</f>
        <v>72</v>
      </c>
      <c r="BI29" s="68">
        <f>+集計・資料①!GU40</f>
        <v>0</v>
      </c>
      <c r="BJ29" s="107">
        <f>+集計・資料①!GV40</f>
        <v>0</v>
      </c>
      <c r="BK29" s="148">
        <f t="shared" ref="BK29:BK34" si="5">+SUM(BH29:BJ29)</f>
        <v>72</v>
      </c>
    </row>
    <row r="30" spans="1:63" ht="10.5">
      <c r="A30" s="436"/>
      <c r="B30" s="87"/>
      <c r="C30" s="87"/>
      <c r="D30" s="87"/>
      <c r="E30" s="87"/>
      <c r="F30" s="87"/>
      <c r="G30" s="87"/>
      <c r="H30" s="87"/>
      <c r="I30" s="87"/>
      <c r="J30" s="87"/>
      <c r="K30" s="87"/>
      <c r="L30" s="87"/>
      <c r="M30" s="87"/>
      <c r="N30" s="87"/>
      <c r="O30" s="87"/>
      <c r="P30" s="87"/>
      <c r="Q30" s="87"/>
      <c r="R30" s="87"/>
      <c r="S30" s="87"/>
      <c r="T30" s="87"/>
      <c r="U30" s="87"/>
      <c r="V30" s="87"/>
      <c r="W30" s="87"/>
      <c r="X30" s="87"/>
      <c r="Y30" s="87"/>
      <c r="Z30" s="87"/>
      <c r="AA30" s="437"/>
      <c r="AC30" s="577" t="s">
        <v>414</v>
      </c>
      <c r="AD30" s="765">
        <f>BC33</f>
        <v>0.36432160804020103</v>
      </c>
      <c r="AE30" s="688">
        <f>BD33</f>
        <v>0.60552763819095479</v>
      </c>
      <c r="AF30" s="688">
        <f>BE33</f>
        <v>3.015075376884422E-2</v>
      </c>
      <c r="AH30" s="577" t="s">
        <v>414</v>
      </c>
      <c r="AI30" s="709">
        <f>BH33</f>
        <v>145</v>
      </c>
      <c r="AJ30" s="709">
        <f>BI33</f>
        <v>241</v>
      </c>
      <c r="AK30" s="709">
        <f>BJ33</f>
        <v>12</v>
      </c>
      <c r="AL30" s="709">
        <f>BK33</f>
        <v>398</v>
      </c>
      <c r="AM30" s="794"/>
      <c r="AZ30" s="797"/>
      <c r="BB30" s="70" t="s">
        <v>430</v>
      </c>
      <c r="BC30" s="96">
        <f t="shared" si="4"/>
        <v>0.91666666666666663</v>
      </c>
      <c r="BD30" s="72">
        <f t="shared" si="4"/>
        <v>7.1428571428571425E-2</v>
      </c>
      <c r="BE30" s="73">
        <f t="shared" si="4"/>
        <v>1.1904761904761904E-2</v>
      </c>
      <c r="BG30" s="70" t="s">
        <v>430</v>
      </c>
      <c r="BH30" s="48">
        <f>+集計・資料①!GT42</f>
        <v>77</v>
      </c>
      <c r="BI30" s="68">
        <f>+集計・資料①!GU42</f>
        <v>6</v>
      </c>
      <c r="BJ30" s="107">
        <f>+集計・資料①!GV42</f>
        <v>1</v>
      </c>
      <c r="BK30" s="54">
        <f t="shared" si="5"/>
        <v>84</v>
      </c>
    </row>
    <row r="31" spans="1:63" ht="10.5">
      <c r="A31" s="436"/>
      <c r="B31" s="87"/>
      <c r="C31" s="87"/>
      <c r="D31" s="87"/>
      <c r="E31" s="87"/>
      <c r="F31" s="87"/>
      <c r="G31" s="87"/>
      <c r="H31" s="87"/>
      <c r="I31" s="87"/>
      <c r="J31" s="87"/>
      <c r="K31" s="87"/>
      <c r="L31" s="87"/>
      <c r="M31" s="87"/>
      <c r="N31" s="87"/>
      <c r="O31" s="87"/>
      <c r="P31" s="87"/>
      <c r="Q31" s="87"/>
      <c r="R31" s="87"/>
      <c r="S31" s="87"/>
      <c r="T31" s="87"/>
      <c r="U31" s="87"/>
      <c r="V31" s="87"/>
      <c r="W31" s="87"/>
      <c r="X31" s="87"/>
      <c r="Y31" s="87"/>
      <c r="Z31" s="87"/>
      <c r="AA31" s="437"/>
      <c r="AC31" s="577" t="s">
        <v>415</v>
      </c>
      <c r="AD31" s="688">
        <f>BC32</f>
        <v>0.64269662921348314</v>
      </c>
      <c r="AE31" s="688">
        <f>BD32</f>
        <v>0.34606741573033706</v>
      </c>
      <c r="AF31" s="688">
        <f>BE32</f>
        <v>1.1235955056179775E-2</v>
      </c>
      <c r="AH31" s="577" t="s">
        <v>415</v>
      </c>
      <c r="AI31" s="709">
        <f>BH32</f>
        <v>286</v>
      </c>
      <c r="AJ31" s="709">
        <f>BI32</f>
        <v>154</v>
      </c>
      <c r="AK31" s="709">
        <f>BJ32</f>
        <v>5</v>
      </c>
      <c r="AL31" s="709">
        <f>BK32</f>
        <v>445</v>
      </c>
      <c r="AM31" s="794"/>
      <c r="AZ31" s="797"/>
      <c r="BB31" s="70" t="s">
        <v>431</v>
      </c>
      <c r="BC31" s="96">
        <f t="shared" si="4"/>
        <v>0.8035714285714286</v>
      </c>
      <c r="BD31" s="72">
        <f t="shared" si="4"/>
        <v>0.1875</v>
      </c>
      <c r="BE31" s="73">
        <f t="shared" si="4"/>
        <v>8.9285714285714281E-3</v>
      </c>
      <c r="BG31" s="70" t="s">
        <v>431</v>
      </c>
      <c r="BH31" s="48">
        <f>+集計・資料①!GT44</f>
        <v>90</v>
      </c>
      <c r="BI31" s="68">
        <f>+集計・資料①!GU44</f>
        <v>21</v>
      </c>
      <c r="BJ31" s="107">
        <f>+集計・資料①!GV44</f>
        <v>1</v>
      </c>
      <c r="BK31" s="54">
        <f t="shared" si="5"/>
        <v>112</v>
      </c>
    </row>
    <row r="32" spans="1:63" ht="10.5">
      <c r="A32" s="436"/>
      <c r="B32" s="87"/>
      <c r="C32" s="87"/>
      <c r="D32" s="87"/>
      <c r="E32" s="87"/>
      <c r="F32" s="87"/>
      <c r="G32" s="87"/>
      <c r="H32" s="87"/>
      <c r="I32" s="87"/>
      <c r="J32" s="87"/>
      <c r="K32" s="87"/>
      <c r="L32" s="87"/>
      <c r="M32" s="87"/>
      <c r="N32" s="87"/>
      <c r="O32" s="87"/>
      <c r="P32" s="87"/>
      <c r="Q32" s="87"/>
      <c r="R32" s="87"/>
      <c r="S32" s="87"/>
      <c r="T32" s="87"/>
      <c r="U32" s="87"/>
      <c r="V32" s="87"/>
      <c r="W32" s="87"/>
      <c r="X32" s="87"/>
      <c r="Y32" s="87"/>
      <c r="Z32" s="87"/>
      <c r="AA32" s="437"/>
      <c r="AC32" s="577" t="s">
        <v>416</v>
      </c>
      <c r="AD32" s="769">
        <f>BC31</f>
        <v>0.8035714285714286</v>
      </c>
      <c r="AE32" s="688">
        <f>BD31</f>
        <v>0.1875</v>
      </c>
      <c r="AF32" s="688">
        <f>BE31</f>
        <v>8.9285714285714281E-3</v>
      </c>
      <c r="AH32" s="577" t="s">
        <v>416</v>
      </c>
      <c r="AI32" s="709">
        <f>BH31</f>
        <v>90</v>
      </c>
      <c r="AJ32" s="709">
        <f>BI31</f>
        <v>21</v>
      </c>
      <c r="AK32" s="709">
        <f>BJ31</f>
        <v>1</v>
      </c>
      <c r="AL32" s="709">
        <f>BK31</f>
        <v>112</v>
      </c>
      <c r="AM32" s="695"/>
      <c r="AZ32" s="797"/>
      <c r="BB32" s="70" t="s">
        <v>432</v>
      </c>
      <c r="BC32" s="96">
        <f t="shared" si="4"/>
        <v>0.64269662921348314</v>
      </c>
      <c r="BD32" s="72">
        <f t="shared" si="4"/>
        <v>0.34606741573033706</v>
      </c>
      <c r="BE32" s="73">
        <f t="shared" si="4"/>
        <v>1.1235955056179775E-2</v>
      </c>
      <c r="BG32" s="70" t="s">
        <v>432</v>
      </c>
      <c r="BH32" s="48">
        <f>+集計・資料①!GT46</f>
        <v>286</v>
      </c>
      <c r="BI32" s="68">
        <f>+集計・資料①!GU46</f>
        <v>154</v>
      </c>
      <c r="BJ32" s="107">
        <f>+集計・資料①!GV46</f>
        <v>5</v>
      </c>
      <c r="BK32" s="54">
        <f t="shared" si="5"/>
        <v>445</v>
      </c>
    </row>
    <row r="33" spans="1:63" ht="10.5">
      <c r="A33" s="436"/>
      <c r="B33" s="87"/>
      <c r="C33" s="87"/>
      <c r="D33" s="87"/>
      <c r="E33" s="87"/>
      <c r="F33" s="87"/>
      <c r="G33" s="87"/>
      <c r="H33" s="87"/>
      <c r="I33" s="87"/>
      <c r="J33" s="87"/>
      <c r="K33" s="87"/>
      <c r="L33" s="87"/>
      <c r="M33" s="87"/>
      <c r="N33" s="87"/>
      <c r="O33" s="87"/>
      <c r="P33" s="87"/>
      <c r="Q33" s="87"/>
      <c r="R33" s="87"/>
      <c r="S33" s="87"/>
      <c r="T33" s="87"/>
      <c r="U33" s="87"/>
      <c r="V33" s="87"/>
      <c r="W33" s="87"/>
      <c r="X33" s="87"/>
      <c r="Y33" s="87"/>
      <c r="Z33" s="87"/>
      <c r="AA33" s="437"/>
      <c r="AC33" s="577" t="s">
        <v>417</v>
      </c>
      <c r="AD33" s="769">
        <f>BC30</f>
        <v>0.91666666666666663</v>
      </c>
      <c r="AE33" s="688">
        <f>BD30</f>
        <v>7.1428571428571425E-2</v>
      </c>
      <c r="AF33" s="688">
        <f>BE30</f>
        <v>1.1904761904761904E-2</v>
      </c>
      <c r="AH33" s="577" t="s">
        <v>417</v>
      </c>
      <c r="AI33" s="709">
        <f>BH30</f>
        <v>77</v>
      </c>
      <c r="AJ33" s="709">
        <f>BI30</f>
        <v>6</v>
      </c>
      <c r="AK33" s="709">
        <f>BJ30</f>
        <v>1</v>
      </c>
      <c r="AL33" s="709">
        <f>BK30</f>
        <v>84</v>
      </c>
      <c r="AM33" s="695"/>
      <c r="AZ33" s="797"/>
      <c r="BB33" s="70" t="s">
        <v>433</v>
      </c>
      <c r="BC33" s="96">
        <f t="shared" si="4"/>
        <v>0.36432160804020103</v>
      </c>
      <c r="BD33" s="72">
        <f t="shared" si="4"/>
        <v>0.60552763819095479</v>
      </c>
      <c r="BE33" s="73">
        <f t="shared" si="4"/>
        <v>3.015075376884422E-2</v>
      </c>
      <c r="BG33" s="70" t="s">
        <v>433</v>
      </c>
      <c r="BH33" s="97">
        <f>+集計・資料①!GT48</f>
        <v>145</v>
      </c>
      <c r="BI33" s="74">
        <f>+集計・資料①!GU48</f>
        <v>241</v>
      </c>
      <c r="BJ33" s="109">
        <f>+集計・資料①!GV48</f>
        <v>12</v>
      </c>
      <c r="BK33" s="54">
        <f t="shared" si="5"/>
        <v>398</v>
      </c>
    </row>
    <row r="34" spans="1:63" thickBot="1">
      <c r="A34" s="436"/>
      <c r="B34" s="87"/>
      <c r="C34" s="87"/>
      <c r="D34" s="87"/>
      <c r="E34" s="87"/>
      <c r="F34" s="87"/>
      <c r="G34" s="87"/>
      <c r="H34" s="87"/>
      <c r="I34" s="87"/>
      <c r="J34" s="87"/>
      <c r="K34" s="87"/>
      <c r="L34" s="87"/>
      <c r="M34" s="87"/>
      <c r="N34" s="87"/>
      <c r="O34" s="87"/>
      <c r="P34" s="87"/>
      <c r="Q34" s="87"/>
      <c r="R34" s="87"/>
      <c r="S34" s="87"/>
      <c r="T34" s="87"/>
      <c r="U34" s="87"/>
      <c r="V34" s="87"/>
      <c r="W34" s="87"/>
      <c r="X34" s="87"/>
      <c r="Y34" s="87"/>
      <c r="Z34" s="87"/>
      <c r="AA34" s="437"/>
      <c r="AC34" s="577" t="s">
        <v>418</v>
      </c>
      <c r="AD34" s="769">
        <f>BC29</f>
        <v>1</v>
      </c>
      <c r="AE34" s="688">
        <f>BD29</f>
        <v>0</v>
      </c>
      <c r="AF34" s="688">
        <f>BE29</f>
        <v>0</v>
      </c>
      <c r="AH34" s="577" t="s">
        <v>418</v>
      </c>
      <c r="AI34" s="709">
        <f>BH29</f>
        <v>72</v>
      </c>
      <c r="AJ34" s="709">
        <f>BI29</f>
        <v>0</v>
      </c>
      <c r="AK34" s="709">
        <f>BJ29</f>
        <v>0</v>
      </c>
      <c r="AL34" s="709">
        <f>BK29</f>
        <v>72</v>
      </c>
      <c r="AM34" s="695"/>
      <c r="AZ34" s="797"/>
      <c r="BB34" s="77" t="s">
        <v>434</v>
      </c>
      <c r="BC34" s="55">
        <f t="shared" si="4"/>
        <v>0.37735849056603776</v>
      </c>
      <c r="BD34" s="56">
        <f t="shared" si="4"/>
        <v>0.56603773584905659</v>
      </c>
      <c r="BE34" s="57">
        <f t="shared" si="4"/>
        <v>5.6603773584905662E-2</v>
      </c>
      <c r="BG34" s="79" t="s">
        <v>434</v>
      </c>
      <c r="BH34" s="58">
        <f>+集計・資料①!GT50</f>
        <v>60</v>
      </c>
      <c r="BI34" s="59">
        <f>+集計・資料①!GU50</f>
        <v>90</v>
      </c>
      <c r="BJ34" s="60">
        <f>+集計・資料①!GV50</f>
        <v>9</v>
      </c>
      <c r="BK34" s="61">
        <f t="shared" si="5"/>
        <v>159</v>
      </c>
    </row>
    <row r="35" spans="1:63" thickBot="1">
      <c r="A35" s="436"/>
      <c r="B35" s="87"/>
      <c r="C35" s="87"/>
      <c r="D35" s="87"/>
      <c r="E35" s="87"/>
      <c r="F35" s="87"/>
      <c r="G35" s="87"/>
      <c r="H35" s="87"/>
      <c r="I35" s="87"/>
      <c r="J35" s="87"/>
      <c r="K35" s="87"/>
      <c r="L35" s="87"/>
      <c r="M35" s="87"/>
      <c r="N35" s="87"/>
      <c r="O35" s="87"/>
      <c r="P35" s="87"/>
      <c r="Q35" s="87"/>
      <c r="R35" s="87"/>
      <c r="S35" s="87"/>
      <c r="T35" s="87"/>
      <c r="U35" s="87"/>
      <c r="V35" s="87"/>
      <c r="W35" s="87"/>
      <c r="X35" s="87"/>
      <c r="Y35" s="87"/>
      <c r="Z35" s="87"/>
      <c r="AA35" s="437"/>
      <c r="AH35" s="575" t="s">
        <v>545</v>
      </c>
      <c r="AI35" s="696">
        <f>SUM(AI29:AI34)</f>
        <v>730</v>
      </c>
      <c r="AJ35" s="696">
        <f>SUM(AJ29:AJ34)</f>
        <v>512</v>
      </c>
      <c r="AK35" s="696">
        <f>SUM(AK29:AK34)</f>
        <v>28</v>
      </c>
      <c r="AL35" s="696">
        <f>SUM(AL29:AL34)</f>
        <v>1270</v>
      </c>
      <c r="AM35" s="695"/>
      <c r="AZ35" s="797"/>
      <c r="BG35" s="37" t="s">
        <v>545</v>
      </c>
      <c r="BH35" s="101">
        <f>+集計・資料①!GT52</f>
        <v>730</v>
      </c>
      <c r="BI35" s="83">
        <f>+集計・資料①!GU52</f>
        <v>512</v>
      </c>
      <c r="BJ35" s="84">
        <f>+集計・資料①!GV52</f>
        <v>28</v>
      </c>
      <c r="BK35" s="65">
        <f>+SUM(BK29:BK34)</f>
        <v>1270</v>
      </c>
    </row>
    <row r="36" spans="1:63">
      <c r="A36" s="436"/>
      <c r="B36" s="87"/>
      <c r="C36" s="87"/>
      <c r="D36" s="87"/>
      <c r="E36" s="87"/>
      <c r="F36" s="87"/>
      <c r="G36" s="87"/>
      <c r="H36" s="87"/>
      <c r="I36" s="87"/>
      <c r="J36" s="87"/>
      <c r="K36" s="87"/>
      <c r="L36" s="87"/>
      <c r="M36" s="87"/>
      <c r="N36" s="87"/>
      <c r="O36" s="87"/>
      <c r="P36" s="87"/>
      <c r="Q36" s="87"/>
      <c r="R36" s="87"/>
      <c r="S36" s="87"/>
      <c r="T36" s="87"/>
      <c r="U36" s="87"/>
      <c r="V36" s="87"/>
      <c r="W36" s="87"/>
      <c r="X36" s="87"/>
      <c r="Y36" s="87"/>
      <c r="Z36" s="87"/>
      <c r="AA36" s="437"/>
      <c r="AM36" s="695"/>
      <c r="AN36" s="791"/>
    </row>
    <row r="37" spans="1:63">
      <c r="A37" s="436"/>
      <c r="B37" s="87"/>
      <c r="C37" s="87"/>
      <c r="D37" s="87"/>
      <c r="E37" s="87"/>
      <c r="F37" s="87"/>
      <c r="G37" s="87"/>
      <c r="H37" s="87"/>
      <c r="I37" s="87"/>
      <c r="J37" s="87"/>
      <c r="K37" s="87"/>
      <c r="L37" s="87"/>
      <c r="M37" s="87"/>
      <c r="N37" s="87"/>
      <c r="O37" s="87"/>
      <c r="P37" s="87"/>
      <c r="Q37" s="87"/>
      <c r="R37" s="87"/>
      <c r="S37" s="87"/>
      <c r="T37" s="87"/>
      <c r="U37" s="87"/>
      <c r="V37" s="87"/>
      <c r="W37" s="87"/>
      <c r="X37" s="87"/>
      <c r="Y37" s="87"/>
      <c r="Z37" s="87"/>
      <c r="AA37" s="437"/>
      <c r="AM37" s="695"/>
      <c r="AN37" s="791"/>
    </row>
    <row r="38" spans="1:63">
      <c r="A38" s="436"/>
      <c r="B38" s="87"/>
      <c r="C38" s="87"/>
      <c r="D38" s="87"/>
      <c r="E38" s="87"/>
      <c r="F38" s="87"/>
      <c r="G38" s="87"/>
      <c r="H38" s="87"/>
      <c r="I38" s="87"/>
      <c r="J38" s="87"/>
      <c r="K38" s="87"/>
      <c r="L38" s="87"/>
      <c r="M38" s="87"/>
      <c r="N38" s="87"/>
      <c r="O38" s="87"/>
      <c r="P38" s="87"/>
      <c r="Q38" s="87"/>
      <c r="R38" s="87"/>
      <c r="S38" s="87"/>
      <c r="T38" s="87"/>
      <c r="U38" s="87"/>
      <c r="V38" s="87"/>
      <c r="W38" s="87"/>
      <c r="X38" s="87"/>
      <c r="Y38" s="87"/>
      <c r="Z38" s="87"/>
      <c r="AA38" s="437"/>
      <c r="AM38" s="695"/>
      <c r="AN38" s="791"/>
    </row>
    <row r="39" spans="1:63">
      <c r="A39" s="436"/>
      <c r="B39" s="87"/>
      <c r="C39" s="87"/>
      <c r="D39" s="87"/>
      <c r="E39" s="87"/>
      <c r="F39" s="87"/>
      <c r="G39" s="87"/>
      <c r="H39" s="87"/>
      <c r="I39" s="87"/>
      <c r="J39" s="87"/>
      <c r="K39" s="87"/>
      <c r="L39" s="87"/>
      <c r="M39" s="87"/>
      <c r="N39" s="87"/>
      <c r="O39" s="87"/>
      <c r="P39" s="87"/>
      <c r="Q39" s="87"/>
      <c r="R39" s="87"/>
      <c r="S39" s="87"/>
      <c r="T39" s="87"/>
      <c r="U39" s="87"/>
      <c r="V39" s="87"/>
      <c r="W39" s="87"/>
      <c r="X39" s="87"/>
      <c r="Y39" s="87"/>
      <c r="Z39" s="87"/>
      <c r="AA39" s="437"/>
      <c r="AI39" s="86"/>
      <c r="AJ39" s="86"/>
      <c r="AK39" s="86"/>
      <c r="AN39" s="791"/>
      <c r="BH39" s="86"/>
      <c r="BI39" s="86"/>
      <c r="BJ39" s="86"/>
    </row>
    <row r="40" spans="1:63">
      <c r="A40" s="436"/>
      <c r="B40" s="87"/>
      <c r="C40" s="87"/>
      <c r="D40" s="87"/>
      <c r="E40" s="87"/>
      <c r="F40" s="87"/>
      <c r="G40" s="87"/>
      <c r="H40" s="87"/>
      <c r="I40" s="87"/>
      <c r="J40" s="87"/>
      <c r="K40" s="87"/>
      <c r="L40" s="87"/>
      <c r="M40" s="87"/>
      <c r="N40" s="87"/>
      <c r="O40" s="87"/>
      <c r="P40" s="87"/>
      <c r="Q40" s="87"/>
      <c r="R40" s="87"/>
      <c r="S40" s="87"/>
      <c r="T40" s="87"/>
      <c r="U40" s="87"/>
      <c r="V40" s="87"/>
      <c r="W40" s="87"/>
      <c r="X40" s="87"/>
      <c r="Y40" s="87"/>
      <c r="Z40" s="87"/>
      <c r="AA40" s="437"/>
      <c r="AI40" s="87"/>
      <c r="AJ40" s="87"/>
      <c r="AK40" s="87"/>
      <c r="AN40" s="791"/>
      <c r="BH40" s="87"/>
      <c r="BI40" s="87"/>
      <c r="BJ40" s="87"/>
    </row>
    <row r="41" spans="1:63">
      <c r="A41" s="436"/>
      <c r="B41" s="87"/>
      <c r="C41" s="87"/>
      <c r="D41" s="87"/>
      <c r="E41" s="87"/>
      <c r="F41" s="87"/>
      <c r="G41" s="87"/>
      <c r="H41" s="87"/>
      <c r="I41" s="87"/>
      <c r="J41" s="87"/>
      <c r="K41" s="87"/>
      <c r="L41" s="87"/>
      <c r="M41" s="87"/>
      <c r="N41" s="87"/>
      <c r="O41" s="87"/>
      <c r="P41" s="87"/>
      <c r="Q41" s="87"/>
      <c r="R41" s="87"/>
      <c r="S41" s="87"/>
      <c r="T41" s="87"/>
      <c r="U41" s="87"/>
      <c r="V41" s="87"/>
      <c r="W41" s="87"/>
      <c r="X41" s="87"/>
      <c r="Y41" s="87"/>
      <c r="Z41" s="87"/>
      <c r="AA41" s="437"/>
      <c r="AN41" s="791"/>
    </row>
    <row r="42" spans="1:63">
      <c r="A42" s="436"/>
      <c r="B42" s="87"/>
      <c r="C42" s="87"/>
      <c r="D42" s="87"/>
      <c r="E42" s="87"/>
      <c r="F42" s="87"/>
      <c r="G42" s="87"/>
      <c r="H42" s="87"/>
      <c r="I42" s="87"/>
      <c r="J42" s="87"/>
      <c r="K42" s="87"/>
      <c r="L42" s="87"/>
      <c r="M42" s="87"/>
      <c r="N42" s="87"/>
      <c r="O42" s="87"/>
      <c r="P42" s="87"/>
      <c r="Q42" s="87"/>
      <c r="R42" s="87"/>
      <c r="S42" s="87"/>
      <c r="T42" s="87"/>
      <c r="U42" s="87"/>
      <c r="V42" s="87"/>
      <c r="W42" s="87"/>
      <c r="X42" s="87"/>
      <c r="Y42" s="87"/>
      <c r="Z42" s="87"/>
      <c r="AA42" s="437"/>
      <c r="AN42" s="791"/>
    </row>
    <row r="43" spans="1:63">
      <c r="A43" s="436"/>
      <c r="B43" s="87"/>
      <c r="C43" s="87"/>
      <c r="D43" s="87"/>
      <c r="E43" s="87"/>
      <c r="F43" s="87"/>
      <c r="G43" s="87"/>
      <c r="H43" s="87"/>
      <c r="I43" s="87"/>
      <c r="J43" s="87"/>
      <c r="K43" s="87"/>
      <c r="L43" s="87"/>
      <c r="M43" s="87"/>
      <c r="N43" s="87"/>
      <c r="O43" s="87"/>
      <c r="P43" s="87"/>
      <c r="Q43" s="87"/>
      <c r="R43" s="87"/>
      <c r="S43" s="87"/>
      <c r="T43" s="87"/>
      <c r="U43" s="87"/>
      <c r="V43" s="87"/>
      <c r="W43" s="87"/>
      <c r="X43" s="87"/>
      <c r="Y43" s="87"/>
      <c r="Z43" s="87"/>
      <c r="AA43" s="437"/>
      <c r="AN43" s="791"/>
    </row>
    <row r="44" spans="1:63">
      <c r="A44" s="436"/>
      <c r="B44" s="87"/>
      <c r="C44" s="87"/>
      <c r="D44" s="87"/>
      <c r="E44" s="87"/>
      <c r="F44" s="87"/>
      <c r="G44" s="87"/>
      <c r="H44" s="87"/>
      <c r="I44" s="87"/>
      <c r="J44" s="87"/>
      <c r="K44" s="87"/>
      <c r="L44" s="87"/>
      <c r="M44" s="87"/>
      <c r="N44" s="87"/>
      <c r="O44" s="87"/>
      <c r="P44" s="87"/>
      <c r="Q44" s="87"/>
      <c r="R44" s="87"/>
      <c r="S44" s="87"/>
      <c r="T44" s="87"/>
      <c r="U44" s="87"/>
      <c r="V44" s="87"/>
      <c r="W44" s="87"/>
      <c r="X44" s="87"/>
      <c r="Y44" s="87"/>
      <c r="Z44" s="87"/>
      <c r="AA44" s="437"/>
      <c r="AN44" s="791"/>
    </row>
    <row r="45" spans="1:63">
      <c r="A45" s="436"/>
      <c r="B45" s="87"/>
      <c r="C45" s="87"/>
      <c r="D45" s="87"/>
      <c r="E45" s="87"/>
      <c r="F45" s="87"/>
      <c r="G45" s="87"/>
      <c r="H45" s="87"/>
      <c r="I45" s="87"/>
      <c r="J45" s="87"/>
      <c r="K45" s="87"/>
      <c r="L45" s="87"/>
      <c r="M45" s="87"/>
      <c r="N45" s="87"/>
      <c r="O45" s="87"/>
      <c r="P45" s="87"/>
      <c r="Q45" s="87"/>
      <c r="R45" s="87"/>
      <c r="S45" s="87"/>
      <c r="T45" s="87"/>
      <c r="U45" s="87"/>
      <c r="V45" s="87"/>
      <c r="W45" s="87"/>
      <c r="X45" s="87"/>
      <c r="Y45" s="87"/>
      <c r="Z45" s="87"/>
      <c r="AA45" s="437"/>
      <c r="AN45" s="791"/>
    </row>
    <row r="46" spans="1:63">
      <c r="A46" s="436"/>
      <c r="B46" s="87"/>
      <c r="C46" s="87"/>
      <c r="D46" s="87"/>
      <c r="E46" s="87"/>
      <c r="F46" s="87"/>
      <c r="G46" s="87"/>
      <c r="H46" s="87"/>
      <c r="I46" s="87"/>
      <c r="J46" s="87"/>
      <c r="K46" s="87"/>
      <c r="L46" s="87"/>
      <c r="M46" s="87"/>
      <c r="N46" s="87"/>
      <c r="O46" s="87"/>
      <c r="P46" s="87"/>
      <c r="Q46" s="87"/>
      <c r="R46" s="87"/>
      <c r="S46" s="87"/>
      <c r="T46" s="87"/>
      <c r="U46" s="87"/>
      <c r="V46" s="87"/>
      <c r="W46" s="87"/>
      <c r="X46" s="87"/>
      <c r="Y46" s="87"/>
      <c r="Z46" s="87"/>
      <c r="AA46" s="437"/>
      <c r="AN46" s="791"/>
    </row>
    <row r="47" spans="1:63">
      <c r="A47" s="436"/>
      <c r="B47" s="87"/>
      <c r="C47" s="87"/>
      <c r="D47" s="87"/>
      <c r="E47" s="87"/>
      <c r="F47" s="87"/>
      <c r="G47" s="87"/>
      <c r="H47" s="87"/>
      <c r="I47" s="87"/>
      <c r="J47" s="87"/>
      <c r="K47" s="87"/>
      <c r="L47" s="87"/>
      <c r="M47" s="87"/>
      <c r="N47" s="87"/>
      <c r="O47" s="87"/>
      <c r="P47" s="87"/>
      <c r="Q47" s="87"/>
      <c r="R47" s="87"/>
      <c r="S47" s="87"/>
      <c r="T47" s="87"/>
      <c r="U47" s="87"/>
      <c r="V47" s="87"/>
      <c r="W47" s="87"/>
      <c r="X47" s="87"/>
      <c r="Y47" s="87"/>
      <c r="Z47" s="87"/>
      <c r="AA47" s="437"/>
      <c r="AN47" s="791"/>
    </row>
    <row r="48" spans="1:63">
      <c r="A48" s="436"/>
      <c r="B48" s="87"/>
      <c r="C48" s="87"/>
      <c r="D48" s="87"/>
      <c r="E48" s="87"/>
      <c r="F48" s="87"/>
      <c r="G48" s="87"/>
      <c r="H48" s="87"/>
      <c r="I48" s="87"/>
      <c r="J48" s="87"/>
      <c r="K48" s="87"/>
      <c r="L48" s="87"/>
      <c r="M48" s="87"/>
      <c r="N48" s="87"/>
      <c r="O48" s="87"/>
      <c r="P48" s="87"/>
      <c r="Q48" s="87"/>
      <c r="R48" s="87"/>
      <c r="S48" s="87"/>
      <c r="T48" s="87"/>
      <c r="U48" s="87"/>
      <c r="V48" s="87"/>
      <c r="W48" s="87"/>
      <c r="X48" s="87"/>
      <c r="Y48" s="87"/>
      <c r="Z48" s="87"/>
      <c r="AA48" s="437"/>
      <c r="AN48" s="791"/>
    </row>
    <row r="49" spans="1:40">
      <c r="A49" s="436"/>
      <c r="B49" s="87"/>
      <c r="C49" s="87"/>
      <c r="D49" s="87"/>
      <c r="E49" s="87"/>
      <c r="F49" s="87"/>
      <c r="G49" s="87"/>
      <c r="H49" s="87"/>
      <c r="I49" s="87"/>
      <c r="J49" s="87"/>
      <c r="K49" s="87"/>
      <c r="L49" s="87"/>
      <c r="M49" s="87"/>
      <c r="N49" s="87"/>
      <c r="O49" s="87"/>
      <c r="P49" s="87"/>
      <c r="Q49" s="87"/>
      <c r="R49" s="87"/>
      <c r="S49" s="87"/>
      <c r="T49" s="87"/>
      <c r="U49" s="87"/>
      <c r="V49" s="87"/>
      <c r="W49" s="87"/>
      <c r="X49" s="87"/>
      <c r="Y49" s="87"/>
      <c r="Z49" s="87"/>
      <c r="AA49" s="437"/>
      <c r="AN49" s="791"/>
    </row>
    <row r="50" spans="1:40">
      <c r="A50" s="436"/>
      <c r="B50" s="87"/>
      <c r="C50" s="87"/>
      <c r="D50" s="87"/>
      <c r="E50" s="87"/>
      <c r="F50" s="87"/>
      <c r="G50" s="87"/>
      <c r="H50" s="87"/>
      <c r="I50" s="87"/>
      <c r="J50" s="87"/>
      <c r="K50" s="87"/>
      <c r="L50" s="87"/>
      <c r="M50" s="87"/>
      <c r="N50" s="87"/>
      <c r="O50" s="87"/>
      <c r="P50" s="87"/>
      <c r="Q50" s="87"/>
      <c r="R50" s="87"/>
      <c r="S50" s="87"/>
      <c r="T50" s="87"/>
      <c r="U50" s="87"/>
      <c r="V50" s="87"/>
      <c r="W50" s="87"/>
      <c r="X50" s="87"/>
      <c r="Y50" s="87"/>
      <c r="Z50" s="87"/>
      <c r="AA50" s="437"/>
      <c r="AN50" s="791"/>
    </row>
    <row r="51" spans="1:40">
      <c r="A51" s="436"/>
      <c r="B51" s="87"/>
      <c r="C51" s="87"/>
      <c r="D51" s="87"/>
      <c r="E51" s="87"/>
      <c r="F51" s="87"/>
      <c r="G51" s="87"/>
      <c r="H51" s="87"/>
      <c r="I51" s="87"/>
      <c r="J51" s="87"/>
      <c r="K51" s="87"/>
      <c r="L51" s="87"/>
      <c r="M51" s="87"/>
      <c r="N51" s="87"/>
      <c r="O51" s="87"/>
      <c r="P51" s="87"/>
      <c r="Q51" s="87"/>
      <c r="R51" s="87"/>
      <c r="S51" s="87"/>
      <c r="T51" s="87"/>
      <c r="U51" s="87"/>
      <c r="V51" s="87"/>
      <c r="W51" s="87"/>
      <c r="X51" s="87"/>
      <c r="Y51" s="87"/>
      <c r="Z51" s="87"/>
      <c r="AA51" s="437"/>
      <c r="AN51" s="791"/>
    </row>
    <row r="52" spans="1:40">
      <c r="A52" s="436"/>
      <c r="B52" s="87"/>
      <c r="C52" s="87"/>
      <c r="D52" s="87"/>
      <c r="E52" s="87"/>
      <c r="F52" s="87"/>
      <c r="G52" s="87"/>
      <c r="H52" s="87"/>
      <c r="I52" s="87"/>
      <c r="J52" s="87"/>
      <c r="K52" s="87"/>
      <c r="L52" s="87"/>
      <c r="M52" s="87"/>
      <c r="N52" s="87"/>
      <c r="O52" s="87"/>
      <c r="P52" s="87"/>
      <c r="Q52" s="87"/>
      <c r="R52" s="87"/>
      <c r="S52" s="87"/>
      <c r="T52" s="87"/>
      <c r="U52" s="87"/>
      <c r="V52" s="87"/>
      <c r="W52" s="87"/>
      <c r="X52" s="87"/>
      <c r="Y52" s="87"/>
      <c r="Z52" s="87"/>
      <c r="AA52" s="437"/>
      <c r="AN52" s="791"/>
    </row>
    <row r="53" spans="1:40">
      <c r="A53" s="436"/>
      <c r="B53" s="87"/>
      <c r="C53" s="87"/>
      <c r="D53" s="87"/>
      <c r="E53" s="87"/>
      <c r="F53" s="87"/>
      <c r="G53" s="87"/>
      <c r="H53" s="87"/>
      <c r="I53" s="87"/>
      <c r="J53" s="87"/>
      <c r="K53" s="87"/>
      <c r="L53" s="87"/>
      <c r="M53" s="87"/>
      <c r="N53" s="87"/>
      <c r="O53" s="87"/>
      <c r="P53" s="87"/>
      <c r="Q53" s="87"/>
      <c r="R53" s="87"/>
      <c r="S53" s="87"/>
      <c r="T53" s="87"/>
      <c r="U53" s="87"/>
      <c r="V53" s="87"/>
      <c r="W53" s="87"/>
      <c r="X53" s="87"/>
      <c r="Y53" s="87"/>
      <c r="Z53" s="87"/>
      <c r="AA53" s="437"/>
      <c r="AN53" s="791"/>
    </row>
    <row r="54" spans="1:40">
      <c r="A54" s="436"/>
      <c r="B54" s="87"/>
      <c r="C54" s="87"/>
      <c r="D54" s="87"/>
      <c r="E54" s="87"/>
      <c r="F54" s="87"/>
      <c r="G54" s="87"/>
      <c r="H54" s="87"/>
      <c r="I54" s="87"/>
      <c r="J54" s="87"/>
      <c r="K54" s="87"/>
      <c r="L54" s="87"/>
      <c r="M54" s="87"/>
      <c r="N54" s="87"/>
      <c r="O54" s="87"/>
      <c r="P54" s="87"/>
      <c r="Q54" s="87"/>
      <c r="R54" s="87"/>
      <c r="S54" s="87"/>
      <c r="T54" s="87"/>
      <c r="U54" s="87"/>
      <c r="V54" s="87"/>
      <c r="W54" s="87"/>
      <c r="X54" s="87"/>
      <c r="Y54" s="87"/>
      <c r="Z54" s="87"/>
      <c r="AA54" s="437"/>
      <c r="AN54" s="791"/>
    </row>
    <row r="55" spans="1:40">
      <c r="A55" s="436"/>
      <c r="B55" s="87"/>
      <c r="C55" s="87"/>
      <c r="D55" s="87"/>
      <c r="E55" s="87"/>
      <c r="F55" s="87"/>
      <c r="G55" s="87"/>
      <c r="H55" s="87"/>
      <c r="I55" s="87"/>
      <c r="J55" s="87"/>
      <c r="K55" s="87"/>
      <c r="L55" s="87"/>
      <c r="M55" s="87"/>
      <c r="N55" s="87"/>
      <c r="O55" s="87"/>
      <c r="P55" s="87"/>
      <c r="Q55" s="87"/>
      <c r="R55" s="87"/>
      <c r="S55" s="87"/>
      <c r="T55" s="87"/>
      <c r="U55" s="87"/>
      <c r="V55" s="87"/>
      <c r="W55" s="87"/>
      <c r="X55" s="87"/>
      <c r="Y55" s="87"/>
      <c r="Z55" s="87"/>
      <c r="AA55" s="437"/>
    </row>
    <row r="56" spans="1:40">
      <c r="A56" s="436"/>
      <c r="B56" s="87"/>
      <c r="C56" s="87"/>
      <c r="D56" s="87"/>
      <c r="E56" s="87"/>
      <c r="F56" s="87"/>
      <c r="G56" s="87"/>
      <c r="H56" s="87"/>
      <c r="I56" s="87"/>
      <c r="J56" s="87"/>
      <c r="K56" s="87"/>
      <c r="L56" s="87"/>
      <c r="M56" s="87"/>
      <c r="N56" s="87"/>
      <c r="O56" s="87"/>
      <c r="P56" s="87"/>
      <c r="Q56" s="87"/>
      <c r="R56" s="87"/>
      <c r="S56" s="87"/>
      <c r="T56" s="87"/>
      <c r="U56" s="87"/>
      <c r="V56" s="87"/>
      <c r="W56" s="87"/>
      <c r="X56" s="87"/>
      <c r="Y56" s="87"/>
      <c r="Z56" s="87"/>
      <c r="AA56" s="437"/>
    </row>
    <row r="57" spans="1:40">
      <c r="A57" s="436"/>
      <c r="B57" s="87"/>
      <c r="C57" s="87"/>
      <c r="D57" s="87"/>
      <c r="E57" s="87"/>
      <c r="F57" s="87"/>
      <c r="G57" s="87"/>
      <c r="H57" s="87"/>
      <c r="I57" s="87"/>
      <c r="J57" s="87"/>
      <c r="K57" s="87"/>
      <c r="L57" s="87"/>
      <c r="M57" s="87"/>
      <c r="N57" s="87"/>
      <c r="O57" s="87"/>
      <c r="P57" s="87"/>
      <c r="Q57" s="87"/>
      <c r="R57" s="87"/>
      <c r="S57" s="87"/>
      <c r="T57" s="87"/>
      <c r="U57" s="87"/>
      <c r="V57" s="87"/>
      <c r="W57" s="87"/>
      <c r="X57" s="87"/>
      <c r="Y57" s="87"/>
      <c r="Z57" s="87"/>
      <c r="AA57" s="437"/>
    </row>
    <row r="58" spans="1:40">
      <c r="A58" s="436"/>
      <c r="B58" s="87"/>
      <c r="C58" s="87"/>
      <c r="D58" s="87"/>
      <c r="E58" s="87"/>
      <c r="F58" s="87"/>
      <c r="G58" s="87"/>
      <c r="H58" s="87"/>
      <c r="I58" s="87"/>
      <c r="J58" s="87"/>
      <c r="K58" s="87"/>
      <c r="L58" s="87"/>
      <c r="M58" s="87"/>
      <c r="N58" s="87"/>
      <c r="O58" s="87"/>
      <c r="P58" s="87"/>
      <c r="Q58" s="87"/>
      <c r="R58" s="87"/>
      <c r="S58" s="87"/>
      <c r="T58" s="87"/>
      <c r="U58" s="87"/>
      <c r="V58" s="87"/>
      <c r="W58" s="87"/>
      <c r="X58" s="87"/>
      <c r="Y58" s="87"/>
      <c r="Z58" s="87"/>
      <c r="AA58" s="437"/>
    </row>
    <row r="59" spans="1:40">
      <c r="A59" s="436"/>
      <c r="B59" s="87"/>
      <c r="C59" s="87"/>
      <c r="D59" s="87"/>
      <c r="E59" s="87"/>
      <c r="F59" s="87"/>
      <c r="G59" s="87"/>
      <c r="H59" s="87"/>
      <c r="I59" s="87"/>
      <c r="J59" s="87"/>
      <c r="K59" s="87"/>
      <c r="L59" s="87"/>
      <c r="M59" s="87"/>
      <c r="N59" s="87"/>
      <c r="O59" s="87"/>
      <c r="P59" s="87"/>
      <c r="Q59" s="87"/>
      <c r="R59" s="87"/>
      <c r="S59" s="87"/>
      <c r="T59" s="87"/>
      <c r="U59" s="87"/>
      <c r="V59" s="87"/>
      <c r="W59" s="87"/>
      <c r="X59" s="87"/>
      <c r="Y59" s="87"/>
      <c r="Z59" s="87"/>
      <c r="AA59" s="437"/>
    </row>
    <row r="60" spans="1:40">
      <c r="A60" s="438"/>
      <c r="B60" s="439"/>
      <c r="C60" s="439"/>
      <c r="D60" s="439"/>
      <c r="E60" s="439"/>
      <c r="F60" s="439"/>
      <c r="G60" s="439"/>
      <c r="H60" s="439"/>
      <c r="I60" s="439"/>
      <c r="J60" s="439"/>
      <c r="K60" s="439"/>
      <c r="L60" s="439"/>
      <c r="M60" s="439"/>
      <c r="N60" s="439"/>
      <c r="O60" s="439"/>
      <c r="P60" s="439"/>
      <c r="Q60" s="439"/>
      <c r="R60" s="439"/>
      <c r="S60" s="439"/>
      <c r="T60" s="439"/>
      <c r="U60" s="439"/>
      <c r="V60" s="439"/>
      <c r="W60" s="439"/>
      <c r="X60" s="439"/>
      <c r="Y60" s="439"/>
      <c r="Z60" s="439"/>
      <c r="AA60" s="440"/>
    </row>
  </sheetData>
  <mergeCells count="4">
    <mergeCell ref="A1:B1"/>
    <mergeCell ref="V1:AA1"/>
    <mergeCell ref="B3:L16"/>
    <mergeCell ref="AN12:AY24"/>
  </mergeCells>
  <phoneticPr fontId="4"/>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colBreaks count="2" manualBreakCount="2">
    <brk id="27" max="59" man="1"/>
    <brk id="52"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業種リスト!$A$2:$A$14</xm:f>
          </x14:formula1>
          <xm:sqref>AP6:AR6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9" tint="0.59999389629810485"/>
  </sheetPr>
  <dimension ref="A1:BM67"/>
  <sheetViews>
    <sheetView showGridLines="0" view="pageBreakPreview" zoomScaleNormal="100" zoomScaleSheetLayoutView="100" workbookViewId="0">
      <selection activeCell="AE62" sqref="AE62"/>
    </sheetView>
  </sheetViews>
  <sheetFormatPr defaultColWidth="10.28515625" defaultRowHeight="11.25" zeroHeight="1"/>
  <cols>
    <col min="1" max="27" width="3.5703125" style="26" customWidth="1"/>
    <col min="28" max="28" width="1.7109375" style="26" customWidth="1"/>
    <col min="29" max="29" width="16" style="26" customWidth="1"/>
    <col min="30" max="32" width="7.5703125" style="26" customWidth="1"/>
    <col min="33" max="33" width="1.7109375" style="26" customWidth="1"/>
    <col min="34" max="34" width="16" style="26" customWidth="1"/>
    <col min="35" max="38" width="7.5703125" style="26" customWidth="1"/>
    <col min="39" max="39" width="8.28515625" style="336" customWidth="1"/>
    <col min="40" max="40" width="7.7109375" style="336" bestFit="1" customWidth="1"/>
    <col min="41" max="41" width="5.42578125" style="336" bestFit="1" customWidth="1"/>
    <col min="42" max="43" width="7.140625" style="336" bestFit="1" customWidth="1"/>
    <col min="44" max="44" width="8.28515625" style="336" bestFit="1" customWidth="1"/>
    <col min="45" max="45" width="5.42578125" style="336" bestFit="1" customWidth="1"/>
    <col min="46" max="50" width="5.42578125" style="336" customWidth="1"/>
    <col min="51" max="51" width="14.140625" style="336" bestFit="1" customWidth="1"/>
    <col min="52" max="52" width="10.28515625" style="336" bestFit="1" customWidth="1"/>
    <col min="53" max="53" width="5.42578125" style="336" customWidth="1"/>
    <col min="54" max="54" width="5.42578125" style="793" customWidth="1"/>
    <col min="55" max="55" width="1.7109375" style="26" customWidth="1"/>
    <col min="56" max="56" width="16" style="26" customWidth="1"/>
    <col min="57" max="59" width="7.5703125" style="26" customWidth="1"/>
    <col min="60" max="60" width="1.7109375" style="26" customWidth="1"/>
    <col min="61" max="61" width="16" style="26" customWidth="1"/>
    <col min="62" max="65" width="7.5703125" style="26" customWidth="1"/>
    <col min="66" max="16384" width="10.28515625" style="26"/>
  </cols>
  <sheetData>
    <row r="1" spans="1:65" ht="21" customHeight="1" thickBot="1">
      <c r="A1" s="972">
        <v>36</v>
      </c>
      <c r="B1" s="972"/>
      <c r="C1" s="495" t="s">
        <v>590</v>
      </c>
      <c r="D1" s="495"/>
      <c r="E1" s="495"/>
      <c r="F1" s="495"/>
      <c r="G1" s="495"/>
      <c r="H1" s="495"/>
      <c r="I1" s="495"/>
      <c r="J1" s="495"/>
      <c r="K1" s="495"/>
      <c r="L1" s="495"/>
      <c r="M1" s="495"/>
      <c r="N1" s="495"/>
      <c r="O1" s="495"/>
      <c r="P1" s="495"/>
      <c r="Q1" s="495"/>
      <c r="R1" s="495"/>
      <c r="S1" s="495"/>
      <c r="T1" s="495"/>
      <c r="U1" s="495"/>
      <c r="V1" s="929" t="s">
        <v>155</v>
      </c>
      <c r="W1" s="929"/>
      <c r="X1" s="929"/>
      <c r="Y1" s="929"/>
      <c r="Z1" s="929"/>
      <c r="AA1" s="929"/>
      <c r="AC1" s="26" t="s">
        <v>468</v>
      </c>
      <c r="BD1" s="26" t="s">
        <v>264</v>
      </c>
    </row>
    <row r="2" spans="1:65"/>
    <row r="3" spans="1:65">
      <c r="B3" s="970" t="s">
        <v>909</v>
      </c>
      <c r="C3" s="971"/>
      <c r="D3" s="971"/>
      <c r="E3" s="971"/>
      <c r="F3" s="971"/>
      <c r="G3" s="971"/>
      <c r="H3" s="971"/>
      <c r="I3" s="971"/>
      <c r="J3" s="971"/>
      <c r="K3" s="971"/>
      <c r="L3" s="971"/>
      <c r="M3" s="971"/>
      <c r="N3" s="971"/>
      <c r="O3" s="971"/>
      <c r="P3" s="437"/>
      <c r="Q3" s="433"/>
      <c r="R3" s="434"/>
      <c r="S3" s="434"/>
      <c r="T3" s="434"/>
      <c r="U3" s="434"/>
      <c r="V3" s="434"/>
      <c r="W3" s="434"/>
      <c r="X3" s="434"/>
      <c r="Y3" s="434"/>
      <c r="Z3" s="434"/>
      <c r="AA3" s="435"/>
      <c r="AC3" s="26" t="s">
        <v>566</v>
      </c>
      <c r="AH3" s="26" t="s">
        <v>65</v>
      </c>
      <c r="AN3" s="336" t="s">
        <v>669</v>
      </c>
      <c r="BD3" s="26" t="s">
        <v>566</v>
      </c>
      <c r="BI3" s="26" t="s">
        <v>65</v>
      </c>
    </row>
    <row r="4" spans="1:65" ht="12" thickBot="1">
      <c r="B4" s="971"/>
      <c r="C4" s="971"/>
      <c r="D4" s="971"/>
      <c r="E4" s="971"/>
      <c r="F4" s="971"/>
      <c r="G4" s="971"/>
      <c r="H4" s="971"/>
      <c r="I4" s="971"/>
      <c r="J4" s="971"/>
      <c r="K4" s="971"/>
      <c r="L4" s="971"/>
      <c r="M4" s="971"/>
      <c r="N4" s="971"/>
      <c r="O4" s="971"/>
      <c r="P4" s="437"/>
      <c r="Q4" s="436"/>
      <c r="R4" s="87"/>
      <c r="S4" s="87"/>
      <c r="T4" s="87"/>
      <c r="U4" s="87"/>
      <c r="V4" s="87"/>
      <c r="W4" s="87"/>
      <c r="X4" s="87"/>
      <c r="Y4" s="87"/>
      <c r="Z4" s="87"/>
      <c r="AA4" s="437"/>
      <c r="AN4" s="336" t="str">
        <f>CONCATENATE("育児休業制度について、「定めている」と回答した事業所は全体で",TEXT(AD6,"0.0％"),"と、前回の",TEXT(AX5,"0.0％"),IF(AD6&gt;AX5,"を上回った。","を下回った。"))</f>
        <v>育児休業制度について、「定めている」と回答した事業所は全体で67.5%と、前回の55.5%を上回った。</v>
      </c>
      <c r="AX4" s="788" t="s">
        <v>711</v>
      </c>
    </row>
    <row r="5" spans="1:65" ht="12" thickBot="1">
      <c r="B5" s="971"/>
      <c r="C5" s="971"/>
      <c r="D5" s="971"/>
      <c r="E5" s="971"/>
      <c r="F5" s="971"/>
      <c r="G5" s="971"/>
      <c r="H5" s="971"/>
      <c r="I5" s="971"/>
      <c r="J5" s="971"/>
      <c r="K5" s="971"/>
      <c r="L5" s="971"/>
      <c r="M5" s="971"/>
      <c r="N5" s="971"/>
      <c r="O5" s="971"/>
      <c r="P5" s="437"/>
      <c r="Q5" s="436"/>
      <c r="R5" s="87"/>
      <c r="S5" s="87"/>
      <c r="T5" s="87"/>
      <c r="U5" s="87"/>
      <c r="V5" s="87"/>
      <c r="W5" s="87"/>
      <c r="X5" s="87"/>
      <c r="Y5" s="87"/>
      <c r="Z5" s="87"/>
      <c r="AA5" s="437"/>
      <c r="AC5" s="578"/>
      <c r="AD5" s="730" t="s">
        <v>21</v>
      </c>
      <c r="AE5" s="576" t="s">
        <v>22</v>
      </c>
      <c r="AF5" s="575" t="s">
        <v>399</v>
      </c>
      <c r="AH5" s="578"/>
      <c r="AI5" s="576" t="s">
        <v>21</v>
      </c>
      <c r="AJ5" s="576" t="s">
        <v>22</v>
      </c>
      <c r="AK5" s="575" t="s">
        <v>399</v>
      </c>
      <c r="AL5" s="575" t="s">
        <v>547</v>
      </c>
      <c r="AM5" s="794"/>
      <c r="AN5" s="336" t="s">
        <v>670</v>
      </c>
      <c r="AP5" s="788" t="s">
        <v>716</v>
      </c>
      <c r="AQ5" s="788" t="s">
        <v>713</v>
      </c>
      <c r="AR5" s="788" t="s">
        <v>714</v>
      </c>
      <c r="AX5" s="688">
        <v>0.55500000000000005</v>
      </c>
      <c r="BB5" s="795"/>
      <c r="BD5" s="134"/>
      <c r="BE5" s="156" t="s">
        <v>21</v>
      </c>
      <c r="BF5" s="157" t="s">
        <v>22</v>
      </c>
      <c r="BG5" s="30" t="s">
        <v>399</v>
      </c>
      <c r="BI5" s="134"/>
      <c r="BJ5" s="156" t="s">
        <v>21</v>
      </c>
      <c r="BK5" s="157" t="s">
        <v>22</v>
      </c>
      <c r="BL5" s="43" t="s">
        <v>399</v>
      </c>
      <c r="BM5" s="242" t="s">
        <v>547</v>
      </c>
    </row>
    <row r="6" spans="1:65" ht="12" thickBot="1">
      <c r="B6" s="971"/>
      <c r="C6" s="971"/>
      <c r="D6" s="971"/>
      <c r="E6" s="971"/>
      <c r="F6" s="971"/>
      <c r="G6" s="971"/>
      <c r="H6" s="971"/>
      <c r="I6" s="971"/>
      <c r="J6" s="971"/>
      <c r="K6" s="971"/>
      <c r="L6" s="971"/>
      <c r="M6" s="971"/>
      <c r="N6" s="971"/>
      <c r="O6" s="971"/>
      <c r="P6" s="437"/>
      <c r="Q6" s="436"/>
      <c r="R6" s="87"/>
      <c r="S6" s="87"/>
      <c r="T6" s="87"/>
      <c r="U6" s="87"/>
      <c r="V6" s="87"/>
      <c r="W6" s="87"/>
      <c r="X6" s="87"/>
      <c r="Y6" s="87"/>
      <c r="Z6" s="87"/>
      <c r="AA6" s="437"/>
      <c r="AC6" s="720" t="s">
        <v>547</v>
      </c>
      <c r="AD6" s="769">
        <f>BE6</f>
        <v>0.67452830188679247</v>
      </c>
      <c r="AE6" s="721">
        <f>BF6</f>
        <v>0.30503144654088049</v>
      </c>
      <c r="AF6" s="688">
        <f>BG6</f>
        <v>2.0440251572327043E-2</v>
      </c>
      <c r="AH6" s="575" t="s">
        <v>547</v>
      </c>
      <c r="AI6" s="696">
        <f>BJ6</f>
        <v>858</v>
      </c>
      <c r="AJ6" s="696">
        <f>BK6</f>
        <v>388</v>
      </c>
      <c r="AK6" s="696">
        <f>BL6</f>
        <v>26</v>
      </c>
      <c r="AL6" s="696">
        <f>BM6</f>
        <v>1272</v>
      </c>
      <c r="AM6" s="794"/>
      <c r="AN6" s="336" t="s">
        <v>718</v>
      </c>
      <c r="AP6" s="788" t="s">
        <v>676</v>
      </c>
      <c r="AQ6" s="788" t="s">
        <v>694</v>
      </c>
      <c r="AR6" s="788" t="s">
        <v>693</v>
      </c>
      <c r="AS6" s="336" t="s">
        <v>719</v>
      </c>
      <c r="BB6" s="796"/>
      <c r="BD6" s="31" t="s">
        <v>547</v>
      </c>
      <c r="BE6" s="130">
        <f>+BJ6/$BM6</f>
        <v>0.67452830188679247</v>
      </c>
      <c r="BF6" s="131">
        <f>+BK6/$BM6</f>
        <v>0.30503144654088049</v>
      </c>
      <c r="BG6" s="133">
        <f>+BL6/$BM6</f>
        <v>2.0440251572327043E-2</v>
      </c>
      <c r="BI6" s="31" t="s">
        <v>547</v>
      </c>
      <c r="BJ6" s="38">
        <f>+集計・資料①!DN32</f>
        <v>858</v>
      </c>
      <c r="BK6" s="39">
        <f>+集計・資料①!DO32</f>
        <v>388</v>
      </c>
      <c r="BL6" s="40">
        <f>+集計・資料①!DP32</f>
        <v>26</v>
      </c>
      <c r="BM6" s="41">
        <f>+SUM(BJ6:BL6)</f>
        <v>1272</v>
      </c>
    </row>
    <row r="7" spans="1:65">
      <c r="B7" s="971"/>
      <c r="C7" s="971"/>
      <c r="D7" s="971"/>
      <c r="E7" s="971"/>
      <c r="F7" s="971"/>
      <c r="G7" s="971"/>
      <c r="H7" s="971"/>
      <c r="I7" s="971"/>
      <c r="J7" s="971"/>
      <c r="K7" s="971"/>
      <c r="L7" s="971"/>
      <c r="M7" s="971"/>
      <c r="N7" s="971"/>
      <c r="O7" s="971"/>
      <c r="P7" s="437"/>
      <c r="Q7" s="436"/>
      <c r="R7" s="87"/>
      <c r="S7" s="87"/>
      <c r="T7" s="87"/>
      <c r="U7" s="87"/>
      <c r="V7" s="87"/>
      <c r="W7" s="87"/>
      <c r="X7" s="87"/>
      <c r="Y7" s="87"/>
      <c r="Z7" s="87"/>
      <c r="AA7" s="437"/>
      <c r="AM7" s="695"/>
      <c r="AN7" s="336" t="str">
        <f>CONCATENATE(AN6,AP6,AQ6,AR6,AS6)</f>
        <v>業種別では、「情報通信業」「教育・学習支援業」「医療・福祉」が他の業種と比べ、定めている割合が高い。</v>
      </c>
    </row>
    <row r="8" spans="1:65">
      <c r="B8" s="971"/>
      <c r="C8" s="971"/>
      <c r="D8" s="971"/>
      <c r="E8" s="971"/>
      <c r="F8" s="971"/>
      <c r="G8" s="971"/>
      <c r="H8" s="971"/>
      <c r="I8" s="971"/>
      <c r="J8" s="971"/>
      <c r="K8" s="971"/>
      <c r="L8" s="971"/>
      <c r="M8" s="971"/>
      <c r="N8" s="971"/>
      <c r="O8" s="971"/>
      <c r="P8" s="437"/>
      <c r="Q8" s="436"/>
      <c r="R8" s="87"/>
      <c r="S8" s="87"/>
      <c r="T8" s="87"/>
      <c r="U8" s="87"/>
      <c r="V8" s="87"/>
      <c r="W8" s="87"/>
      <c r="X8" s="87"/>
      <c r="Y8" s="87"/>
      <c r="Z8" s="87"/>
      <c r="AA8" s="437"/>
      <c r="AC8" s="26" t="s">
        <v>567</v>
      </c>
      <c r="AH8" s="26" t="s">
        <v>66</v>
      </c>
      <c r="AN8" s="336" t="s">
        <v>677</v>
      </c>
      <c r="BD8" s="26" t="s">
        <v>567</v>
      </c>
      <c r="BI8" s="26" t="s">
        <v>66</v>
      </c>
    </row>
    <row r="9" spans="1:65" ht="12" thickBot="1">
      <c r="B9" s="971"/>
      <c r="C9" s="971"/>
      <c r="D9" s="971"/>
      <c r="E9" s="971"/>
      <c r="F9" s="971"/>
      <c r="G9" s="971"/>
      <c r="H9" s="971"/>
      <c r="I9" s="971"/>
      <c r="J9" s="971"/>
      <c r="K9" s="971"/>
      <c r="L9" s="971"/>
      <c r="M9" s="971"/>
      <c r="N9" s="971"/>
      <c r="O9" s="971"/>
      <c r="P9" s="437"/>
      <c r="Q9" s="436"/>
      <c r="R9" s="87"/>
      <c r="S9" s="87"/>
      <c r="T9" s="87"/>
      <c r="U9" s="87"/>
      <c r="V9" s="87"/>
      <c r="W9" s="87"/>
      <c r="X9" s="87"/>
      <c r="Y9" s="87"/>
      <c r="Z9" s="87"/>
      <c r="AA9" s="437"/>
      <c r="AN9" s="336" t="s">
        <v>842</v>
      </c>
    </row>
    <row r="10" spans="1:65" ht="12" thickBot="1">
      <c r="B10" s="971"/>
      <c r="C10" s="971"/>
      <c r="D10" s="971"/>
      <c r="E10" s="971"/>
      <c r="F10" s="971"/>
      <c r="G10" s="971"/>
      <c r="H10" s="971"/>
      <c r="I10" s="971"/>
      <c r="J10" s="971"/>
      <c r="K10" s="971"/>
      <c r="L10" s="971"/>
      <c r="M10" s="971"/>
      <c r="N10" s="971"/>
      <c r="O10" s="971"/>
      <c r="P10" s="437"/>
      <c r="Q10" s="436"/>
      <c r="R10" s="87"/>
      <c r="S10" s="87"/>
      <c r="T10" s="87"/>
      <c r="U10" s="87"/>
      <c r="V10" s="87"/>
      <c r="W10" s="87"/>
      <c r="X10" s="87"/>
      <c r="Y10" s="87"/>
      <c r="Z10" s="87"/>
      <c r="AA10" s="437"/>
      <c r="AC10" s="575" t="s">
        <v>539</v>
      </c>
      <c r="AD10" s="576" t="s">
        <v>21</v>
      </c>
      <c r="AE10" s="576" t="s">
        <v>22</v>
      </c>
      <c r="AF10" s="575" t="s">
        <v>399</v>
      </c>
      <c r="AH10" s="575" t="s">
        <v>539</v>
      </c>
      <c r="AI10" s="576" t="s">
        <v>21</v>
      </c>
      <c r="AJ10" s="576" t="s">
        <v>22</v>
      </c>
      <c r="AK10" s="575" t="s">
        <v>399</v>
      </c>
      <c r="AL10" s="575" t="s">
        <v>547</v>
      </c>
      <c r="AY10" s="336" t="s">
        <v>720</v>
      </c>
      <c r="BB10" s="795"/>
      <c r="BD10" s="31" t="s">
        <v>539</v>
      </c>
      <c r="BE10" s="247" t="s">
        <v>21</v>
      </c>
      <c r="BF10" s="25" t="s">
        <v>22</v>
      </c>
      <c r="BG10" s="103" t="s">
        <v>399</v>
      </c>
      <c r="BI10" s="27" t="s">
        <v>539</v>
      </c>
      <c r="BJ10" s="156" t="s">
        <v>21</v>
      </c>
      <c r="BK10" s="157" t="s">
        <v>22</v>
      </c>
      <c r="BL10" s="43" t="s">
        <v>399</v>
      </c>
      <c r="BM10" s="32" t="s">
        <v>547</v>
      </c>
    </row>
    <row r="11" spans="1:65" ht="10.5">
      <c r="B11" s="971"/>
      <c r="C11" s="971"/>
      <c r="D11" s="971"/>
      <c r="E11" s="971"/>
      <c r="F11" s="971"/>
      <c r="G11" s="971"/>
      <c r="H11" s="971"/>
      <c r="I11" s="971"/>
      <c r="J11" s="971"/>
      <c r="K11" s="971"/>
      <c r="L11" s="971"/>
      <c r="M11" s="971"/>
      <c r="N11" s="971"/>
      <c r="O11" s="971"/>
      <c r="P11" s="437"/>
      <c r="Q11" s="436"/>
      <c r="R11" s="87"/>
      <c r="S11" s="87"/>
      <c r="T11" s="87"/>
      <c r="U11" s="87"/>
      <c r="V11" s="87"/>
      <c r="W11" s="87"/>
      <c r="X11" s="87"/>
      <c r="Y11" s="87"/>
      <c r="Z11" s="87"/>
      <c r="AA11" s="437"/>
      <c r="AC11" s="573" t="s">
        <v>401</v>
      </c>
      <c r="AD11" s="697">
        <f>BE23</f>
        <v>0.6371308016877637</v>
      </c>
      <c r="AE11" s="688">
        <f>BF23</f>
        <v>0.34599156118143459</v>
      </c>
      <c r="AF11" s="688">
        <f>BG23</f>
        <v>1.6877637130801686E-2</v>
      </c>
      <c r="AH11" s="573" t="s">
        <v>401</v>
      </c>
      <c r="AI11" s="696">
        <f>BJ23</f>
        <v>151</v>
      </c>
      <c r="AJ11" s="696">
        <f>BK23</f>
        <v>82</v>
      </c>
      <c r="AK11" s="696">
        <f>BL23</f>
        <v>4</v>
      </c>
      <c r="AL11" s="696">
        <f>BM23</f>
        <v>237</v>
      </c>
      <c r="AM11" s="794"/>
      <c r="AN11" s="336" t="s">
        <v>724</v>
      </c>
      <c r="AY11" s="799" t="s">
        <v>721</v>
      </c>
      <c r="AZ11" s="799" t="s">
        <v>109</v>
      </c>
      <c r="BB11" s="797"/>
      <c r="BD11" s="147" t="s">
        <v>546</v>
      </c>
      <c r="BE11" s="90" t="e">
        <f>+BJ11/$BM11</f>
        <v>#DIV/0!</v>
      </c>
      <c r="BF11" s="46" t="e">
        <f>+BK11/$BM11</f>
        <v>#DIV/0!</v>
      </c>
      <c r="BG11" s="91" t="e">
        <f>+BL11/$BM11</f>
        <v>#DIV/0!</v>
      </c>
      <c r="BI11" s="44" t="s">
        <v>546</v>
      </c>
      <c r="BJ11" s="48">
        <f>+集計・資料①!DN6</f>
        <v>0</v>
      </c>
      <c r="BK11" s="49">
        <f>+集計・資料①!DO6</f>
        <v>0</v>
      </c>
      <c r="BL11" s="50">
        <f>+集計・資料①!DP6</f>
        <v>0</v>
      </c>
      <c r="BM11" s="51">
        <f>+SUM(BJ11:BL11)</f>
        <v>0</v>
      </c>
    </row>
    <row r="12" spans="1:65" ht="10.5" customHeight="1">
      <c r="B12" s="971"/>
      <c r="C12" s="971"/>
      <c r="D12" s="971"/>
      <c r="E12" s="971"/>
      <c r="F12" s="971"/>
      <c r="G12" s="971"/>
      <c r="H12" s="971"/>
      <c r="I12" s="971"/>
      <c r="J12" s="971"/>
      <c r="K12" s="971"/>
      <c r="L12" s="971"/>
      <c r="M12" s="971"/>
      <c r="N12" s="971"/>
      <c r="O12" s="971"/>
      <c r="P12" s="437"/>
      <c r="Q12" s="436"/>
      <c r="R12" s="87"/>
      <c r="S12" s="87"/>
      <c r="T12" s="87"/>
      <c r="U12" s="87"/>
      <c r="V12" s="87"/>
      <c r="W12" s="87"/>
      <c r="X12" s="87"/>
      <c r="Y12" s="87"/>
      <c r="Z12" s="87"/>
      <c r="AA12" s="437"/>
      <c r="AC12" s="690" t="s">
        <v>402</v>
      </c>
      <c r="AD12" s="697">
        <f>BE22</f>
        <v>0.66310160427807485</v>
      </c>
      <c r="AE12" s="688">
        <f>BF22</f>
        <v>0.32620320855614976</v>
      </c>
      <c r="AF12" s="688">
        <f>BG22</f>
        <v>1.06951871657754E-2</v>
      </c>
      <c r="AH12" s="690" t="s">
        <v>402</v>
      </c>
      <c r="AI12" s="696">
        <f>BJ22</f>
        <v>124</v>
      </c>
      <c r="AJ12" s="696">
        <f>BK22</f>
        <v>61</v>
      </c>
      <c r="AK12" s="696">
        <f>BL22</f>
        <v>2</v>
      </c>
      <c r="AL12" s="696">
        <f>BM22</f>
        <v>187</v>
      </c>
      <c r="AM12" s="794"/>
      <c r="AN12" s="336" t="str">
        <f>CONCATENATE("男女別にみると、取得率は、女性は",TEXT(AE41,"0.0％"),"（前年",TEXT(AZ13,"0.0％"),")、男性は",TEXT(AD41,"0.0％"),"（前年",TEXT(AZ12,"0.0％"),"）であった。",)</f>
        <v>男女別にみると、取得率は、女性は99.0%（前年99.4%)、男性は26.4%（前年16.1%）であった。</v>
      </c>
      <c r="AY12" s="573" t="s">
        <v>722</v>
      </c>
      <c r="AZ12" s="801">
        <v>0.161</v>
      </c>
      <c r="BB12" s="797"/>
      <c r="BD12" s="18" t="s">
        <v>533</v>
      </c>
      <c r="BE12" s="264">
        <f t="shared" ref="BE12:BE22" si="0">+BJ12/$BM12</f>
        <v>0.68799999999999994</v>
      </c>
      <c r="BF12" s="265">
        <f t="shared" ref="BF12:BF22" si="1">+BK12/$BM12</f>
        <v>0.25600000000000001</v>
      </c>
      <c r="BG12" s="266">
        <f t="shared" ref="BG12:BG22" si="2">+BL12/$BM12</f>
        <v>5.6000000000000001E-2</v>
      </c>
      <c r="BI12" s="7" t="s">
        <v>533</v>
      </c>
      <c r="BJ12" s="97">
        <f>+集計・資料①!DN8</f>
        <v>86</v>
      </c>
      <c r="BK12" s="75">
        <f>+集計・資料①!DO8</f>
        <v>32</v>
      </c>
      <c r="BL12" s="98">
        <f>+集計・資料①!DP8</f>
        <v>7</v>
      </c>
      <c r="BM12" s="54">
        <f t="shared" ref="BM12:BM22" si="3">+SUM(BJ12:BL12)</f>
        <v>125</v>
      </c>
    </row>
    <row r="13" spans="1:65" ht="10.5" customHeight="1">
      <c r="B13" s="971"/>
      <c r="C13" s="971"/>
      <c r="D13" s="971"/>
      <c r="E13" s="971"/>
      <c r="F13" s="971"/>
      <c r="G13" s="971"/>
      <c r="H13" s="971"/>
      <c r="I13" s="971"/>
      <c r="J13" s="971"/>
      <c r="K13" s="971"/>
      <c r="L13" s="971"/>
      <c r="M13" s="971"/>
      <c r="N13" s="971"/>
      <c r="O13" s="971"/>
      <c r="P13" s="437"/>
      <c r="Q13" s="436"/>
      <c r="R13" s="87"/>
      <c r="S13" s="87"/>
      <c r="T13" s="87"/>
      <c r="U13" s="87"/>
      <c r="V13" s="87"/>
      <c r="W13" s="87"/>
      <c r="X13" s="87"/>
      <c r="Y13" s="87"/>
      <c r="Z13" s="87"/>
      <c r="AA13" s="437"/>
      <c r="AC13" s="573" t="s">
        <v>403</v>
      </c>
      <c r="AD13" s="697">
        <f>BE21</f>
        <v>0.92307692307692313</v>
      </c>
      <c r="AE13" s="688">
        <f>BF21</f>
        <v>7.6923076923076927E-2</v>
      </c>
      <c r="AF13" s="688">
        <f>BG21</f>
        <v>0</v>
      </c>
      <c r="AH13" s="573" t="s">
        <v>403</v>
      </c>
      <c r="AI13" s="696">
        <f>BJ21</f>
        <v>12</v>
      </c>
      <c r="AJ13" s="696">
        <f>BK21</f>
        <v>1</v>
      </c>
      <c r="AK13" s="696">
        <f>BL21</f>
        <v>0</v>
      </c>
      <c r="AL13" s="696">
        <f>BM21</f>
        <v>13</v>
      </c>
      <c r="AM13" s="695"/>
      <c r="AY13" s="573" t="s">
        <v>723</v>
      </c>
      <c r="AZ13" s="801">
        <v>0.99399999999999999</v>
      </c>
      <c r="BB13" s="797"/>
      <c r="BD13" s="18" t="s">
        <v>534</v>
      </c>
      <c r="BE13" s="267">
        <f t="shared" si="0"/>
        <v>0.67586206896551726</v>
      </c>
      <c r="BF13" s="268">
        <f t="shared" si="1"/>
        <v>0.29655172413793102</v>
      </c>
      <c r="BG13" s="232">
        <f t="shared" si="2"/>
        <v>2.7586206896551724E-2</v>
      </c>
      <c r="BI13" s="7" t="s">
        <v>534</v>
      </c>
      <c r="BJ13" s="97">
        <f>+集計・資料①!DN10</f>
        <v>98</v>
      </c>
      <c r="BK13" s="75">
        <f>+集計・資料①!DO10</f>
        <v>43</v>
      </c>
      <c r="BL13" s="98">
        <f>+集計・資料①!DP10</f>
        <v>4</v>
      </c>
      <c r="BM13" s="54">
        <f t="shared" si="3"/>
        <v>145</v>
      </c>
    </row>
    <row r="14" spans="1:65" ht="12.75" customHeight="1">
      <c r="B14" s="971"/>
      <c r="C14" s="971"/>
      <c r="D14" s="971"/>
      <c r="E14" s="971"/>
      <c r="F14" s="971"/>
      <c r="G14" s="971"/>
      <c r="H14" s="971"/>
      <c r="I14" s="971"/>
      <c r="J14" s="971"/>
      <c r="K14" s="971"/>
      <c r="L14" s="971"/>
      <c r="M14" s="971"/>
      <c r="N14" s="971"/>
      <c r="O14" s="971"/>
      <c r="P14" s="437"/>
      <c r="Q14" s="436"/>
      <c r="R14" s="87"/>
      <c r="S14" s="87"/>
      <c r="T14" s="87"/>
      <c r="U14" s="87"/>
      <c r="V14" s="87"/>
      <c r="W14" s="87"/>
      <c r="X14" s="87"/>
      <c r="Y14" s="87"/>
      <c r="Z14" s="87"/>
      <c r="AA14" s="437"/>
      <c r="AC14" s="690" t="s">
        <v>404</v>
      </c>
      <c r="AD14" s="697">
        <f>BE20</f>
        <v>0.73076923076923073</v>
      </c>
      <c r="AE14" s="688">
        <f>BF20</f>
        <v>0.23076923076923078</v>
      </c>
      <c r="AF14" s="688">
        <f>BG20</f>
        <v>3.8461538461538464E-2</v>
      </c>
      <c r="AH14" s="690" t="s">
        <v>404</v>
      </c>
      <c r="AI14" s="696">
        <f>BJ20</f>
        <v>19</v>
      </c>
      <c r="AJ14" s="696">
        <f>BK20</f>
        <v>6</v>
      </c>
      <c r="AK14" s="696">
        <f>BL20</f>
        <v>1</v>
      </c>
      <c r="AL14" s="696">
        <f>BM20</f>
        <v>26</v>
      </c>
      <c r="AM14" s="695"/>
      <c r="BB14" s="797"/>
      <c r="BD14" s="18" t="s">
        <v>532</v>
      </c>
      <c r="BE14" s="267">
        <f t="shared" si="0"/>
        <v>0.8571428571428571</v>
      </c>
      <c r="BF14" s="268">
        <f t="shared" si="1"/>
        <v>0.14285714285714285</v>
      </c>
      <c r="BG14" s="232">
        <f t="shared" si="2"/>
        <v>0</v>
      </c>
      <c r="BI14" s="7" t="s">
        <v>532</v>
      </c>
      <c r="BJ14" s="97">
        <f>+集計・資料①!DN12</f>
        <v>36</v>
      </c>
      <c r="BK14" s="75">
        <f>+集計・資料①!DO12</f>
        <v>6</v>
      </c>
      <c r="BL14" s="98">
        <f>+集計・資料①!DP12</f>
        <v>0</v>
      </c>
      <c r="BM14" s="54">
        <f t="shared" si="3"/>
        <v>42</v>
      </c>
    </row>
    <row r="15" spans="1:65" ht="10.5" customHeight="1">
      <c r="O15" s="87"/>
      <c r="P15" s="437"/>
      <c r="Q15" s="436"/>
      <c r="R15" s="87"/>
      <c r="S15" s="87"/>
      <c r="T15" s="87"/>
      <c r="U15" s="87"/>
      <c r="V15" s="87"/>
      <c r="W15" s="87"/>
      <c r="X15" s="87"/>
      <c r="Y15" s="87"/>
      <c r="Z15" s="87"/>
      <c r="AA15" s="437"/>
      <c r="AC15" s="573" t="s">
        <v>405</v>
      </c>
      <c r="AD15" s="697">
        <f>BE19</f>
        <v>0.63598326359832635</v>
      </c>
      <c r="AE15" s="688">
        <f>BF19</f>
        <v>0.33054393305439328</v>
      </c>
      <c r="AF15" s="688">
        <f>BG19</f>
        <v>3.3472803347280332E-2</v>
      </c>
      <c r="AH15" s="573" t="s">
        <v>405</v>
      </c>
      <c r="AI15" s="696">
        <f>BJ19</f>
        <v>152</v>
      </c>
      <c r="AJ15" s="696">
        <f>BK19</f>
        <v>79</v>
      </c>
      <c r="AK15" s="696">
        <f>BL19</f>
        <v>8</v>
      </c>
      <c r="AL15" s="696">
        <f>BM19</f>
        <v>239</v>
      </c>
      <c r="AM15" s="695"/>
      <c r="AN15" s="789" t="s">
        <v>678</v>
      </c>
      <c r="AO15" s="790"/>
      <c r="AP15" s="790"/>
      <c r="AQ15" s="790"/>
      <c r="AR15" s="790"/>
      <c r="AS15" s="790"/>
      <c r="AT15" s="790"/>
      <c r="AU15" s="790"/>
      <c r="AV15" s="790"/>
      <c r="AW15" s="790"/>
      <c r="AX15" s="790"/>
      <c r="AY15" s="790"/>
      <c r="AZ15" s="790"/>
      <c r="BA15" s="790"/>
      <c r="BB15" s="797"/>
      <c r="BD15" s="18" t="s">
        <v>531</v>
      </c>
      <c r="BE15" s="267">
        <f t="shared" si="0"/>
        <v>0.76795580110497241</v>
      </c>
      <c r="BF15" s="268">
        <f t="shared" si="1"/>
        <v>0.23204419889502761</v>
      </c>
      <c r="BG15" s="232">
        <f t="shared" si="2"/>
        <v>0</v>
      </c>
      <c r="BI15" s="7" t="s">
        <v>531</v>
      </c>
      <c r="BJ15" s="97">
        <f>+集計・資料①!DN14</f>
        <v>139</v>
      </c>
      <c r="BK15" s="75">
        <f>+集計・資料①!DO14</f>
        <v>42</v>
      </c>
      <c r="BL15" s="98">
        <f>+集計・資料①!DP14</f>
        <v>0</v>
      </c>
      <c r="BM15" s="54">
        <f t="shared" si="3"/>
        <v>181</v>
      </c>
    </row>
    <row r="16" spans="1:65" ht="10.5" customHeight="1">
      <c r="O16" s="87"/>
      <c r="P16" s="437"/>
      <c r="Q16" s="436"/>
      <c r="R16" s="87"/>
      <c r="S16" s="87"/>
      <c r="T16" s="87"/>
      <c r="U16" s="87"/>
      <c r="V16" s="87"/>
      <c r="W16" s="87"/>
      <c r="X16" s="87"/>
      <c r="Y16" s="87"/>
      <c r="Z16" s="87"/>
      <c r="AA16" s="437"/>
      <c r="AC16" s="690" t="s">
        <v>406</v>
      </c>
      <c r="AD16" s="697">
        <f>BE18</f>
        <v>0.76190476190476186</v>
      </c>
      <c r="AE16" s="688">
        <f>BF18</f>
        <v>0.23809523809523808</v>
      </c>
      <c r="AF16" s="688">
        <f>BG18</f>
        <v>0</v>
      </c>
      <c r="AH16" s="690" t="s">
        <v>406</v>
      </c>
      <c r="AI16" s="696">
        <f>BJ18</f>
        <v>16</v>
      </c>
      <c r="AJ16" s="696">
        <f>BK18</f>
        <v>5</v>
      </c>
      <c r="AK16" s="696">
        <f>BL18</f>
        <v>0</v>
      </c>
      <c r="AL16" s="696">
        <f>BM18</f>
        <v>21</v>
      </c>
      <c r="AM16" s="695"/>
      <c r="AN16" s="974" t="str">
        <f>CONCATENATE("　",AN4,CHAR(10),"　",AN7,,CHAR(10),"　",AN9,CHAR(10),"　",AN12)</f>
        <v>　育児休業制度について、「定めている」と回答した事業所は全体で67.5%と、前回の55.5%を上回った。
　業種別では、「情報通信業」「教育・学習支援業」「医療・福祉」が他の業種と比べ、定めている割合が高い。
　規模別では、規模が大きい事業所ほど、定めている割合が高く、「100人以上」規模の事業所では100％であった。
　男女別にみると、取得率は、女性は99.0%（前年99.4%)、男性は26.4%（前年16.1%）であった。</v>
      </c>
      <c r="AO16" s="975"/>
      <c r="AP16" s="975"/>
      <c r="AQ16" s="975"/>
      <c r="AR16" s="975"/>
      <c r="AS16" s="975"/>
      <c r="AT16" s="975"/>
      <c r="AU16" s="975"/>
      <c r="AV16" s="975"/>
      <c r="AW16" s="975"/>
      <c r="AX16" s="975"/>
      <c r="AY16" s="976"/>
      <c r="AZ16" s="800"/>
      <c r="BA16" s="800"/>
      <c r="BB16" s="797"/>
      <c r="BD16" s="18" t="s">
        <v>530</v>
      </c>
      <c r="BE16" s="267">
        <f t="shared" si="0"/>
        <v>0.4</v>
      </c>
      <c r="BF16" s="268">
        <f t="shared" si="1"/>
        <v>0.6</v>
      </c>
      <c r="BG16" s="232">
        <f t="shared" si="2"/>
        <v>0</v>
      </c>
      <c r="BI16" s="7" t="s">
        <v>530</v>
      </c>
      <c r="BJ16" s="97">
        <f>+集計・資料①!DN16</f>
        <v>14</v>
      </c>
      <c r="BK16" s="75">
        <f>+集計・資料①!DO16</f>
        <v>21</v>
      </c>
      <c r="BL16" s="98">
        <f>+集計・資料①!DP16</f>
        <v>0</v>
      </c>
      <c r="BM16" s="54">
        <f t="shared" si="3"/>
        <v>35</v>
      </c>
    </row>
    <row r="17" spans="1:65" ht="10.5" customHeight="1">
      <c r="A17" s="87"/>
      <c r="B17" s="87"/>
      <c r="C17" s="87"/>
      <c r="D17" s="87"/>
      <c r="E17" s="87"/>
      <c r="F17" s="87"/>
      <c r="G17" s="87"/>
      <c r="H17" s="87"/>
      <c r="I17" s="87"/>
      <c r="J17" s="87"/>
      <c r="K17" s="87"/>
      <c r="L17" s="87"/>
      <c r="M17" s="87"/>
      <c r="N17" s="87"/>
      <c r="O17" s="87"/>
      <c r="P17" s="437"/>
      <c r="Q17" s="438"/>
      <c r="R17" s="439"/>
      <c r="S17" s="439"/>
      <c r="T17" s="439"/>
      <c r="U17" s="439"/>
      <c r="V17" s="439"/>
      <c r="W17" s="439"/>
      <c r="X17" s="439"/>
      <c r="Y17" s="439"/>
      <c r="Z17" s="439"/>
      <c r="AA17" s="440"/>
      <c r="AC17" s="573" t="s">
        <v>407</v>
      </c>
      <c r="AD17" s="697">
        <f>BE17</f>
        <v>0.52380952380952384</v>
      </c>
      <c r="AE17" s="688">
        <f>BF17</f>
        <v>0.47619047619047616</v>
      </c>
      <c r="AF17" s="688">
        <f>BG17</f>
        <v>0</v>
      </c>
      <c r="AH17" s="573" t="s">
        <v>407</v>
      </c>
      <c r="AI17" s="696">
        <f>BJ17</f>
        <v>11</v>
      </c>
      <c r="AJ17" s="696">
        <f>BK17</f>
        <v>10</v>
      </c>
      <c r="AK17" s="696">
        <f>BL17</f>
        <v>0</v>
      </c>
      <c r="AL17" s="696">
        <f>BM17</f>
        <v>21</v>
      </c>
      <c r="AM17" s="695"/>
      <c r="AN17" s="977"/>
      <c r="AO17" s="978"/>
      <c r="AP17" s="978"/>
      <c r="AQ17" s="978"/>
      <c r="AR17" s="978"/>
      <c r="AS17" s="978"/>
      <c r="AT17" s="978"/>
      <c r="AU17" s="978"/>
      <c r="AV17" s="978"/>
      <c r="AW17" s="978"/>
      <c r="AX17" s="978"/>
      <c r="AY17" s="979"/>
      <c r="AZ17" s="800"/>
      <c r="BA17" s="800"/>
      <c r="BB17" s="797"/>
      <c r="BD17" s="18" t="s">
        <v>535</v>
      </c>
      <c r="BE17" s="267">
        <f t="shared" si="0"/>
        <v>0.52380952380952384</v>
      </c>
      <c r="BF17" s="268">
        <f t="shared" si="1"/>
        <v>0.47619047619047616</v>
      </c>
      <c r="BG17" s="232">
        <f t="shared" si="2"/>
        <v>0</v>
      </c>
      <c r="BI17" s="7" t="s">
        <v>535</v>
      </c>
      <c r="BJ17" s="97">
        <f>+集計・資料①!DN18</f>
        <v>11</v>
      </c>
      <c r="BK17" s="75">
        <f>+集計・資料①!DO18</f>
        <v>10</v>
      </c>
      <c r="BL17" s="98">
        <f>+集計・資料①!DP18</f>
        <v>0</v>
      </c>
      <c r="BM17" s="54">
        <f t="shared" si="3"/>
        <v>21</v>
      </c>
    </row>
    <row r="18" spans="1:65" ht="10.5" customHeight="1">
      <c r="A18" s="87"/>
      <c r="B18" s="87"/>
      <c r="C18" s="87"/>
      <c r="D18" s="87"/>
      <c r="E18" s="87"/>
      <c r="F18" s="87"/>
      <c r="G18" s="87"/>
      <c r="H18" s="87"/>
      <c r="I18" s="87"/>
      <c r="J18" s="87"/>
      <c r="K18" s="87"/>
      <c r="L18" s="87"/>
      <c r="M18" s="87"/>
      <c r="N18" s="87"/>
      <c r="O18" s="87"/>
      <c r="P18" s="87"/>
      <c r="Q18" s="87"/>
      <c r="R18" s="87"/>
      <c r="S18" s="87"/>
      <c r="T18" s="87"/>
      <c r="U18" s="87"/>
      <c r="V18" s="87"/>
      <c r="W18" s="87"/>
      <c r="X18" s="87"/>
      <c r="Y18" s="87"/>
      <c r="Z18" s="87"/>
      <c r="AA18" s="87"/>
      <c r="AC18" s="690" t="s">
        <v>408</v>
      </c>
      <c r="AD18" s="697">
        <f>BE16</f>
        <v>0.4</v>
      </c>
      <c r="AE18" s="688">
        <f>BF16</f>
        <v>0.6</v>
      </c>
      <c r="AF18" s="688">
        <f>BG16</f>
        <v>0</v>
      </c>
      <c r="AH18" s="690" t="s">
        <v>408</v>
      </c>
      <c r="AI18" s="696">
        <f>BJ16</f>
        <v>14</v>
      </c>
      <c r="AJ18" s="696">
        <f>BK16</f>
        <v>21</v>
      </c>
      <c r="AK18" s="696">
        <f>BL16</f>
        <v>0</v>
      </c>
      <c r="AL18" s="696">
        <f>BM16</f>
        <v>35</v>
      </c>
      <c r="AM18" s="695"/>
      <c r="AN18" s="977"/>
      <c r="AO18" s="978"/>
      <c r="AP18" s="978"/>
      <c r="AQ18" s="978"/>
      <c r="AR18" s="978"/>
      <c r="AS18" s="978"/>
      <c r="AT18" s="978"/>
      <c r="AU18" s="978"/>
      <c r="AV18" s="978"/>
      <c r="AW18" s="978"/>
      <c r="AX18" s="978"/>
      <c r="AY18" s="979"/>
      <c r="AZ18" s="800"/>
      <c r="BA18" s="800"/>
      <c r="BB18" s="797"/>
      <c r="BD18" s="18" t="s">
        <v>529</v>
      </c>
      <c r="BE18" s="267">
        <f t="shared" si="0"/>
        <v>0.76190476190476186</v>
      </c>
      <c r="BF18" s="268">
        <f t="shared" si="1"/>
        <v>0.23809523809523808</v>
      </c>
      <c r="BG18" s="232">
        <f t="shared" si="2"/>
        <v>0</v>
      </c>
      <c r="BI18" s="7" t="s">
        <v>529</v>
      </c>
      <c r="BJ18" s="97">
        <f>+集計・資料①!DN20</f>
        <v>16</v>
      </c>
      <c r="BK18" s="75">
        <f>+集計・資料①!DO20</f>
        <v>5</v>
      </c>
      <c r="BL18" s="98">
        <f>+集計・資料①!DP20</f>
        <v>0</v>
      </c>
      <c r="BM18" s="54">
        <f t="shared" si="3"/>
        <v>21</v>
      </c>
    </row>
    <row r="19" spans="1:65" ht="10.5" customHeight="1">
      <c r="A19" s="87"/>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C19" s="573" t="s">
        <v>409</v>
      </c>
      <c r="AD19" s="697">
        <f>BE15</f>
        <v>0.76795580110497241</v>
      </c>
      <c r="AE19" s="688">
        <f>BF15</f>
        <v>0.23204419889502761</v>
      </c>
      <c r="AF19" s="688">
        <f>BG15</f>
        <v>0</v>
      </c>
      <c r="AH19" s="573" t="s">
        <v>409</v>
      </c>
      <c r="AI19" s="696">
        <f>BJ15</f>
        <v>139</v>
      </c>
      <c r="AJ19" s="696">
        <f>BK15</f>
        <v>42</v>
      </c>
      <c r="AK19" s="696">
        <f>BL15</f>
        <v>0</v>
      </c>
      <c r="AL19" s="696">
        <f>BM15</f>
        <v>181</v>
      </c>
      <c r="AM19" s="695"/>
      <c r="AN19" s="977"/>
      <c r="AO19" s="978"/>
      <c r="AP19" s="978"/>
      <c r="AQ19" s="978"/>
      <c r="AR19" s="978"/>
      <c r="AS19" s="978"/>
      <c r="AT19" s="978"/>
      <c r="AU19" s="978"/>
      <c r="AV19" s="978"/>
      <c r="AW19" s="978"/>
      <c r="AX19" s="978"/>
      <c r="AY19" s="979"/>
      <c r="AZ19" s="800"/>
      <c r="BA19" s="800"/>
      <c r="BB19" s="797"/>
      <c r="BD19" s="18" t="s">
        <v>528</v>
      </c>
      <c r="BE19" s="267">
        <f t="shared" si="0"/>
        <v>0.63598326359832635</v>
      </c>
      <c r="BF19" s="268">
        <f t="shared" si="1"/>
        <v>0.33054393305439328</v>
      </c>
      <c r="BG19" s="232">
        <f t="shared" si="2"/>
        <v>3.3472803347280332E-2</v>
      </c>
      <c r="BI19" s="7" t="s">
        <v>528</v>
      </c>
      <c r="BJ19" s="97">
        <f>+集計・資料①!DN22</f>
        <v>152</v>
      </c>
      <c r="BK19" s="75">
        <f>+集計・資料①!DO22</f>
        <v>79</v>
      </c>
      <c r="BL19" s="98">
        <f>+集計・資料①!DP22</f>
        <v>8</v>
      </c>
      <c r="BM19" s="54">
        <f t="shared" si="3"/>
        <v>239</v>
      </c>
    </row>
    <row r="20" spans="1:65" ht="10.5" customHeight="1">
      <c r="A20" s="87"/>
      <c r="B20" s="87"/>
      <c r="C20" s="87"/>
      <c r="D20" s="87"/>
      <c r="E20" s="87"/>
      <c r="F20" s="87"/>
      <c r="G20" s="87"/>
      <c r="H20" s="87"/>
      <c r="I20" s="87"/>
      <c r="J20" s="87"/>
      <c r="K20" s="87"/>
      <c r="L20" s="87"/>
      <c r="M20" s="87"/>
      <c r="N20" s="87"/>
      <c r="O20" s="87"/>
      <c r="P20" s="87"/>
      <c r="Q20" s="87"/>
      <c r="R20" s="87"/>
      <c r="S20" s="87"/>
      <c r="T20" s="87"/>
      <c r="U20" s="87"/>
      <c r="V20" s="87"/>
      <c r="W20" s="87"/>
      <c r="X20" s="87"/>
      <c r="Y20" s="87"/>
      <c r="Z20" s="87"/>
      <c r="AA20" s="87"/>
      <c r="AC20" s="690" t="s">
        <v>410</v>
      </c>
      <c r="AD20" s="697">
        <f>BE14</f>
        <v>0.8571428571428571</v>
      </c>
      <c r="AE20" s="688">
        <f>BF14</f>
        <v>0.14285714285714285</v>
      </c>
      <c r="AF20" s="688">
        <f>BG14</f>
        <v>0</v>
      </c>
      <c r="AH20" s="690" t="s">
        <v>410</v>
      </c>
      <c r="AI20" s="696">
        <f>BJ14</f>
        <v>36</v>
      </c>
      <c r="AJ20" s="696">
        <f>BK14</f>
        <v>6</v>
      </c>
      <c r="AK20" s="696">
        <f>BL14</f>
        <v>0</v>
      </c>
      <c r="AL20" s="696">
        <f>BM14</f>
        <v>42</v>
      </c>
      <c r="AM20" s="695"/>
      <c r="AN20" s="977"/>
      <c r="AO20" s="978"/>
      <c r="AP20" s="978"/>
      <c r="AQ20" s="978"/>
      <c r="AR20" s="978"/>
      <c r="AS20" s="978"/>
      <c r="AT20" s="978"/>
      <c r="AU20" s="978"/>
      <c r="AV20" s="978"/>
      <c r="AW20" s="978"/>
      <c r="AX20" s="978"/>
      <c r="AY20" s="979"/>
      <c r="AZ20" s="800"/>
      <c r="BA20" s="800"/>
      <c r="BB20" s="797"/>
      <c r="BD20" s="18" t="s">
        <v>527</v>
      </c>
      <c r="BE20" s="267">
        <f t="shared" si="0"/>
        <v>0.73076923076923073</v>
      </c>
      <c r="BF20" s="268">
        <f t="shared" si="1"/>
        <v>0.23076923076923078</v>
      </c>
      <c r="BG20" s="232">
        <f t="shared" si="2"/>
        <v>3.8461538461538464E-2</v>
      </c>
      <c r="BI20" s="7" t="s">
        <v>527</v>
      </c>
      <c r="BJ20" s="97">
        <f>+集計・資料①!DN24</f>
        <v>19</v>
      </c>
      <c r="BK20" s="75">
        <f>+集計・資料①!DO24</f>
        <v>6</v>
      </c>
      <c r="BL20" s="98">
        <f>+集計・資料①!DP24</f>
        <v>1</v>
      </c>
      <c r="BM20" s="54">
        <f t="shared" si="3"/>
        <v>26</v>
      </c>
    </row>
    <row r="21" spans="1:65" ht="10.5" customHeight="1">
      <c r="A21" s="87"/>
      <c r="B21" s="87"/>
      <c r="C21" s="87"/>
      <c r="D21" s="87"/>
      <c r="E21" s="87"/>
      <c r="F21" s="87"/>
      <c r="G21" s="87"/>
      <c r="H21" s="87"/>
      <c r="I21" s="87"/>
      <c r="J21" s="87"/>
      <c r="K21" s="87"/>
      <c r="L21" s="87"/>
      <c r="M21" s="87"/>
      <c r="N21" s="87"/>
      <c r="O21" s="87"/>
      <c r="P21" s="87"/>
      <c r="Q21" s="87"/>
      <c r="R21" s="87"/>
      <c r="S21" s="87"/>
      <c r="T21" s="87"/>
      <c r="U21" s="87"/>
      <c r="V21" s="87"/>
      <c r="W21" s="87"/>
      <c r="X21" s="87"/>
      <c r="Y21" s="87"/>
      <c r="Z21" s="87"/>
      <c r="AA21" s="87"/>
      <c r="AC21" s="573" t="s">
        <v>411</v>
      </c>
      <c r="AD21" s="697">
        <f>BE13</f>
        <v>0.67586206896551726</v>
      </c>
      <c r="AE21" s="688">
        <f>BF13</f>
        <v>0.29655172413793102</v>
      </c>
      <c r="AF21" s="688">
        <f>BG13</f>
        <v>2.7586206896551724E-2</v>
      </c>
      <c r="AH21" s="573" t="s">
        <v>411</v>
      </c>
      <c r="AI21" s="696">
        <f>BJ13</f>
        <v>98</v>
      </c>
      <c r="AJ21" s="696">
        <f>BK13</f>
        <v>43</v>
      </c>
      <c r="AK21" s="696">
        <f>BL13</f>
        <v>4</v>
      </c>
      <c r="AL21" s="696">
        <f>BM13</f>
        <v>145</v>
      </c>
      <c r="AM21" s="695"/>
      <c r="AN21" s="977"/>
      <c r="AO21" s="978"/>
      <c r="AP21" s="978"/>
      <c r="AQ21" s="978"/>
      <c r="AR21" s="978"/>
      <c r="AS21" s="978"/>
      <c r="AT21" s="978"/>
      <c r="AU21" s="978"/>
      <c r="AV21" s="978"/>
      <c r="AW21" s="978"/>
      <c r="AX21" s="978"/>
      <c r="AY21" s="979"/>
      <c r="AZ21" s="800"/>
      <c r="BA21" s="800"/>
      <c r="BB21" s="797"/>
      <c r="BD21" s="18" t="s">
        <v>526</v>
      </c>
      <c r="BE21" s="267">
        <f t="shared" si="0"/>
        <v>0.92307692307692313</v>
      </c>
      <c r="BF21" s="268">
        <f t="shared" si="1"/>
        <v>7.6923076923076927E-2</v>
      </c>
      <c r="BG21" s="232">
        <f t="shared" si="2"/>
        <v>0</v>
      </c>
      <c r="BI21" s="7" t="s">
        <v>526</v>
      </c>
      <c r="BJ21" s="97">
        <f>+集計・資料①!DN26</f>
        <v>12</v>
      </c>
      <c r="BK21" s="75">
        <f>+集計・資料①!DO26</f>
        <v>1</v>
      </c>
      <c r="BL21" s="98">
        <f>+集計・資料①!DP26</f>
        <v>0</v>
      </c>
      <c r="BM21" s="54">
        <f t="shared" si="3"/>
        <v>13</v>
      </c>
    </row>
    <row r="22" spans="1:65" ht="10.5" customHeight="1">
      <c r="A22" s="87"/>
      <c r="B22" s="87"/>
      <c r="C22" s="87"/>
      <c r="D22" s="87"/>
      <c r="E22" s="87"/>
      <c r="F22" s="87"/>
      <c r="G22" s="87"/>
      <c r="H22" s="87"/>
      <c r="I22" s="87"/>
      <c r="J22" s="87"/>
      <c r="K22" s="87"/>
      <c r="L22" s="87"/>
      <c r="M22" s="87"/>
      <c r="N22" s="87"/>
      <c r="O22" s="87"/>
      <c r="P22" s="87"/>
      <c r="Q22" s="87"/>
      <c r="R22" s="87"/>
      <c r="S22" s="87"/>
      <c r="T22" s="87"/>
      <c r="U22" s="87"/>
      <c r="V22" s="87"/>
      <c r="W22" s="87"/>
      <c r="X22" s="87"/>
      <c r="Y22" s="87"/>
      <c r="Z22" s="87"/>
      <c r="AA22" s="87"/>
      <c r="AC22" s="690" t="s">
        <v>412</v>
      </c>
      <c r="AD22" s="697">
        <f>BE12</f>
        <v>0.68799999999999994</v>
      </c>
      <c r="AE22" s="688">
        <f>BF12</f>
        <v>0.25600000000000001</v>
      </c>
      <c r="AF22" s="688">
        <f>BG12</f>
        <v>5.6000000000000001E-2</v>
      </c>
      <c r="AH22" s="690" t="s">
        <v>412</v>
      </c>
      <c r="AI22" s="696">
        <f>BJ12</f>
        <v>86</v>
      </c>
      <c r="AJ22" s="696">
        <f>BK12</f>
        <v>32</v>
      </c>
      <c r="AK22" s="696">
        <f>BL12</f>
        <v>7</v>
      </c>
      <c r="AL22" s="696">
        <f>BM12</f>
        <v>125</v>
      </c>
      <c r="AM22" s="695"/>
      <c r="AN22" s="977"/>
      <c r="AO22" s="978"/>
      <c r="AP22" s="978"/>
      <c r="AQ22" s="978"/>
      <c r="AR22" s="978"/>
      <c r="AS22" s="978"/>
      <c r="AT22" s="978"/>
      <c r="AU22" s="978"/>
      <c r="AV22" s="978"/>
      <c r="AW22" s="978"/>
      <c r="AX22" s="978"/>
      <c r="AY22" s="979"/>
      <c r="AZ22" s="800"/>
      <c r="BA22" s="800"/>
      <c r="BB22" s="797"/>
      <c r="BD22" s="19" t="s">
        <v>536</v>
      </c>
      <c r="BE22" s="267">
        <f t="shared" si="0"/>
        <v>0.66310160427807485</v>
      </c>
      <c r="BF22" s="268">
        <f t="shared" si="1"/>
        <v>0.32620320855614976</v>
      </c>
      <c r="BG22" s="232">
        <f t="shared" si="2"/>
        <v>1.06951871657754E-2</v>
      </c>
      <c r="BI22" s="16" t="s">
        <v>536</v>
      </c>
      <c r="BJ22" s="97">
        <f>+集計・資料①!DN28</f>
        <v>124</v>
      </c>
      <c r="BK22" s="75">
        <f>+集計・資料①!DO28</f>
        <v>61</v>
      </c>
      <c r="BL22" s="98">
        <f>+集計・資料①!DP28</f>
        <v>2</v>
      </c>
      <c r="BM22" s="54">
        <f t="shared" si="3"/>
        <v>187</v>
      </c>
    </row>
    <row r="23" spans="1:65" ht="11.25" customHeight="1" thickBot="1">
      <c r="A23" s="87"/>
      <c r="B23" s="87"/>
      <c r="C23" s="87"/>
      <c r="D23" s="87"/>
      <c r="E23" s="87"/>
      <c r="F23" s="87"/>
      <c r="G23" s="87"/>
      <c r="H23" s="87"/>
      <c r="I23" s="87"/>
      <c r="J23" s="87"/>
      <c r="K23" s="87"/>
      <c r="L23" s="87"/>
      <c r="M23" s="87"/>
      <c r="N23" s="87"/>
      <c r="O23" s="87"/>
      <c r="P23" s="87"/>
      <c r="Q23" s="87"/>
      <c r="R23" s="87"/>
      <c r="S23" s="87"/>
      <c r="T23" s="87"/>
      <c r="U23" s="87"/>
      <c r="V23" s="87"/>
      <c r="W23" s="87"/>
      <c r="X23" s="87"/>
      <c r="Y23" s="87"/>
      <c r="Z23" s="87"/>
      <c r="AA23" s="87"/>
      <c r="AC23" s="573" t="s">
        <v>23</v>
      </c>
      <c r="AD23" s="688" t="e">
        <f>BE11</f>
        <v>#DIV/0!</v>
      </c>
      <c r="AE23" s="688" t="e">
        <f>BF11</f>
        <v>#DIV/0!</v>
      </c>
      <c r="AF23" s="688" t="e">
        <f>BG11</f>
        <v>#DIV/0!</v>
      </c>
      <c r="AH23" s="573" t="s">
        <v>23</v>
      </c>
      <c r="AI23" s="696">
        <f>BJ11</f>
        <v>0</v>
      </c>
      <c r="AJ23" s="696">
        <f>BK11</f>
        <v>0</v>
      </c>
      <c r="AK23" s="696">
        <f>BL11</f>
        <v>0</v>
      </c>
      <c r="AL23" s="696">
        <f>BM11</f>
        <v>0</v>
      </c>
      <c r="AM23" s="695"/>
      <c r="AN23" s="977"/>
      <c r="AO23" s="978"/>
      <c r="AP23" s="978"/>
      <c r="AQ23" s="978"/>
      <c r="AR23" s="978"/>
      <c r="AS23" s="978"/>
      <c r="AT23" s="978"/>
      <c r="AU23" s="978"/>
      <c r="AV23" s="978"/>
      <c r="AW23" s="978"/>
      <c r="AX23" s="978"/>
      <c r="AY23" s="979"/>
      <c r="AZ23" s="800"/>
      <c r="BA23" s="800"/>
      <c r="BB23" s="797"/>
      <c r="BD23" s="20" t="s">
        <v>537</v>
      </c>
      <c r="BE23" s="269">
        <f>+BJ23/$BM23</f>
        <v>0.6371308016877637</v>
      </c>
      <c r="BF23" s="270">
        <f>+BK23/$BM23</f>
        <v>0.34599156118143459</v>
      </c>
      <c r="BG23" s="235">
        <f>+BL23/$BM23</f>
        <v>1.6877637130801686E-2</v>
      </c>
      <c r="BI23" s="8" t="s">
        <v>537</v>
      </c>
      <c r="BJ23" s="58">
        <f>+集計・資料①!DN30</f>
        <v>151</v>
      </c>
      <c r="BK23" s="59">
        <f>+集計・資料①!DO30</f>
        <v>82</v>
      </c>
      <c r="BL23" s="60">
        <f>+集計・資料①!DP30</f>
        <v>4</v>
      </c>
      <c r="BM23" s="61">
        <f>+SUM(BJ23:BL23)</f>
        <v>237</v>
      </c>
    </row>
    <row r="24" spans="1:65" ht="11.25" customHeight="1" thickBot="1">
      <c r="A24" s="87"/>
      <c r="B24" s="87"/>
      <c r="C24" s="87"/>
      <c r="D24" s="87"/>
      <c r="E24" s="87"/>
      <c r="F24" s="87"/>
      <c r="G24" s="87"/>
      <c r="H24" s="87"/>
      <c r="I24" s="87"/>
      <c r="J24" s="87"/>
      <c r="K24" s="87"/>
      <c r="L24" s="87"/>
      <c r="M24" s="87"/>
      <c r="N24" s="87"/>
      <c r="O24" s="87"/>
      <c r="P24" s="87"/>
      <c r="Q24" s="87"/>
      <c r="R24" s="87"/>
      <c r="S24" s="87"/>
      <c r="T24" s="87"/>
      <c r="U24" s="87"/>
      <c r="V24" s="87"/>
      <c r="W24" s="87"/>
      <c r="X24" s="87"/>
      <c r="Y24" s="87"/>
      <c r="Z24" s="87"/>
      <c r="AA24" s="87"/>
      <c r="AC24" s="254"/>
      <c r="AD24" s="256"/>
      <c r="AE24" s="256"/>
      <c r="AF24" s="256"/>
      <c r="AH24" s="575" t="s">
        <v>545</v>
      </c>
      <c r="AI24" s="696">
        <f>SUM(AI11:AI23)</f>
        <v>858</v>
      </c>
      <c r="AJ24" s="696">
        <f>SUM(AJ11:AJ23)</f>
        <v>388</v>
      </c>
      <c r="AK24" s="696">
        <f>SUM(AK11:AK23)</f>
        <v>26</v>
      </c>
      <c r="AL24" s="696">
        <f>SUM(AL11:AL23)</f>
        <v>1272</v>
      </c>
      <c r="AM24" s="695"/>
      <c r="AN24" s="977"/>
      <c r="AO24" s="978"/>
      <c r="AP24" s="978"/>
      <c r="AQ24" s="978"/>
      <c r="AR24" s="978"/>
      <c r="AS24" s="978"/>
      <c r="AT24" s="978"/>
      <c r="AU24" s="978"/>
      <c r="AV24" s="978"/>
      <c r="AW24" s="978"/>
      <c r="AX24" s="978"/>
      <c r="AY24" s="979"/>
      <c r="AZ24" s="800"/>
      <c r="BA24" s="800"/>
      <c r="BB24" s="797"/>
      <c r="BD24" s="254"/>
      <c r="BE24" s="256"/>
      <c r="BF24" s="256"/>
      <c r="BG24" s="256"/>
      <c r="BI24" s="33" t="s">
        <v>545</v>
      </c>
      <c r="BJ24" s="101">
        <f>+集計・資料①!DN32</f>
        <v>858</v>
      </c>
      <c r="BK24" s="83">
        <f>+集計・資料①!DO32</f>
        <v>388</v>
      </c>
      <c r="BL24" s="84">
        <f>+集計・資料①!DP32</f>
        <v>26</v>
      </c>
      <c r="BM24" s="65">
        <f>+SUM(BJ24:BL24)</f>
        <v>1272</v>
      </c>
    </row>
    <row r="25" spans="1:65" ht="12" customHeight="1">
      <c r="A25" s="87"/>
      <c r="B25" s="87"/>
      <c r="C25" s="87"/>
      <c r="D25" s="87"/>
      <c r="E25" s="87"/>
      <c r="F25" s="87"/>
      <c r="G25" s="87"/>
      <c r="H25" s="87"/>
      <c r="I25" s="87"/>
      <c r="J25" s="87"/>
      <c r="K25" s="87"/>
      <c r="L25" s="87"/>
      <c r="M25" s="87"/>
      <c r="N25" s="87"/>
      <c r="O25" s="87"/>
      <c r="P25" s="87"/>
      <c r="Q25" s="87"/>
      <c r="R25" s="87"/>
      <c r="S25" s="87"/>
      <c r="T25" s="87"/>
      <c r="U25" s="87"/>
      <c r="V25" s="87"/>
      <c r="W25" s="87"/>
      <c r="X25" s="87"/>
      <c r="Y25" s="87"/>
      <c r="Z25" s="87"/>
      <c r="AA25" s="87"/>
      <c r="AC25" s="254"/>
      <c r="AD25" s="256"/>
      <c r="AE25" s="256"/>
      <c r="AF25" s="256"/>
      <c r="AH25" s="254"/>
      <c r="AM25" s="695"/>
      <c r="AN25" s="977"/>
      <c r="AO25" s="978"/>
      <c r="AP25" s="978"/>
      <c r="AQ25" s="978"/>
      <c r="AR25" s="978"/>
      <c r="AS25" s="978"/>
      <c r="AT25" s="978"/>
      <c r="AU25" s="978"/>
      <c r="AV25" s="978"/>
      <c r="AW25" s="978"/>
      <c r="AX25" s="978"/>
      <c r="AY25" s="979"/>
      <c r="AZ25" s="800"/>
      <c r="BA25" s="800"/>
      <c r="BD25" s="254"/>
      <c r="BE25" s="256"/>
      <c r="BF25" s="256"/>
      <c r="BG25" s="256"/>
      <c r="BI25" s="254"/>
    </row>
    <row r="26" spans="1:65" ht="12" customHeight="1">
      <c r="A26" s="87"/>
      <c r="B26" s="87"/>
      <c r="C26" s="87"/>
      <c r="D26" s="87"/>
      <c r="E26" s="87"/>
      <c r="F26" s="87"/>
      <c r="G26" s="87"/>
      <c r="H26" s="87"/>
      <c r="I26" s="87"/>
      <c r="J26" s="87"/>
      <c r="K26" s="87"/>
      <c r="L26" s="87"/>
      <c r="M26" s="87"/>
      <c r="N26" s="87"/>
      <c r="O26" s="87"/>
      <c r="P26" s="87"/>
      <c r="Q26" s="87"/>
      <c r="R26" s="87"/>
      <c r="S26" s="87"/>
      <c r="T26" s="87"/>
      <c r="U26" s="87"/>
      <c r="V26" s="87"/>
      <c r="W26" s="87"/>
      <c r="X26" s="87"/>
      <c r="Y26" s="87"/>
      <c r="Z26" s="87"/>
      <c r="AA26" s="87"/>
      <c r="AC26" s="26" t="s">
        <v>568</v>
      </c>
      <c r="AD26" s="255"/>
      <c r="AE26" s="255"/>
      <c r="AF26" s="255"/>
      <c r="AH26" s="26" t="s">
        <v>67</v>
      </c>
      <c r="AI26" s="255"/>
      <c r="AJ26" s="255"/>
      <c r="AK26" s="255"/>
      <c r="AM26" s="695"/>
      <c r="AN26" s="977"/>
      <c r="AO26" s="978"/>
      <c r="AP26" s="978"/>
      <c r="AQ26" s="978"/>
      <c r="AR26" s="978"/>
      <c r="AS26" s="978"/>
      <c r="AT26" s="978"/>
      <c r="AU26" s="978"/>
      <c r="AV26" s="978"/>
      <c r="AW26" s="978"/>
      <c r="AX26" s="978"/>
      <c r="AY26" s="979"/>
      <c r="AZ26" s="800"/>
      <c r="BA26" s="800"/>
      <c r="BD26" s="26" t="s">
        <v>568</v>
      </c>
      <c r="BE26" s="255"/>
      <c r="BF26" s="255"/>
      <c r="BG26" s="255"/>
      <c r="BI26" s="26" t="s">
        <v>67</v>
      </c>
      <c r="BJ26" s="255"/>
      <c r="BK26" s="255"/>
      <c r="BL26" s="255"/>
    </row>
    <row r="27" spans="1:65" ht="12.75" customHeight="1" thickBot="1">
      <c r="A27" s="433"/>
      <c r="B27" s="434"/>
      <c r="C27" s="434"/>
      <c r="D27" s="434"/>
      <c r="E27" s="434"/>
      <c r="F27" s="434"/>
      <c r="G27" s="434"/>
      <c r="H27" s="434"/>
      <c r="I27" s="434"/>
      <c r="J27" s="434"/>
      <c r="K27" s="434"/>
      <c r="L27" s="434"/>
      <c r="M27" s="434"/>
      <c r="N27" s="434"/>
      <c r="O27" s="434"/>
      <c r="P27" s="434"/>
      <c r="Q27" s="434"/>
      <c r="R27" s="434"/>
      <c r="S27" s="434"/>
      <c r="T27" s="434"/>
      <c r="U27" s="434"/>
      <c r="V27" s="434"/>
      <c r="W27" s="434"/>
      <c r="X27" s="434"/>
      <c r="Y27" s="434"/>
      <c r="Z27" s="434"/>
      <c r="AA27" s="435"/>
      <c r="AC27" s="254"/>
      <c r="AD27" s="255"/>
      <c r="AE27" s="255"/>
      <c r="AF27" s="255"/>
      <c r="AH27" s="254"/>
      <c r="AI27" s="255"/>
      <c r="AJ27" s="255"/>
      <c r="AK27" s="255"/>
      <c r="AN27" s="977"/>
      <c r="AO27" s="978"/>
      <c r="AP27" s="978"/>
      <c r="AQ27" s="978"/>
      <c r="AR27" s="978"/>
      <c r="AS27" s="978"/>
      <c r="AT27" s="978"/>
      <c r="AU27" s="978"/>
      <c r="AV27" s="978"/>
      <c r="AW27" s="978"/>
      <c r="AX27" s="978"/>
      <c r="AY27" s="979"/>
      <c r="AZ27" s="800"/>
      <c r="BA27" s="800"/>
      <c r="BB27" s="798"/>
      <c r="BD27" s="254"/>
      <c r="BE27" s="255"/>
      <c r="BF27" s="255"/>
      <c r="BG27" s="255"/>
      <c r="BI27" s="254"/>
      <c r="BJ27" s="255"/>
      <c r="BK27" s="255"/>
      <c r="BL27" s="255"/>
    </row>
    <row r="28" spans="1:65" ht="12.75" customHeight="1" thickBot="1">
      <c r="A28" s="436"/>
      <c r="B28" s="87"/>
      <c r="C28" s="87"/>
      <c r="D28" s="87"/>
      <c r="E28" s="87"/>
      <c r="F28" s="87"/>
      <c r="G28" s="87"/>
      <c r="H28" s="87"/>
      <c r="I28" s="87"/>
      <c r="J28" s="87"/>
      <c r="K28" s="87"/>
      <c r="L28" s="87"/>
      <c r="M28" s="87"/>
      <c r="N28" s="87"/>
      <c r="O28" s="87"/>
      <c r="P28" s="87"/>
      <c r="Q28" s="87"/>
      <c r="R28" s="87"/>
      <c r="S28" s="87"/>
      <c r="T28" s="87"/>
      <c r="U28" s="87"/>
      <c r="V28" s="87"/>
      <c r="W28" s="87"/>
      <c r="X28" s="87"/>
      <c r="Y28" s="87"/>
      <c r="Z28" s="87"/>
      <c r="AA28" s="437"/>
      <c r="AC28" s="575" t="s">
        <v>8</v>
      </c>
      <c r="AD28" s="576" t="s">
        <v>21</v>
      </c>
      <c r="AE28" s="576" t="s">
        <v>22</v>
      </c>
      <c r="AF28" s="575" t="s">
        <v>399</v>
      </c>
      <c r="AH28" s="575" t="s">
        <v>8</v>
      </c>
      <c r="AI28" s="576" t="s">
        <v>21</v>
      </c>
      <c r="AJ28" s="576" t="s">
        <v>22</v>
      </c>
      <c r="AK28" s="575" t="s">
        <v>399</v>
      </c>
      <c r="AL28" s="575" t="s">
        <v>547</v>
      </c>
      <c r="AN28" s="980"/>
      <c r="AO28" s="981"/>
      <c r="AP28" s="981"/>
      <c r="AQ28" s="981"/>
      <c r="AR28" s="981"/>
      <c r="AS28" s="981"/>
      <c r="AT28" s="981"/>
      <c r="AU28" s="981"/>
      <c r="AV28" s="981"/>
      <c r="AW28" s="981"/>
      <c r="AX28" s="981"/>
      <c r="AY28" s="982"/>
      <c r="AZ28" s="800"/>
      <c r="BA28" s="800"/>
      <c r="BB28" s="795"/>
      <c r="BD28" s="31" t="s">
        <v>8</v>
      </c>
      <c r="BE28" s="156" t="s">
        <v>21</v>
      </c>
      <c r="BF28" s="157" t="s">
        <v>22</v>
      </c>
      <c r="BG28" s="30" t="s">
        <v>399</v>
      </c>
      <c r="BI28" s="31" t="s">
        <v>8</v>
      </c>
      <c r="BJ28" s="156" t="s">
        <v>21</v>
      </c>
      <c r="BK28" s="157" t="s">
        <v>22</v>
      </c>
      <c r="BL28" s="43" t="s">
        <v>399</v>
      </c>
      <c r="BM28" s="242" t="s">
        <v>547</v>
      </c>
    </row>
    <row r="29" spans="1:65" ht="10.5">
      <c r="A29" s="436"/>
      <c r="B29" s="87"/>
      <c r="C29" s="87"/>
      <c r="D29" s="87"/>
      <c r="E29" s="87"/>
      <c r="F29" s="87"/>
      <c r="G29" s="87"/>
      <c r="H29" s="87"/>
      <c r="I29" s="87"/>
      <c r="J29" s="87"/>
      <c r="K29" s="87"/>
      <c r="L29" s="87"/>
      <c r="M29" s="87"/>
      <c r="N29" s="87"/>
      <c r="O29" s="87"/>
      <c r="P29" s="87"/>
      <c r="Q29" s="87"/>
      <c r="R29" s="87"/>
      <c r="S29" s="87"/>
      <c r="T29" s="87"/>
      <c r="U29" s="87"/>
      <c r="V29" s="87"/>
      <c r="W29" s="87"/>
      <c r="X29" s="87"/>
      <c r="Y29" s="87"/>
      <c r="Z29" s="87"/>
      <c r="AA29" s="437"/>
      <c r="AC29" s="577" t="s">
        <v>413</v>
      </c>
      <c r="AD29" s="688">
        <f>BE34</f>
        <v>0.46540880503144655</v>
      </c>
      <c r="AE29" s="688">
        <f>BF34</f>
        <v>0.48427672955974843</v>
      </c>
      <c r="AF29" s="688">
        <f>BG34</f>
        <v>5.0314465408805034E-2</v>
      </c>
      <c r="AH29" s="577" t="s">
        <v>413</v>
      </c>
      <c r="AI29" s="696">
        <f>BJ34</f>
        <v>74</v>
      </c>
      <c r="AJ29" s="696">
        <f>BK34</f>
        <v>77</v>
      </c>
      <c r="AK29" s="696">
        <f>BL34</f>
        <v>8</v>
      </c>
      <c r="AL29" s="696">
        <f>BM34</f>
        <v>159</v>
      </c>
      <c r="BB29" s="797"/>
      <c r="BD29" s="67" t="s">
        <v>544</v>
      </c>
      <c r="BE29" s="90">
        <f t="shared" ref="BE29:BG34" si="4">+BJ29/$BM29</f>
        <v>1</v>
      </c>
      <c r="BF29" s="46">
        <f t="shared" si="4"/>
        <v>0</v>
      </c>
      <c r="BG29" s="91">
        <f t="shared" si="4"/>
        <v>0</v>
      </c>
      <c r="BI29" s="67" t="s">
        <v>544</v>
      </c>
      <c r="BJ29" s="48">
        <f>+集計・資料①!DN40</f>
        <v>72</v>
      </c>
      <c r="BK29" s="68">
        <f>+集計・資料①!DO40</f>
        <v>0</v>
      </c>
      <c r="BL29" s="107">
        <f>+集計・資料①!DP40</f>
        <v>0</v>
      </c>
      <c r="BM29" s="148">
        <f>+SUM(BJ29:BL29)</f>
        <v>72</v>
      </c>
    </row>
    <row r="30" spans="1:65" ht="10.5">
      <c r="A30" s="436"/>
      <c r="B30" s="87"/>
      <c r="C30" s="87"/>
      <c r="D30" s="87"/>
      <c r="E30" s="87"/>
      <c r="F30" s="87"/>
      <c r="G30" s="87"/>
      <c r="H30" s="87"/>
      <c r="I30" s="87"/>
      <c r="J30" s="87"/>
      <c r="K30" s="87"/>
      <c r="L30" s="87"/>
      <c r="M30" s="87"/>
      <c r="N30" s="87"/>
      <c r="O30" s="87"/>
      <c r="P30" s="87"/>
      <c r="Q30" s="87"/>
      <c r="R30" s="87"/>
      <c r="S30" s="87"/>
      <c r="T30" s="87"/>
      <c r="U30" s="87"/>
      <c r="V30" s="87"/>
      <c r="W30" s="87"/>
      <c r="X30" s="87"/>
      <c r="Y30" s="87"/>
      <c r="Z30" s="87"/>
      <c r="AA30" s="437"/>
      <c r="AC30" s="577" t="s">
        <v>414</v>
      </c>
      <c r="AD30" s="688">
        <f>BE33</f>
        <v>0.47236180904522612</v>
      </c>
      <c r="AE30" s="688">
        <f>BF33</f>
        <v>0.50251256281407031</v>
      </c>
      <c r="AF30" s="688">
        <f>BG33</f>
        <v>2.5125628140703519E-2</v>
      </c>
      <c r="AH30" s="577" t="s">
        <v>414</v>
      </c>
      <c r="AI30" s="696">
        <f>BJ33</f>
        <v>188</v>
      </c>
      <c r="AJ30" s="696">
        <f>BK33</f>
        <v>200</v>
      </c>
      <c r="AK30" s="696">
        <f>BL33</f>
        <v>10</v>
      </c>
      <c r="AL30" s="696">
        <f>BM33</f>
        <v>398</v>
      </c>
      <c r="AM30" s="794"/>
      <c r="BB30" s="797"/>
      <c r="BD30" s="70" t="s">
        <v>430</v>
      </c>
      <c r="BE30" s="264">
        <f t="shared" si="4"/>
        <v>0.9642857142857143</v>
      </c>
      <c r="BF30" s="265">
        <f t="shared" si="4"/>
        <v>1.1904761904761904E-2</v>
      </c>
      <c r="BG30" s="266">
        <f t="shared" si="4"/>
        <v>2.3809523809523808E-2</v>
      </c>
      <c r="BI30" s="70" t="s">
        <v>430</v>
      </c>
      <c r="BJ30" s="48">
        <f>+集計・資料①!DN42</f>
        <v>81</v>
      </c>
      <c r="BK30" s="68">
        <f>+集計・資料①!DO42</f>
        <v>1</v>
      </c>
      <c r="BL30" s="107">
        <f>+集計・資料①!DP42</f>
        <v>2</v>
      </c>
      <c r="BM30" s="54">
        <f t="shared" ref="BM30:BM35" si="5">+SUM(BJ30:BL30)</f>
        <v>84</v>
      </c>
    </row>
    <row r="31" spans="1:65" ht="10.5">
      <c r="A31" s="436"/>
      <c r="B31" s="87"/>
      <c r="C31" s="87"/>
      <c r="D31" s="87"/>
      <c r="E31" s="87"/>
      <c r="F31" s="87"/>
      <c r="G31" s="87"/>
      <c r="H31" s="87"/>
      <c r="I31" s="87"/>
      <c r="J31" s="87"/>
      <c r="K31" s="87"/>
      <c r="L31" s="87"/>
      <c r="M31" s="87"/>
      <c r="N31" s="87"/>
      <c r="O31" s="87"/>
      <c r="P31" s="87"/>
      <c r="Q31" s="87"/>
      <c r="R31" s="87"/>
      <c r="S31" s="87"/>
      <c r="T31" s="87"/>
      <c r="U31" s="87"/>
      <c r="V31" s="87"/>
      <c r="W31" s="87"/>
      <c r="X31" s="87"/>
      <c r="Y31" s="87"/>
      <c r="Z31" s="87"/>
      <c r="AA31" s="437"/>
      <c r="AC31" s="577" t="s">
        <v>415</v>
      </c>
      <c r="AD31" s="688">
        <f>BE32</f>
        <v>0.76733780760626402</v>
      </c>
      <c r="AE31" s="688">
        <f>BF32</f>
        <v>0.22147651006711411</v>
      </c>
      <c r="AF31" s="688">
        <f>BG32</f>
        <v>1.1185682326621925E-2</v>
      </c>
      <c r="AH31" s="577" t="s">
        <v>415</v>
      </c>
      <c r="AI31" s="696">
        <f>BJ32</f>
        <v>343</v>
      </c>
      <c r="AJ31" s="696">
        <f>BK32</f>
        <v>99</v>
      </c>
      <c r="AK31" s="696">
        <f>BL32</f>
        <v>5</v>
      </c>
      <c r="AL31" s="696">
        <f>BM32</f>
        <v>447</v>
      </c>
      <c r="AM31" s="794"/>
      <c r="BB31" s="797"/>
      <c r="BD31" s="70" t="s">
        <v>431</v>
      </c>
      <c r="BE31" s="267">
        <f t="shared" si="4"/>
        <v>0.8928571428571429</v>
      </c>
      <c r="BF31" s="268">
        <f t="shared" si="4"/>
        <v>9.8214285714285712E-2</v>
      </c>
      <c r="BG31" s="232">
        <f t="shared" si="4"/>
        <v>8.9285714285714281E-3</v>
      </c>
      <c r="BI31" s="70" t="s">
        <v>431</v>
      </c>
      <c r="BJ31" s="48">
        <f>+集計・資料①!DN44</f>
        <v>100</v>
      </c>
      <c r="BK31" s="68">
        <f>+集計・資料①!DO44</f>
        <v>11</v>
      </c>
      <c r="BL31" s="107">
        <f>+集計・資料①!DP44</f>
        <v>1</v>
      </c>
      <c r="BM31" s="54">
        <f t="shared" si="5"/>
        <v>112</v>
      </c>
    </row>
    <row r="32" spans="1:65" ht="10.5">
      <c r="A32" s="436"/>
      <c r="B32" s="87"/>
      <c r="C32" s="87"/>
      <c r="D32" s="87"/>
      <c r="E32" s="87"/>
      <c r="F32" s="87"/>
      <c r="G32" s="87"/>
      <c r="H32" s="87"/>
      <c r="I32" s="87"/>
      <c r="J32" s="87"/>
      <c r="K32" s="87"/>
      <c r="L32" s="87"/>
      <c r="M32" s="87"/>
      <c r="N32" s="87"/>
      <c r="O32" s="87"/>
      <c r="P32" s="87"/>
      <c r="Q32" s="87"/>
      <c r="R32" s="87"/>
      <c r="S32" s="87"/>
      <c r="T32" s="87"/>
      <c r="U32" s="87"/>
      <c r="V32" s="87"/>
      <c r="W32" s="87"/>
      <c r="X32" s="87"/>
      <c r="Y32" s="87"/>
      <c r="Z32" s="87"/>
      <c r="AA32" s="437"/>
      <c r="AC32" s="577" t="s">
        <v>416</v>
      </c>
      <c r="AD32" s="688">
        <f>BE31</f>
        <v>0.8928571428571429</v>
      </c>
      <c r="AE32" s="688">
        <f>BF31</f>
        <v>9.8214285714285712E-2</v>
      </c>
      <c r="AF32" s="688">
        <f>BG31</f>
        <v>8.9285714285714281E-3</v>
      </c>
      <c r="AH32" s="577" t="s">
        <v>416</v>
      </c>
      <c r="AI32" s="696">
        <f>BJ31</f>
        <v>100</v>
      </c>
      <c r="AJ32" s="696">
        <f>BK31</f>
        <v>11</v>
      </c>
      <c r="AK32" s="696">
        <f>BL31</f>
        <v>1</v>
      </c>
      <c r="AL32" s="696">
        <f>BM31</f>
        <v>112</v>
      </c>
      <c r="AM32" s="695"/>
      <c r="BB32" s="797"/>
      <c r="BD32" s="70" t="s">
        <v>432</v>
      </c>
      <c r="BE32" s="267">
        <f t="shared" si="4"/>
        <v>0.76733780760626402</v>
      </c>
      <c r="BF32" s="268">
        <f t="shared" si="4"/>
        <v>0.22147651006711411</v>
      </c>
      <c r="BG32" s="232">
        <f t="shared" si="4"/>
        <v>1.1185682326621925E-2</v>
      </c>
      <c r="BI32" s="70" t="s">
        <v>432</v>
      </c>
      <c r="BJ32" s="48">
        <f>+集計・資料①!DN46</f>
        <v>343</v>
      </c>
      <c r="BK32" s="68">
        <f>+集計・資料①!DO46</f>
        <v>99</v>
      </c>
      <c r="BL32" s="107">
        <f>+集計・資料①!DP46</f>
        <v>5</v>
      </c>
      <c r="BM32" s="54">
        <f t="shared" si="5"/>
        <v>447</v>
      </c>
    </row>
    <row r="33" spans="1:65" ht="10.5">
      <c r="A33" s="436"/>
      <c r="B33" s="87"/>
      <c r="C33" s="87"/>
      <c r="D33" s="87"/>
      <c r="E33" s="87"/>
      <c r="F33" s="87"/>
      <c r="G33" s="87"/>
      <c r="H33" s="87"/>
      <c r="I33" s="87"/>
      <c r="J33" s="87"/>
      <c r="K33" s="87"/>
      <c r="L33" s="87"/>
      <c r="M33" s="87"/>
      <c r="N33" s="87"/>
      <c r="O33" s="87"/>
      <c r="P33" s="87"/>
      <c r="Q33" s="87"/>
      <c r="R33" s="87"/>
      <c r="S33" s="87"/>
      <c r="T33" s="87"/>
      <c r="U33" s="87"/>
      <c r="V33" s="87"/>
      <c r="W33" s="87"/>
      <c r="X33" s="87"/>
      <c r="Y33" s="87"/>
      <c r="Z33" s="87"/>
      <c r="AA33" s="437"/>
      <c r="AC33" s="577" t="s">
        <v>417</v>
      </c>
      <c r="AD33" s="688">
        <f>BE30</f>
        <v>0.9642857142857143</v>
      </c>
      <c r="AE33" s="688">
        <f>BF30</f>
        <v>1.1904761904761904E-2</v>
      </c>
      <c r="AF33" s="688">
        <f>BG30</f>
        <v>2.3809523809523808E-2</v>
      </c>
      <c r="AH33" s="577" t="s">
        <v>417</v>
      </c>
      <c r="AI33" s="696">
        <f>BJ30</f>
        <v>81</v>
      </c>
      <c r="AJ33" s="696">
        <f>BK30</f>
        <v>1</v>
      </c>
      <c r="AK33" s="696">
        <f>BL30</f>
        <v>2</v>
      </c>
      <c r="AL33" s="696">
        <f>BM30</f>
        <v>84</v>
      </c>
      <c r="AM33" s="695"/>
      <c r="BB33" s="797"/>
      <c r="BD33" s="70" t="s">
        <v>433</v>
      </c>
      <c r="BE33" s="267">
        <f t="shared" si="4"/>
        <v>0.47236180904522612</v>
      </c>
      <c r="BF33" s="268">
        <f t="shared" si="4"/>
        <v>0.50251256281407031</v>
      </c>
      <c r="BG33" s="232">
        <f t="shared" si="4"/>
        <v>2.5125628140703519E-2</v>
      </c>
      <c r="BI33" s="70" t="s">
        <v>433</v>
      </c>
      <c r="BJ33" s="97">
        <f>+集計・資料①!DN48</f>
        <v>188</v>
      </c>
      <c r="BK33" s="74">
        <f>+集計・資料①!DO48</f>
        <v>200</v>
      </c>
      <c r="BL33" s="109">
        <f>+集計・資料①!DP48</f>
        <v>10</v>
      </c>
      <c r="BM33" s="54">
        <f t="shared" si="5"/>
        <v>398</v>
      </c>
    </row>
    <row r="34" spans="1:65" ht="10.5" customHeight="1" thickBot="1">
      <c r="A34" s="436"/>
      <c r="B34" s="87"/>
      <c r="C34" s="87"/>
      <c r="D34" s="87"/>
      <c r="E34" s="87"/>
      <c r="F34" s="87"/>
      <c r="G34" s="87"/>
      <c r="H34" s="87"/>
      <c r="I34" s="87"/>
      <c r="J34" s="87"/>
      <c r="K34" s="87"/>
      <c r="L34" s="87"/>
      <c r="M34" s="87"/>
      <c r="N34" s="87"/>
      <c r="O34" s="87"/>
      <c r="P34" s="87"/>
      <c r="Q34" s="87"/>
      <c r="R34" s="87"/>
      <c r="S34" s="87"/>
      <c r="T34" s="87"/>
      <c r="U34" s="87"/>
      <c r="V34" s="87"/>
      <c r="W34" s="87"/>
      <c r="X34" s="87"/>
      <c r="Y34" s="87"/>
      <c r="Z34" s="87"/>
      <c r="AA34" s="437"/>
      <c r="AC34" s="577" t="s">
        <v>418</v>
      </c>
      <c r="AD34" s="697">
        <f>BE29</f>
        <v>1</v>
      </c>
      <c r="AE34" s="688">
        <f>BF29</f>
        <v>0</v>
      </c>
      <c r="AF34" s="688">
        <f>BG29</f>
        <v>0</v>
      </c>
      <c r="AH34" s="577" t="s">
        <v>418</v>
      </c>
      <c r="AI34" s="696">
        <f>BJ29</f>
        <v>72</v>
      </c>
      <c r="AJ34" s="696">
        <f>BK29</f>
        <v>0</v>
      </c>
      <c r="AK34" s="696">
        <f>BL29</f>
        <v>0</v>
      </c>
      <c r="AL34" s="696">
        <f>BM29</f>
        <v>72</v>
      </c>
      <c r="AM34" s="695"/>
      <c r="BB34" s="797"/>
      <c r="BD34" s="77" t="s">
        <v>434</v>
      </c>
      <c r="BE34" s="269">
        <f t="shared" si="4"/>
        <v>0.46540880503144655</v>
      </c>
      <c r="BF34" s="270">
        <f t="shared" si="4"/>
        <v>0.48427672955974843</v>
      </c>
      <c r="BG34" s="235">
        <f t="shared" si="4"/>
        <v>5.0314465408805034E-2</v>
      </c>
      <c r="BI34" s="79" t="s">
        <v>434</v>
      </c>
      <c r="BJ34" s="111">
        <f>+集計・資料①!DN50</f>
        <v>74</v>
      </c>
      <c r="BK34" s="112">
        <f>+集計・資料①!DO50</f>
        <v>77</v>
      </c>
      <c r="BL34" s="113">
        <f>+集計・資料①!DP50</f>
        <v>8</v>
      </c>
      <c r="BM34" s="61">
        <f t="shared" si="5"/>
        <v>159</v>
      </c>
    </row>
    <row r="35" spans="1:65" thickBot="1">
      <c r="A35" s="436"/>
      <c r="B35" s="87"/>
      <c r="C35" s="87"/>
      <c r="D35" s="87"/>
      <c r="E35" s="87"/>
      <c r="F35" s="87"/>
      <c r="G35" s="87"/>
      <c r="H35" s="87"/>
      <c r="I35" s="87"/>
      <c r="J35" s="87"/>
      <c r="K35" s="87"/>
      <c r="L35" s="87"/>
      <c r="M35" s="87"/>
      <c r="N35" s="87"/>
      <c r="O35" s="87"/>
      <c r="P35" s="87"/>
      <c r="Q35" s="87"/>
      <c r="R35" s="87"/>
      <c r="S35" s="87"/>
      <c r="T35" s="87"/>
      <c r="U35" s="87"/>
      <c r="V35" s="87"/>
      <c r="W35" s="87"/>
      <c r="X35" s="87"/>
      <c r="Y35" s="87"/>
      <c r="Z35" s="87"/>
      <c r="AA35" s="437"/>
      <c r="AH35" s="575" t="s">
        <v>545</v>
      </c>
      <c r="AI35" s="696">
        <f>SUM(AI29:AI34)</f>
        <v>858</v>
      </c>
      <c r="AJ35" s="696">
        <f>SUM(AJ29:AJ34)</f>
        <v>388</v>
      </c>
      <c r="AK35" s="696">
        <f>SUM(AK29:AK34)</f>
        <v>26</v>
      </c>
      <c r="AL35" s="696">
        <f>SUM(AL29:AL34)</f>
        <v>1272</v>
      </c>
      <c r="AM35" s="695"/>
      <c r="BB35" s="797"/>
      <c r="BI35" s="37" t="s">
        <v>545</v>
      </c>
      <c r="BJ35" s="101">
        <f>+集計・資料①!DN52</f>
        <v>858</v>
      </c>
      <c r="BK35" s="82">
        <f>+集計・資料①!DO52</f>
        <v>388</v>
      </c>
      <c r="BL35" s="64">
        <f>+集計・資料①!DP52</f>
        <v>26</v>
      </c>
      <c r="BM35" s="65">
        <f t="shared" si="5"/>
        <v>1272</v>
      </c>
    </row>
    <row r="36" spans="1:65">
      <c r="A36" s="436"/>
      <c r="B36" s="87"/>
      <c r="C36" s="87"/>
      <c r="D36" s="87"/>
      <c r="E36" s="87"/>
      <c r="F36" s="87"/>
      <c r="G36" s="87"/>
      <c r="H36" s="87"/>
      <c r="I36" s="87"/>
      <c r="J36" s="87"/>
      <c r="K36" s="87"/>
      <c r="L36" s="87"/>
      <c r="M36" s="87"/>
      <c r="N36" s="87"/>
      <c r="O36" s="87"/>
      <c r="P36" s="87"/>
      <c r="Q36" s="87"/>
      <c r="R36" s="87"/>
      <c r="S36" s="87"/>
      <c r="T36" s="87"/>
      <c r="U36" s="87"/>
      <c r="V36" s="87"/>
      <c r="W36" s="87"/>
      <c r="X36" s="87"/>
      <c r="Y36" s="87"/>
      <c r="Z36" s="87"/>
      <c r="AA36" s="437"/>
      <c r="AM36" s="695"/>
      <c r="AN36" s="791"/>
    </row>
    <row r="37" spans="1:65">
      <c r="A37" s="436"/>
      <c r="B37" s="87"/>
      <c r="C37" s="87"/>
      <c r="D37" s="87"/>
      <c r="E37" s="87"/>
      <c r="F37" s="87"/>
      <c r="G37" s="87"/>
      <c r="H37" s="87"/>
      <c r="I37" s="87"/>
      <c r="J37" s="87"/>
      <c r="K37" s="87"/>
      <c r="L37" s="87"/>
      <c r="M37" s="87"/>
      <c r="N37" s="87"/>
      <c r="O37" s="87"/>
      <c r="P37" s="87"/>
      <c r="Q37" s="87"/>
      <c r="R37" s="87"/>
      <c r="S37" s="87"/>
      <c r="T37" s="87"/>
      <c r="U37" s="87"/>
      <c r="V37" s="87"/>
      <c r="W37" s="87"/>
      <c r="X37" s="87"/>
      <c r="Y37" s="87"/>
      <c r="Z37" s="87"/>
      <c r="AA37" s="437"/>
      <c r="AC37" s="26" t="s">
        <v>71</v>
      </c>
      <c r="AH37" s="26" t="s">
        <v>72</v>
      </c>
      <c r="AM37" s="695"/>
      <c r="AN37" s="791"/>
      <c r="BD37" s="26" t="s">
        <v>71</v>
      </c>
      <c r="BI37" s="26" t="s">
        <v>72</v>
      </c>
    </row>
    <row r="38" spans="1:65" ht="12" thickBot="1">
      <c r="A38" s="436"/>
      <c r="B38" s="87"/>
      <c r="C38" s="87"/>
      <c r="D38" s="87"/>
      <c r="E38" s="87"/>
      <c r="F38" s="87"/>
      <c r="G38" s="87"/>
      <c r="H38" s="87"/>
      <c r="I38" s="87"/>
      <c r="J38" s="87"/>
      <c r="K38" s="87"/>
      <c r="L38" s="87"/>
      <c r="M38" s="87"/>
      <c r="N38" s="87"/>
      <c r="O38" s="87"/>
      <c r="P38" s="87"/>
      <c r="Q38" s="87"/>
      <c r="R38" s="87"/>
      <c r="S38" s="87"/>
      <c r="T38" s="87"/>
      <c r="U38" s="87"/>
      <c r="V38" s="87"/>
      <c r="W38" s="87"/>
      <c r="X38" s="87"/>
      <c r="Y38" s="87"/>
      <c r="Z38" s="87"/>
      <c r="AA38" s="437"/>
      <c r="AM38" s="695"/>
      <c r="AN38" s="791"/>
    </row>
    <row r="39" spans="1:65" ht="12" thickBot="1">
      <c r="A39" s="436"/>
      <c r="B39" s="87"/>
      <c r="C39" s="87"/>
      <c r="D39" s="87"/>
      <c r="E39" s="87"/>
      <c r="F39" s="87"/>
      <c r="G39" s="87"/>
      <c r="H39" s="87"/>
      <c r="I39" s="87"/>
      <c r="J39" s="87"/>
      <c r="K39" s="87"/>
      <c r="L39" s="87"/>
      <c r="M39" s="87"/>
      <c r="N39" s="87"/>
      <c r="O39" s="87"/>
      <c r="P39" s="87"/>
      <c r="Q39" s="87"/>
      <c r="R39" s="87"/>
      <c r="S39" s="87"/>
      <c r="T39" s="87"/>
      <c r="U39" s="87"/>
      <c r="V39" s="87"/>
      <c r="W39" s="87"/>
      <c r="X39" s="87"/>
      <c r="Y39" s="87"/>
      <c r="Z39" s="87"/>
      <c r="AA39" s="437"/>
      <c r="AH39" s="937"/>
      <c r="AI39" s="937" t="s">
        <v>541</v>
      </c>
      <c r="AJ39" s="937"/>
      <c r="AK39" s="937" t="s">
        <v>542</v>
      </c>
      <c r="AL39" s="937"/>
      <c r="AN39" s="791"/>
      <c r="BI39" s="955"/>
      <c r="BJ39" s="973" t="s">
        <v>541</v>
      </c>
      <c r="BK39" s="944"/>
      <c r="BL39" s="973" t="s">
        <v>542</v>
      </c>
      <c r="BM39" s="944"/>
    </row>
    <row r="40" spans="1:65" ht="12" thickBot="1">
      <c r="A40" s="436"/>
      <c r="B40" s="87"/>
      <c r="C40" s="87"/>
      <c r="D40" s="87"/>
      <c r="E40" s="87"/>
      <c r="F40" s="87"/>
      <c r="G40" s="87"/>
      <c r="H40" s="87"/>
      <c r="I40" s="87"/>
      <c r="J40" s="87"/>
      <c r="K40" s="87"/>
      <c r="L40" s="87"/>
      <c r="M40" s="87"/>
      <c r="N40" s="87"/>
      <c r="O40" s="87"/>
      <c r="P40" s="87"/>
      <c r="Q40" s="87"/>
      <c r="R40" s="87"/>
      <c r="S40" s="87"/>
      <c r="T40" s="87"/>
      <c r="U40" s="87"/>
      <c r="V40" s="87"/>
      <c r="W40" s="87"/>
      <c r="X40" s="87"/>
      <c r="Y40" s="87"/>
      <c r="Z40" s="87"/>
      <c r="AA40" s="437"/>
      <c r="AC40" s="578"/>
      <c r="AD40" s="575" t="s">
        <v>541</v>
      </c>
      <c r="AE40" s="575" t="s">
        <v>542</v>
      </c>
      <c r="AH40" s="937"/>
      <c r="AI40" s="575" t="s">
        <v>68</v>
      </c>
      <c r="AJ40" s="575" t="s">
        <v>69</v>
      </c>
      <c r="AK40" s="575" t="s">
        <v>68</v>
      </c>
      <c r="AL40" s="575" t="s">
        <v>69</v>
      </c>
      <c r="AN40" s="791"/>
      <c r="BD40" s="134"/>
      <c r="BE40" s="103" t="s">
        <v>542</v>
      </c>
      <c r="BF40" s="263" t="s">
        <v>541</v>
      </c>
      <c r="BI40" s="956"/>
      <c r="BJ40" s="259" t="s">
        <v>68</v>
      </c>
      <c r="BK40" s="260" t="s">
        <v>69</v>
      </c>
      <c r="BL40" s="259" t="s">
        <v>68</v>
      </c>
      <c r="BM40" s="260" t="s">
        <v>69</v>
      </c>
    </row>
    <row r="41" spans="1:65" ht="12" thickBot="1">
      <c r="A41" s="436"/>
      <c r="B41" s="87"/>
      <c r="C41" s="87"/>
      <c r="D41" s="87"/>
      <c r="E41" s="87"/>
      <c r="F41" s="87"/>
      <c r="G41" s="87"/>
      <c r="H41" s="87"/>
      <c r="I41" s="87"/>
      <c r="J41" s="87"/>
      <c r="K41" s="87"/>
      <c r="L41" s="87"/>
      <c r="M41" s="87"/>
      <c r="N41" s="87"/>
      <c r="O41" s="87"/>
      <c r="P41" s="87"/>
      <c r="Q41" s="87"/>
      <c r="R41" s="87"/>
      <c r="S41" s="87"/>
      <c r="T41" s="87"/>
      <c r="U41" s="87"/>
      <c r="V41" s="87"/>
      <c r="W41" s="87"/>
      <c r="X41" s="87"/>
      <c r="Y41" s="87"/>
      <c r="Z41" s="87"/>
      <c r="AA41" s="437"/>
      <c r="AC41" s="575" t="s">
        <v>70</v>
      </c>
      <c r="AD41" s="769">
        <f>BF41</f>
        <v>0.26384364820846906</v>
      </c>
      <c r="AE41" s="688">
        <f>BE41</f>
        <v>0.99022801302931596</v>
      </c>
      <c r="AH41" s="575" t="s">
        <v>64</v>
      </c>
      <c r="AI41" s="710">
        <f>BJ41</f>
        <v>307</v>
      </c>
      <c r="AJ41" s="710">
        <f>BK41</f>
        <v>81</v>
      </c>
      <c r="AK41" s="710">
        <f>BL41</f>
        <v>307</v>
      </c>
      <c r="AL41" s="710">
        <f>BM41</f>
        <v>304</v>
      </c>
      <c r="AN41" s="791"/>
      <c r="BD41" s="33" t="s">
        <v>70</v>
      </c>
      <c r="BE41" s="133">
        <f>+BM41/+BL41</f>
        <v>0.99022801302931596</v>
      </c>
      <c r="BF41" s="130">
        <f>+BK41/+BJ41</f>
        <v>0.26384364820846906</v>
      </c>
      <c r="BI41" s="37" t="s">
        <v>64</v>
      </c>
      <c r="BJ41" s="257">
        <f>+集計・資料①!DW32</f>
        <v>307</v>
      </c>
      <c r="BK41" s="258">
        <f>+集計・資料①!DX32</f>
        <v>81</v>
      </c>
      <c r="BL41" s="257">
        <f>+集計・資料①!DY32</f>
        <v>307</v>
      </c>
      <c r="BM41" s="258">
        <f>+集計・資料①!DZ32</f>
        <v>304</v>
      </c>
    </row>
    <row r="42" spans="1:65">
      <c r="A42" s="436"/>
      <c r="B42" s="87"/>
      <c r="C42" s="87"/>
      <c r="D42" s="87"/>
      <c r="E42" s="87"/>
      <c r="F42" s="87"/>
      <c r="G42" s="87"/>
      <c r="H42" s="87"/>
      <c r="I42" s="87"/>
      <c r="J42" s="87"/>
      <c r="K42" s="87"/>
      <c r="L42" s="87"/>
      <c r="M42" s="87"/>
      <c r="N42" s="87"/>
      <c r="O42" s="87"/>
      <c r="P42" s="87"/>
      <c r="Q42" s="87"/>
      <c r="R42" s="87"/>
      <c r="S42" s="87"/>
      <c r="T42" s="87"/>
      <c r="U42" s="87"/>
      <c r="V42" s="87"/>
      <c r="W42" s="87"/>
      <c r="X42" s="87"/>
      <c r="Y42" s="87"/>
      <c r="Z42" s="87"/>
      <c r="AA42" s="437"/>
      <c r="AN42" s="791"/>
    </row>
    <row r="43" spans="1:65">
      <c r="A43" s="436"/>
      <c r="B43" s="87"/>
      <c r="C43" s="87"/>
      <c r="D43" s="87"/>
      <c r="E43" s="87"/>
      <c r="F43" s="87"/>
      <c r="G43" s="87"/>
      <c r="H43" s="87"/>
      <c r="I43" s="87"/>
      <c r="J43" s="87"/>
      <c r="K43" s="87"/>
      <c r="L43" s="87"/>
      <c r="M43" s="87"/>
      <c r="N43" s="87"/>
      <c r="O43" s="87"/>
      <c r="P43" s="87"/>
      <c r="Q43" s="87"/>
      <c r="R43" s="87"/>
      <c r="S43" s="87"/>
      <c r="T43" s="87"/>
      <c r="U43" s="87"/>
      <c r="V43" s="87"/>
      <c r="W43" s="87"/>
      <c r="X43" s="87"/>
      <c r="Y43" s="87"/>
      <c r="Z43" s="87"/>
      <c r="AA43" s="437"/>
      <c r="AN43" s="791"/>
    </row>
    <row r="44" spans="1:65">
      <c r="A44" s="436"/>
      <c r="B44" s="87"/>
      <c r="C44" s="87"/>
      <c r="D44" s="87"/>
      <c r="E44" s="87"/>
      <c r="F44" s="87"/>
      <c r="G44" s="87"/>
      <c r="H44" s="87"/>
      <c r="I44" s="87"/>
      <c r="J44" s="87"/>
      <c r="K44" s="87"/>
      <c r="L44" s="87"/>
      <c r="M44" s="87"/>
      <c r="N44" s="87"/>
      <c r="O44" s="87"/>
      <c r="P44" s="87"/>
      <c r="Q44" s="87"/>
      <c r="R44" s="87"/>
      <c r="S44" s="87"/>
      <c r="T44" s="87"/>
      <c r="U44" s="87"/>
      <c r="V44" s="87"/>
      <c r="W44" s="87"/>
      <c r="X44" s="87"/>
      <c r="Y44" s="87"/>
      <c r="Z44" s="87"/>
      <c r="AA44" s="437"/>
      <c r="AN44" s="791"/>
    </row>
    <row r="45" spans="1:65">
      <c r="A45" s="436"/>
      <c r="B45" s="87"/>
      <c r="C45" s="87"/>
      <c r="D45" s="87"/>
      <c r="E45" s="87"/>
      <c r="F45" s="87"/>
      <c r="G45" s="87"/>
      <c r="H45" s="87"/>
      <c r="I45" s="87"/>
      <c r="J45" s="87"/>
      <c r="K45" s="87"/>
      <c r="L45" s="87"/>
      <c r="M45" s="87"/>
      <c r="N45" s="87"/>
      <c r="O45" s="87"/>
      <c r="P45" s="87"/>
      <c r="Q45" s="87"/>
      <c r="R45" s="87"/>
      <c r="S45" s="87"/>
      <c r="T45" s="87"/>
      <c r="U45" s="87"/>
      <c r="V45" s="87"/>
      <c r="W45" s="87"/>
      <c r="X45" s="87"/>
      <c r="Y45" s="87"/>
      <c r="Z45" s="87"/>
      <c r="AA45" s="437"/>
      <c r="AN45" s="791"/>
    </row>
    <row r="46" spans="1:65">
      <c r="A46" s="436"/>
      <c r="B46" s="87"/>
      <c r="C46" s="87"/>
      <c r="D46" s="87"/>
      <c r="E46" s="87"/>
      <c r="F46" s="87"/>
      <c r="G46" s="87"/>
      <c r="H46" s="87"/>
      <c r="I46" s="87"/>
      <c r="J46" s="87"/>
      <c r="K46" s="87"/>
      <c r="L46" s="87"/>
      <c r="M46" s="87"/>
      <c r="N46" s="87"/>
      <c r="O46" s="87"/>
      <c r="P46" s="87"/>
      <c r="Q46" s="87"/>
      <c r="R46" s="87"/>
      <c r="S46" s="87"/>
      <c r="T46" s="87"/>
      <c r="U46" s="87"/>
      <c r="V46" s="87"/>
      <c r="W46" s="87"/>
      <c r="X46" s="87"/>
      <c r="Y46" s="87"/>
      <c r="Z46" s="87"/>
      <c r="AA46" s="437"/>
      <c r="AN46" s="791"/>
    </row>
    <row r="47" spans="1:65">
      <c r="A47" s="436"/>
      <c r="B47" s="87"/>
      <c r="C47" s="87"/>
      <c r="D47" s="87"/>
      <c r="E47" s="87"/>
      <c r="F47" s="87"/>
      <c r="G47" s="87"/>
      <c r="H47" s="87"/>
      <c r="I47" s="87"/>
      <c r="J47" s="87"/>
      <c r="K47" s="87"/>
      <c r="L47" s="87"/>
      <c r="M47" s="87"/>
      <c r="N47" s="87"/>
      <c r="O47" s="87"/>
      <c r="P47" s="87"/>
      <c r="Q47" s="87"/>
      <c r="R47" s="87"/>
      <c r="S47" s="87"/>
      <c r="T47" s="87"/>
      <c r="U47" s="87"/>
      <c r="V47" s="87"/>
      <c r="W47" s="87"/>
      <c r="X47" s="87"/>
      <c r="Y47" s="87"/>
      <c r="Z47" s="87"/>
      <c r="AA47" s="437"/>
      <c r="AN47" s="791"/>
    </row>
    <row r="48" spans="1:65">
      <c r="A48" s="436"/>
      <c r="B48" s="87"/>
      <c r="C48" s="87"/>
      <c r="D48" s="87"/>
      <c r="E48" s="87"/>
      <c r="F48" s="87"/>
      <c r="G48" s="87"/>
      <c r="H48" s="87"/>
      <c r="I48" s="87"/>
      <c r="J48" s="87"/>
      <c r="K48" s="87"/>
      <c r="L48" s="87"/>
      <c r="M48" s="87"/>
      <c r="N48" s="87"/>
      <c r="O48" s="87"/>
      <c r="P48" s="87"/>
      <c r="Q48" s="87"/>
      <c r="R48" s="87"/>
      <c r="S48" s="87"/>
      <c r="T48" s="87"/>
      <c r="U48" s="87"/>
      <c r="V48" s="87"/>
      <c r="W48" s="87"/>
      <c r="X48" s="87"/>
      <c r="Y48" s="87"/>
      <c r="Z48" s="87"/>
      <c r="AA48" s="437"/>
      <c r="AN48" s="791"/>
    </row>
    <row r="49" spans="1:40">
      <c r="A49" s="436"/>
      <c r="B49" s="87"/>
      <c r="C49" s="87"/>
      <c r="D49" s="87"/>
      <c r="E49" s="87"/>
      <c r="F49" s="87"/>
      <c r="G49" s="87"/>
      <c r="H49" s="87"/>
      <c r="I49" s="87"/>
      <c r="J49" s="87"/>
      <c r="K49" s="87"/>
      <c r="L49" s="87"/>
      <c r="M49" s="87"/>
      <c r="N49" s="87"/>
      <c r="O49" s="87"/>
      <c r="P49" s="87"/>
      <c r="Q49" s="87"/>
      <c r="R49" s="87"/>
      <c r="S49" s="87"/>
      <c r="T49" s="87"/>
      <c r="U49" s="87"/>
      <c r="V49" s="87"/>
      <c r="W49" s="87"/>
      <c r="X49" s="87"/>
      <c r="Y49" s="87"/>
      <c r="Z49" s="87"/>
      <c r="AA49" s="437"/>
      <c r="AN49" s="791"/>
    </row>
    <row r="50" spans="1:40">
      <c r="A50" s="436"/>
      <c r="B50" s="87"/>
      <c r="C50" s="87"/>
      <c r="D50" s="87"/>
      <c r="E50" s="87"/>
      <c r="F50" s="87"/>
      <c r="G50" s="87"/>
      <c r="H50" s="87"/>
      <c r="I50" s="87"/>
      <c r="J50" s="87"/>
      <c r="K50" s="87"/>
      <c r="L50" s="87"/>
      <c r="M50" s="87"/>
      <c r="N50" s="87"/>
      <c r="O50" s="87"/>
      <c r="P50" s="87"/>
      <c r="Q50" s="87"/>
      <c r="R50" s="87"/>
      <c r="S50" s="87"/>
      <c r="T50" s="87"/>
      <c r="U50" s="87"/>
      <c r="V50" s="87"/>
      <c r="W50" s="87"/>
      <c r="X50" s="87"/>
      <c r="Y50" s="87"/>
      <c r="Z50" s="87"/>
      <c r="AA50" s="437"/>
      <c r="AN50" s="791"/>
    </row>
    <row r="51" spans="1:40">
      <c r="A51" s="436"/>
      <c r="B51" s="87"/>
      <c r="C51" s="87"/>
      <c r="D51" s="87"/>
      <c r="E51" s="87"/>
      <c r="F51" s="87"/>
      <c r="G51" s="87"/>
      <c r="H51" s="87"/>
      <c r="I51" s="87"/>
      <c r="J51" s="87"/>
      <c r="K51" s="87"/>
      <c r="L51" s="87"/>
      <c r="M51" s="87"/>
      <c r="N51" s="87"/>
      <c r="O51" s="87"/>
      <c r="P51" s="87"/>
      <c r="Q51" s="87"/>
      <c r="R51" s="87"/>
      <c r="S51" s="87"/>
      <c r="T51" s="87"/>
      <c r="U51" s="87"/>
      <c r="V51" s="87"/>
      <c r="W51" s="87"/>
      <c r="X51" s="87"/>
      <c r="Y51" s="87"/>
      <c r="Z51" s="87"/>
      <c r="AA51" s="437"/>
      <c r="AN51" s="791"/>
    </row>
    <row r="52" spans="1:40">
      <c r="A52" s="436"/>
      <c r="B52" s="87"/>
      <c r="C52" s="87"/>
      <c r="D52" s="87"/>
      <c r="E52" s="87"/>
      <c r="F52" s="87"/>
      <c r="G52" s="87"/>
      <c r="H52" s="87"/>
      <c r="I52" s="87"/>
      <c r="J52" s="87"/>
      <c r="K52" s="87"/>
      <c r="L52" s="87"/>
      <c r="M52" s="87"/>
      <c r="N52" s="87"/>
      <c r="O52" s="87"/>
      <c r="P52" s="87"/>
      <c r="Q52" s="87"/>
      <c r="R52" s="87"/>
      <c r="S52" s="87"/>
      <c r="T52" s="87"/>
      <c r="U52" s="87"/>
      <c r="V52" s="87"/>
      <c r="W52" s="87"/>
      <c r="X52" s="87"/>
      <c r="Y52" s="87"/>
      <c r="Z52" s="87"/>
      <c r="AA52" s="437"/>
      <c r="AN52" s="791"/>
    </row>
    <row r="53" spans="1:40">
      <c r="A53" s="436"/>
      <c r="B53" s="87"/>
      <c r="C53" s="87"/>
      <c r="D53" s="87"/>
      <c r="E53" s="87"/>
      <c r="F53" s="87"/>
      <c r="G53" s="87"/>
      <c r="H53" s="87"/>
      <c r="I53" s="87"/>
      <c r="J53" s="87"/>
      <c r="K53" s="87"/>
      <c r="L53" s="87"/>
      <c r="M53" s="87"/>
      <c r="N53" s="87"/>
      <c r="O53" s="87"/>
      <c r="P53" s="87"/>
      <c r="Q53" s="87"/>
      <c r="R53" s="87"/>
      <c r="S53" s="87"/>
      <c r="T53" s="87"/>
      <c r="U53" s="87"/>
      <c r="V53" s="87"/>
      <c r="W53" s="87"/>
      <c r="X53" s="87"/>
      <c r="Y53" s="87"/>
      <c r="Z53" s="87"/>
      <c r="AA53" s="437"/>
      <c r="AN53" s="791"/>
    </row>
    <row r="54" spans="1:40">
      <c r="A54" s="436"/>
      <c r="B54" s="87"/>
      <c r="C54" s="87"/>
      <c r="D54" s="87"/>
      <c r="E54" s="87"/>
      <c r="F54" s="87"/>
      <c r="G54" s="87"/>
      <c r="H54" s="87"/>
      <c r="I54" s="87"/>
      <c r="J54" s="87"/>
      <c r="K54" s="87"/>
      <c r="L54" s="87"/>
      <c r="M54" s="87"/>
      <c r="N54" s="87"/>
      <c r="O54" s="87"/>
      <c r="P54" s="87"/>
      <c r="Q54" s="87"/>
      <c r="R54" s="87"/>
      <c r="S54" s="87"/>
      <c r="T54" s="87"/>
      <c r="U54" s="87"/>
      <c r="V54" s="87"/>
      <c r="W54" s="87"/>
      <c r="X54" s="87"/>
      <c r="Y54" s="87"/>
      <c r="Z54" s="87"/>
      <c r="AA54" s="437"/>
      <c r="AN54" s="791"/>
    </row>
    <row r="55" spans="1:40">
      <c r="A55" s="436"/>
      <c r="B55" s="87"/>
      <c r="C55" s="87"/>
      <c r="D55" s="87"/>
      <c r="E55" s="87"/>
      <c r="F55" s="87"/>
      <c r="G55" s="87"/>
      <c r="H55" s="87"/>
      <c r="I55" s="87"/>
      <c r="J55" s="87"/>
      <c r="K55" s="87"/>
      <c r="L55" s="87"/>
      <c r="M55" s="87"/>
      <c r="N55" s="87"/>
      <c r="O55" s="87"/>
      <c r="P55" s="87"/>
      <c r="Q55" s="87"/>
      <c r="R55" s="87"/>
      <c r="S55" s="87"/>
      <c r="T55" s="87"/>
      <c r="U55" s="87"/>
      <c r="V55" s="87"/>
      <c r="W55" s="87"/>
      <c r="X55" s="87"/>
      <c r="Y55" s="87"/>
      <c r="Z55" s="87"/>
      <c r="AA55" s="437"/>
    </row>
    <row r="56" spans="1:40">
      <c r="A56" s="436"/>
      <c r="B56" s="87"/>
      <c r="C56" s="87"/>
      <c r="D56" s="87"/>
      <c r="E56" s="87"/>
      <c r="F56" s="87"/>
      <c r="G56" s="87"/>
      <c r="H56" s="87"/>
      <c r="I56" s="87"/>
      <c r="J56" s="87"/>
      <c r="K56" s="87"/>
      <c r="L56" s="87"/>
      <c r="M56" s="87"/>
      <c r="N56" s="87"/>
      <c r="O56" s="87"/>
      <c r="P56" s="87"/>
      <c r="Q56" s="87"/>
      <c r="R56" s="87"/>
      <c r="S56" s="87"/>
      <c r="T56" s="87"/>
      <c r="U56" s="87"/>
      <c r="V56" s="87"/>
      <c r="W56" s="87"/>
      <c r="X56" s="87"/>
      <c r="Y56" s="87"/>
      <c r="Z56" s="87"/>
      <c r="AA56" s="437"/>
    </row>
    <row r="57" spans="1:40">
      <c r="A57" s="436"/>
      <c r="B57" s="87"/>
      <c r="C57" s="87"/>
      <c r="D57" s="87"/>
      <c r="E57" s="87"/>
      <c r="F57" s="87"/>
      <c r="G57" s="87"/>
      <c r="H57" s="87"/>
      <c r="I57" s="87"/>
      <c r="J57" s="87"/>
      <c r="K57" s="87"/>
      <c r="L57" s="87"/>
      <c r="M57" s="87"/>
      <c r="N57" s="87"/>
      <c r="O57" s="87"/>
      <c r="P57" s="87"/>
      <c r="Q57" s="87"/>
      <c r="R57" s="87"/>
      <c r="S57" s="87"/>
      <c r="T57" s="87"/>
      <c r="U57" s="87"/>
      <c r="V57" s="87"/>
      <c r="W57" s="87"/>
      <c r="X57" s="87"/>
      <c r="Y57" s="87"/>
      <c r="Z57" s="87"/>
      <c r="AA57" s="437"/>
    </row>
    <row r="58" spans="1:40">
      <c r="A58" s="436"/>
      <c r="B58" s="87"/>
      <c r="C58" s="87"/>
      <c r="D58" s="87"/>
      <c r="E58" s="87"/>
      <c r="F58" s="87"/>
      <c r="G58" s="87"/>
      <c r="H58" s="87"/>
      <c r="I58" s="87"/>
      <c r="J58" s="87"/>
      <c r="K58" s="87"/>
      <c r="L58" s="87"/>
      <c r="M58" s="87"/>
      <c r="N58" s="87"/>
      <c r="O58" s="87"/>
      <c r="P58" s="87"/>
      <c r="Q58" s="87"/>
      <c r="R58" s="87"/>
      <c r="S58" s="87"/>
      <c r="T58" s="87"/>
      <c r="U58" s="87"/>
      <c r="V58" s="87"/>
      <c r="W58" s="87"/>
      <c r="X58" s="87"/>
      <c r="Y58" s="87"/>
      <c r="Z58" s="87"/>
      <c r="AA58" s="437"/>
    </row>
    <row r="59" spans="1:40">
      <c r="A59" s="436"/>
      <c r="B59" s="87"/>
      <c r="C59" s="87"/>
      <c r="D59" s="87"/>
      <c r="E59" s="87"/>
      <c r="F59" s="87"/>
      <c r="G59" s="87"/>
      <c r="H59" s="87"/>
      <c r="I59" s="87"/>
      <c r="J59" s="87"/>
      <c r="K59" s="87"/>
      <c r="L59" s="87"/>
      <c r="M59" s="87"/>
      <c r="N59" s="87"/>
      <c r="O59" s="87"/>
      <c r="P59" s="87"/>
      <c r="Q59" s="87"/>
      <c r="R59" s="87"/>
      <c r="S59" s="87"/>
      <c r="T59" s="87"/>
      <c r="U59" s="87"/>
      <c r="V59" s="87"/>
      <c r="W59" s="87"/>
      <c r="X59" s="87"/>
      <c r="Y59" s="87"/>
      <c r="Z59" s="87"/>
      <c r="AA59" s="437"/>
    </row>
    <row r="60" spans="1:40">
      <c r="A60" s="436"/>
      <c r="B60" s="87"/>
      <c r="C60" s="87"/>
      <c r="D60" s="87"/>
      <c r="E60" s="87"/>
      <c r="F60" s="87"/>
      <c r="G60" s="87"/>
      <c r="H60" s="87"/>
      <c r="I60" s="87"/>
      <c r="J60" s="87"/>
      <c r="K60" s="87"/>
      <c r="L60" s="87"/>
      <c r="M60" s="87"/>
      <c r="N60" s="87"/>
      <c r="O60" s="87"/>
      <c r="P60" s="87"/>
      <c r="Q60" s="87"/>
      <c r="R60" s="87"/>
      <c r="S60" s="87"/>
      <c r="T60" s="87"/>
      <c r="U60" s="87"/>
      <c r="V60" s="87"/>
      <c r="W60" s="87"/>
      <c r="X60" s="87"/>
      <c r="Y60" s="87"/>
      <c r="Z60" s="87"/>
      <c r="AA60" s="437"/>
    </row>
    <row r="61" spans="1:40">
      <c r="A61" s="436"/>
      <c r="B61" s="87"/>
      <c r="C61" s="87"/>
      <c r="D61" s="87"/>
      <c r="E61" s="87"/>
      <c r="F61" s="87"/>
      <c r="G61" s="87"/>
      <c r="H61" s="87"/>
      <c r="I61" s="87"/>
      <c r="J61" s="87"/>
      <c r="K61" s="87"/>
      <c r="L61" s="87"/>
      <c r="M61" s="87"/>
      <c r="N61" s="87"/>
      <c r="O61" s="87"/>
      <c r="P61" s="87"/>
      <c r="Q61" s="87"/>
      <c r="R61" s="87"/>
      <c r="S61" s="87"/>
      <c r="T61" s="87"/>
      <c r="U61" s="87"/>
      <c r="V61" s="87"/>
      <c r="W61" s="87"/>
      <c r="X61" s="87"/>
      <c r="Y61" s="87"/>
      <c r="Z61" s="87"/>
      <c r="AA61" s="437"/>
    </row>
    <row r="62" spans="1:40">
      <c r="A62" s="436"/>
      <c r="B62" s="87"/>
      <c r="C62" s="87"/>
      <c r="D62" s="87"/>
      <c r="E62" s="87"/>
      <c r="F62" s="87"/>
      <c r="G62" s="87"/>
      <c r="H62" s="87"/>
      <c r="I62" s="87"/>
      <c r="J62" s="87"/>
      <c r="K62" s="87"/>
      <c r="L62" s="87"/>
      <c r="M62" s="87"/>
      <c r="N62" s="87"/>
      <c r="O62" s="87"/>
      <c r="P62" s="87"/>
      <c r="Q62" s="87"/>
      <c r="R62" s="87"/>
      <c r="S62" s="87"/>
      <c r="T62" s="87"/>
      <c r="U62" s="87"/>
      <c r="V62" s="87"/>
      <c r="W62" s="87"/>
      <c r="X62" s="87"/>
      <c r="Y62" s="87"/>
      <c r="Z62" s="87"/>
      <c r="AA62" s="437"/>
    </row>
    <row r="63" spans="1:40">
      <c r="A63" s="436"/>
      <c r="B63" s="87"/>
      <c r="C63" s="87"/>
      <c r="D63" s="87"/>
      <c r="E63" s="87"/>
      <c r="F63" s="87"/>
      <c r="G63" s="87"/>
      <c r="H63" s="87"/>
      <c r="I63" s="87"/>
      <c r="J63" s="87"/>
      <c r="K63" s="87"/>
      <c r="L63" s="87"/>
      <c r="M63" s="87"/>
      <c r="N63" s="87"/>
      <c r="O63" s="87"/>
      <c r="P63" s="87"/>
      <c r="Q63" s="87"/>
      <c r="R63" s="87"/>
      <c r="S63" s="87"/>
      <c r="T63" s="87"/>
      <c r="U63" s="87"/>
      <c r="V63" s="87"/>
      <c r="W63" s="87"/>
      <c r="X63" s="87"/>
      <c r="Y63" s="87"/>
      <c r="Z63" s="87"/>
      <c r="AA63" s="437"/>
    </row>
    <row r="64" spans="1:40">
      <c r="A64" s="436"/>
      <c r="B64" s="87"/>
      <c r="C64" s="87"/>
      <c r="D64" s="87"/>
      <c r="E64" s="87"/>
      <c r="F64" s="87"/>
      <c r="G64" s="87"/>
      <c r="H64" s="87"/>
      <c r="I64" s="87"/>
      <c r="J64" s="87"/>
      <c r="K64" s="87"/>
      <c r="L64" s="87"/>
      <c r="M64" s="87"/>
      <c r="N64" s="87"/>
      <c r="O64" s="87"/>
      <c r="P64" s="87"/>
      <c r="Q64" s="87"/>
      <c r="R64" s="87"/>
      <c r="S64" s="87"/>
      <c r="T64" s="87"/>
      <c r="U64" s="87"/>
      <c r="V64" s="87"/>
      <c r="W64" s="87"/>
      <c r="X64" s="87"/>
      <c r="Y64" s="87"/>
      <c r="Z64" s="87"/>
      <c r="AA64" s="437"/>
    </row>
    <row r="65" spans="1:27">
      <c r="A65" s="436"/>
      <c r="B65" s="87"/>
      <c r="C65" s="87"/>
      <c r="D65" s="87"/>
      <c r="E65" s="87"/>
      <c r="F65" s="87"/>
      <c r="G65" s="87"/>
      <c r="H65" s="87"/>
      <c r="I65" s="87"/>
      <c r="J65" s="87"/>
      <c r="K65" s="87"/>
      <c r="L65" s="87"/>
      <c r="M65" s="87"/>
      <c r="N65" s="87"/>
      <c r="O65" s="87"/>
      <c r="P65" s="87"/>
      <c r="Q65" s="87"/>
      <c r="R65" s="87"/>
      <c r="S65" s="87"/>
      <c r="T65" s="87"/>
      <c r="U65" s="87"/>
      <c r="V65" s="87"/>
      <c r="W65" s="87"/>
      <c r="X65" s="87"/>
      <c r="Y65" s="87"/>
      <c r="Z65" s="87"/>
      <c r="AA65" s="437"/>
    </row>
    <row r="66" spans="1:27">
      <c r="A66" s="438"/>
      <c r="B66" s="439"/>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40"/>
    </row>
    <row r="67" spans="1:27"/>
  </sheetData>
  <mergeCells count="10">
    <mergeCell ref="B3:O14"/>
    <mergeCell ref="A1:B1"/>
    <mergeCell ref="BJ39:BK39"/>
    <mergeCell ref="BL39:BM39"/>
    <mergeCell ref="BI39:BI40"/>
    <mergeCell ref="V1:AA1"/>
    <mergeCell ref="AH39:AH40"/>
    <mergeCell ref="AI39:AJ39"/>
    <mergeCell ref="AK39:AL39"/>
    <mergeCell ref="AN16:AY28"/>
  </mergeCells>
  <phoneticPr fontId="4"/>
  <conditionalFormatting sqref="AD11:AD22">
    <cfRule type="top10" dxfId="37" priority="3" rank="3"/>
  </conditionalFormatting>
  <conditionalFormatting sqref="AZ12:AZ13">
    <cfRule type="top10" dxfId="36" priority="1" rank="1"/>
  </conditionalFormatting>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colBreaks count="2" manualBreakCount="2">
    <brk id="27" max="65" man="1"/>
    <brk id="54"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00000000}">
          <x14:formula1>
            <xm:f>業種リスト!$A$2:$A$14</xm:f>
          </x14:formula1>
          <xm:sqref>AP6:AR6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theme="9" tint="0.59999389629810485"/>
  </sheetPr>
  <dimension ref="A1:BH63"/>
  <sheetViews>
    <sheetView showGridLines="0" view="pageBreakPreview" zoomScaleNormal="100" zoomScaleSheetLayoutView="100" workbookViewId="0">
      <selection activeCell="B3" sqref="B3:M15"/>
    </sheetView>
  </sheetViews>
  <sheetFormatPr defaultColWidth="10.28515625" defaultRowHeight="10.5"/>
  <cols>
    <col min="1" max="27" width="3.5703125" style="282" customWidth="1"/>
    <col min="28" max="28" width="1.7109375" style="282" customWidth="1"/>
    <col min="29" max="29" width="14.85546875" style="282" customWidth="1"/>
    <col min="30" max="31" width="6.7109375" style="282" customWidth="1"/>
    <col min="32" max="32" width="4.42578125" style="282" customWidth="1"/>
    <col min="33" max="33" width="14.85546875" style="282" customWidth="1"/>
    <col min="34" max="36" width="6.7109375" style="282" customWidth="1"/>
    <col min="37" max="37" width="15.85546875" style="336" bestFit="1" customWidth="1"/>
    <col min="38" max="38" width="7.140625" style="336" bestFit="1" customWidth="1"/>
    <col min="39" max="39" width="5.42578125" style="336" bestFit="1" customWidth="1"/>
    <col min="40" max="41" width="7.140625" style="336" bestFit="1" customWidth="1"/>
    <col min="42" max="42" width="8.28515625" style="336" bestFit="1" customWidth="1"/>
    <col min="43" max="43" width="5.42578125" style="336" bestFit="1" customWidth="1"/>
    <col min="44" max="51" width="5.42578125" style="336" customWidth="1"/>
    <col min="52" max="52" width="1.7109375" style="282" customWidth="1"/>
    <col min="53" max="53" width="14.85546875" style="282" customWidth="1"/>
    <col min="54" max="55" width="6.7109375" style="282" customWidth="1"/>
    <col min="56" max="56" width="1.7109375" style="282" customWidth="1"/>
    <col min="57" max="57" width="14.85546875" style="282" customWidth="1"/>
    <col min="58" max="60" width="6.7109375" style="282" customWidth="1"/>
    <col min="61" max="16384" width="10.28515625" style="282"/>
  </cols>
  <sheetData>
    <row r="1" spans="1:60" ht="21" customHeight="1" thickBot="1">
      <c r="A1" s="983">
        <v>37</v>
      </c>
      <c r="B1" s="983"/>
      <c r="C1" s="496" t="s">
        <v>119</v>
      </c>
      <c r="D1" s="496"/>
      <c r="E1" s="496"/>
      <c r="F1" s="496"/>
      <c r="G1" s="496"/>
      <c r="H1" s="496"/>
      <c r="I1" s="496"/>
      <c r="J1" s="496"/>
      <c r="K1" s="496"/>
      <c r="L1" s="496"/>
      <c r="M1" s="496"/>
      <c r="N1" s="496"/>
      <c r="O1" s="496"/>
      <c r="P1" s="496"/>
      <c r="Q1" s="496"/>
      <c r="R1" s="496"/>
      <c r="S1" s="496"/>
      <c r="T1" s="496"/>
      <c r="U1" s="496"/>
      <c r="V1" s="984" t="s">
        <v>653</v>
      </c>
      <c r="W1" s="985"/>
      <c r="X1" s="985"/>
      <c r="Y1" s="985"/>
      <c r="Z1" s="985"/>
      <c r="AA1" s="985"/>
      <c r="AC1" s="282" t="s">
        <v>467</v>
      </c>
      <c r="BA1" s="282" t="s">
        <v>265</v>
      </c>
    </row>
    <row r="3" spans="1:60" ht="10.5" customHeight="1">
      <c r="B3" s="915" t="s">
        <v>879</v>
      </c>
      <c r="C3" s="915"/>
      <c r="D3" s="915"/>
      <c r="E3" s="915"/>
      <c r="F3" s="915"/>
      <c r="G3" s="915"/>
      <c r="H3" s="915"/>
      <c r="I3" s="915"/>
      <c r="J3" s="915"/>
      <c r="K3" s="915"/>
      <c r="L3" s="915"/>
      <c r="M3" s="915"/>
      <c r="O3" s="291"/>
      <c r="P3" s="462"/>
      <c r="Q3" s="459"/>
      <c r="R3" s="459"/>
      <c r="S3" s="459"/>
      <c r="T3" s="459"/>
      <c r="U3" s="459"/>
      <c r="V3" s="459"/>
      <c r="W3" s="459"/>
      <c r="X3" s="459"/>
      <c r="Y3" s="459"/>
      <c r="Z3" s="459"/>
      <c r="AA3" s="460"/>
      <c r="AC3" s="26" t="s">
        <v>276</v>
      </c>
      <c r="AD3" s="26"/>
      <c r="AE3" s="26"/>
      <c r="AG3" s="26" t="s">
        <v>131</v>
      </c>
      <c r="AH3" s="26"/>
      <c r="AI3" s="26"/>
      <c r="AJ3" s="26"/>
      <c r="AL3" s="336" t="s">
        <v>669</v>
      </c>
      <c r="BA3" s="26" t="s">
        <v>205</v>
      </c>
      <c r="BB3" s="26"/>
      <c r="BC3" s="26"/>
      <c r="BE3" s="26" t="s">
        <v>131</v>
      </c>
      <c r="BF3" s="26"/>
      <c r="BG3" s="26"/>
      <c r="BH3" s="26"/>
    </row>
    <row r="4" spans="1:60" ht="11.25" customHeight="1" thickBot="1">
      <c r="B4" s="915"/>
      <c r="C4" s="915"/>
      <c r="D4" s="915"/>
      <c r="E4" s="915"/>
      <c r="F4" s="915"/>
      <c r="G4" s="915"/>
      <c r="H4" s="915"/>
      <c r="I4" s="915"/>
      <c r="J4" s="915"/>
      <c r="K4" s="915"/>
      <c r="L4" s="915"/>
      <c r="M4" s="915"/>
      <c r="O4" s="291"/>
      <c r="P4" s="462"/>
      <c r="Q4" s="291"/>
      <c r="R4" s="291"/>
      <c r="S4" s="291"/>
      <c r="T4" s="291"/>
      <c r="U4" s="291"/>
      <c r="V4" s="291"/>
      <c r="W4" s="291"/>
      <c r="X4" s="291"/>
      <c r="Y4" s="291"/>
      <c r="Z4" s="291"/>
      <c r="AA4" s="462"/>
      <c r="AC4" s="26"/>
      <c r="AD4" s="26"/>
      <c r="AE4" s="26"/>
      <c r="AG4" s="26"/>
      <c r="AH4" s="26"/>
      <c r="AI4" s="26"/>
      <c r="AJ4" s="26"/>
      <c r="AL4" s="336" t="str">
        <f>CONCATENATE("女性管理職について、「いる」と回答した事業所は全体で",TEXT(AD6,"0.0％"),"となった。")</f>
        <v>女性管理職について、「いる」と回答した事業所は全体で46.6%となった。</v>
      </c>
      <c r="BA4" s="26"/>
      <c r="BB4" s="26"/>
      <c r="BC4" s="26"/>
      <c r="BE4" s="26"/>
      <c r="BF4" s="26"/>
      <c r="BG4" s="26"/>
      <c r="BH4" s="26"/>
    </row>
    <row r="5" spans="1:60" ht="11.25" customHeight="1" thickBot="1">
      <c r="B5" s="915"/>
      <c r="C5" s="915"/>
      <c r="D5" s="915"/>
      <c r="E5" s="915"/>
      <c r="F5" s="915"/>
      <c r="G5" s="915"/>
      <c r="H5" s="915"/>
      <c r="I5" s="915"/>
      <c r="J5" s="915"/>
      <c r="K5" s="915"/>
      <c r="L5" s="915"/>
      <c r="M5" s="915"/>
      <c r="O5" s="291"/>
      <c r="P5" s="462"/>
      <c r="Q5" s="291"/>
      <c r="R5" s="291"/>
      <c r="S5" s="291"/>
      <c r="T5" s="291"/>
      <c r="U5" s="291"/>
      <c r="V5" s="291"/>
      <c r="W5" s="291"/>
      <c r="X5" s="291"/>
      <c r="Y5" s="291"/>
      <c r="Z5" s="291"/>
      <c r="AA5" s="462"/>
      <c r="AC5" s="578"/>
      <c r="AD5" s="575" t="s">
        <v>130</v>
      </c>
      <c r="AE5" s="575" t="s">
        <v>630</v>
      </c>
      <c r="AG5" s="578"/>
      <c r="AH5" s="575" t="s">
        <v>218</v>
      </c>
      <c r="AI5" s="575" t="s">
        <v>631</v>
      </c>
      <c r="AJ5" s="575" t="s">
        <v>547</v>
      </c>
      <c r="AL5" s="336" t="s">
        <v>670</v>
      </c>
      <c r="AN5" s="788" t="s">
        <v>671</v>
      </c>
      <c r="AO5" s="788" t="s">
        <v>672</v>
      </c>
      <c r="AP5" s="788" t="s">
        <v>673</v>
      </c>
      <c r="AQ5" s="336" t="s">
        <v>674</v>
      </c>
      <c r="BA5" s="134"/>
      <c r="BB5" s="28" t="s">
        <v>130</v>
      </c>
      <c r="BC5" s="30" t="s">
        <v>631</v>
      </c>
      <c r="BE5" s="134"/>
      <c r="BF5" s="28" t="s">
        <v>218</v>
      </c>
      <c r="BG5" s="43" t="s">
        <v>631</v>
      </c>
      <c r="BH5" s="242" t="s">
        <v>547</v>
      </c>
    </row>
    <row r="6" spans="1:60" ht="11.25" customHeight="1" thickBot="1">
      <c r="B6" s="915"/>
      <c r="C6" s="915"/>
      <c r="D6" s="915"/>
      <c r="E6" s="915"/>
      <c r="F6" s="915"/>
      <c r="G6" s="915"/>
      <c r="H6" s="915"/>
      <c r="I6" s="915"/>
      <c r="J6" s="915"/>
      <c r="K6" s="915"/>
      <c r="L6" s="915"/>
      <c r="M6" s="915"/>
      <c r="O6" s="291"/>
      <c r="P6" s="462"/>
      <c r="Q6" s="291"/>
      <c r="R6" s="291"/>
      <c r="S6" s="291"/>
      <c r="T6" s="291"/>
      <c r="U6" s="291"/>
      <c r="V6" s="291"/>
      <c r="W6" s="291"/>
      <c r="X6" s="291"/>
      <c r="Y6" s="291"/>
      <c r="Z6" s="291"/>
      <c r="AA6" s="462"/>
      <c r="AC6" s="575" t="s">
        <v>547</v>
      </c>
      <c r="AD6" s="688">
        <f>BB6</f>
        <v>0.46630727762803237</v>
      </c>
      <c r="AE6" s="688">
        <f>BC6</f>
        <v>0.53369272237196763</v>
      </c>
      <c r="AG6" s="575" t="s">
        <v>547</v>
      </c>
      <c r="AH6" s="696">
        <f>BF6</f>
        <v>519</v>
      </c>
      <c r="AI6" s="696">
        <f>BG6</f>
        <v>594</v>
      </c>
      <c r="AJ6" s="696">
        <f>BH6</f>
        <v>1113</v>
      </c>
      <c r="AL6" s="336" t="s">
        <v>775</v>
      </c>
      <c r="AN6" s="788" t="s">
        <v>694</v>
      </c>
      <c r="AO6" s="788" t="s">
        <v>693</v>
      </c>
      <c r="AP6" s="788"/>
      <c r="AQ6" s="336" t="s">
        <v>725</v>
      </c>
      <c r="BA6" s="31" t="s">
        <v>547</v>
      </c>
      <c r="BB6" s="130">
        <f>+BF6/+$BH6</f>
        <v>0.46630727762803237</v>
      </c>
      <c r="BC6" s="133">
        <f>+BG6/+$BH6</f>
        <v>0.53369272237196763</v>
      </c>
      <c r="BE6" s="31" t="s">
        <v>547</v>
      </c>
      <c r="BF6" s="38">
        <f>+集計・資料①!HJ32</f>
        <v>519</v>
      </c>
      <c r="BG6" s="40">
        <f>+集計・資料①!HL32</f>
        <v>594</v>
      </c>
      <c r="BH6" s="41">
        <f>+SUM(BF6:BG6)</f>
        <v>1113</v>
      </c>
    </row>
    <row r="7" spans="1:60" ht="10.5" customHeight="1">
      <c r="B7" s="915"/>
      <c r="C7" s="915"/>
      <c r="D7" s="915"/>
      <c r="E7" s="915"/>
      <c r="F7" s="915"/>
      <c r="G7" s="915"/>
      <c r="H7" s="915"/>
      <c r="I7" s="915"/>
      <c r="J7" s="915"/>
      <c r="K7" s="915"/>
      <c r="L7" s="915"/>
      <c r="M7" s="915"/>
      <c r="O7" s="291"/>
      <c r="P7" s="462"/>
      <c r="Q7" s="291"/>
      <c r="R7" s="291"/>
      <c r="S7" s="291"/>
      <c r="T7" s="291"/>
      <c r="U7" s="291"/>
      <c r="V7" s="291"/>
      <c r="W7" s="291"/>
      <c r="X7" s="291"/>
      <c r="Y7" s="291"/>
      <c r="Z7" s="291"/>
      <c r="AA7" s="462"/>
      <c r="AG7" s="26"/>
      <c r="AH7" s="26"/>
      <c r="AI7" s="26"/>
      <c r="AJ7" s="26"/>
      <c r="AN7" s="788"/>
      <c r="AO7" s="788"/>
      <c r="AP7" s="788"/>
      <c r="BE7" s="26"/>
      <c r="BF7" s="26"/>
      <c r="BG7" s="26"/>
      <c r="BH7" s="26"/>
    </row>
    <row r="8" spans="1:60" ht="10.5" customHeight="1">
      <c r="B8" s="915"/>
      <c r="C8" s="915"/>
      <c r="D8" s="915"/>
      <c r="E8" s="915"/>
      <c r="F8" s="915"/>
      <c r="G8" s="915"/>
      <c r="H8" s="915"/>
      <c r="I8" s="915"/>
      <c r="J8" s="915"/>
      <c r="K8" s="915"/>
      <c r="L8" s="915"/>
      <c r="M8" s="915"/>
      <c r="O8" s="291"/>
      <c r="P8" s="462"/>
      <c r="Q8" s="291"/>
      <c r="R8" s="291"/>
      <c r="S8" s="291"/>
      <c r="T8" s="291"/>
      <c r="U8" s="291"/>
      <c r="V8" s="291"/>
      <c r="W8" s="291"/>
      <c r="X8" s="291"/>
      <c r="Y8" s="291"/>
      <c r="Z8" s="291"/>
      <c r="AA8" s="462"/>
      <c r="AC8" s="26" t="s">
        <v>206</v>
      </c>
      <c r="AD8" s="26"/>
      <c r="AE8" s="26"/>
      <c r="AG8" s="26" t="s">
        <v>75</v>
      </c>
      <c r="AH8" s="26"/>
      <c r="AI8" s="26"/>
      <c r="AJ8" s="26"/>
      <c r="AL8" s="336" t="str">
        <f>CONCATENATE(AL6,AN6,AO6,AP6,AQ6,AL7,AN7,AO7,AP7,AQ7)</f>
        <v>業種別では、全体的に「いない」との回答が多いが、「教育・学習支援業」「医療・福祉」で女性管理職がいる割合が高い。</v>
      </c>
      <c r="BA8" s="26" t="s">
        <v>206</v>
      </c>
      <c r="BB8" s="26"/>
      <c r="BC8" s="26"/>
      <c r="BE8" s="26" t="s">
        <v>75</v>
      </c>
      <c r="BF8" s="26"/>
      <c r="BG8" s="26"/>
      <c r="BH8" s="26"/>
    </row>
    <row r="9" spans="1:60" ht="11.25" customHeight="1" thickBot="1">
      <c r="B9" s="915"/>
      <c r="C9" s="915"/>
      <c r="D9" s="915"/>
      <c r="E9" s="915"/>
      <c r="F9" s="915"/>
      <c r="G9" s="915"/>
      <c r="H9" s="915"/>
      <c r="I9" s="915"/>
      <c r="J9" s="915"/>
      <c r="K9" s="915"/>
      <c r="L9" s="915"/>
      <c r="M9" s="915"/>
      <c r="O9" s="291"/>
      <c r="P9" s="462"/>
      <c r="Q9" s="291"/>
      <c r="R9" s="291"/>
      <c r="S9" s="291"/>
      <c r="T9" s="291"/>
      <c r="U9" s="291"/>
      <c r="V9" s="291"/>
      <c r="W9" s="291"/>
      <c r="X9" s="291"/>
      <c r="Y9" s="291"/>
      <c r="Z9" s="291"/>
      <c r="AA9" s="462"/>
      <c r="AC9" s="26"/>
      <c r="AD9" s="26"/>
      <c r="AE9" s="26"/>
      <c r="AG9" s="26"/>
      <c r="AH9" s="26"/>
      <c r="AI9" s="26"/>
      <c r="AJ9" s="26"/>
      <c r="AL9" s="336" t="s">
        <v>677</v>
      </c>
      <c r="BA9" s="26"/>
      <c r="BB9" s="26"/>
      <c r="BC9" s="26"/>
      <c r="BE9" s="26"/>
      <c r="BF9" s="26"/>
      <c r="BG9" s="26"/>
      <c r="BH9" s="26"/>
    </row>
    <row r="10" spans="1:60" ht="11.25" customHeight="1" thickBot="1">
      <c r="B10" s="915"/>
      <c r="C10" s="915"/>
      <c r="D10" s="915"/>
      <c r="E10" s="915"/>
      <c r="F10" s="915"/>
      <c r="G10" s="915"/>
      <c r="H10" s="915"/>
      <c r="I10" s="915"/>
      <c r="J10" s="915"/>
      <c r="K10" s="915"/>
      <c r="L10" s="915"/>
      <c r="M10" s="915"/>
      <c r="O10" s="291"/>
      <c r="P10" s="462"/>
      <c r="Q10" s="291"/>
      <c r="R10" s="291"/>
      <c r="S10" s="291"/>
      <c r="T10" s="291"/>
      <c r="U10" s="291"/>
      <c r="V10" s="291"/>
      <c r="W10" s="291"/>
      <c r="X10" s="291"/>
      <c r="Y10" s="291"/>
      <c r="Z10" s="291"/>
      <c r="AA10" s="462"/>
      <c r="AC10" s="575" t="s">
        <v>539</v>
      </c>
      <c r="AD10" s="575" t="s">
        <v>219</v>
      </c>
      <c r="AE10" s="575" t="s">
        <v>631</v>
      </c>
      <c r="AG10" s="575" t="s">
        <v>539</v>
      </c>
      <c r="AH10" s="575" t="s">
        <v>219</v>
      </c>
      <c r="AI10" s="575" t="s">
        <v>631</v>
      </c>
      <c r="AJ10" s="575" t="s">
        <v>547</v>
      </c>
      <c r="AL10" s="336" t="s">
        <v>726</v>
      </c>
      <c r="BA10" s="27" t="s">
        <v>539</v>
      </c>
      <c r="BB10" s="263" t="s">
        <v>219</v>
      </c>
      <c r="BC10" s="103" t="s">
        <v>631</v>
      </c>
      <c r="BE10" s="27" t="s">
        <v>539</v>
      </c>
      <c r="BF10" s="28" t="s">
        <v>219</v>
      </c>
      <c r="BG10" s="121" t="s">
        <v>631</v>
      </c>
      <c r="BH10" s="285" t="s">
        <v>547</v>
      </c>
    </row>
    <row r="11" spans="1:60" ht="10.5" customHeight="1">
      <c r="B11" s="915"/>
      <c r="C11" s="915"/>
      <c r="D11" s="915"/>
      <c r="E11" s="915"/>
      <c r="F11" s="915"/>
      <c r="G11" s="915"/>
      <c r="H11" s="915"/>
      <c r="I11" s="915"/>
      <c r="J11" s="915"/>
      <c r="K11" s="915"/>
      <c r="L11" s="915"/>
      <c r="M11" s="915"/>
      <c r="O11" s="291"/>
      <c r="P11" s="462"/>
      <c r="Q11" s="291"/>
      <c r="R11" s="291"/>
      <c r="S11" s="291"/>
      <c r="T11" s="291"/>
      <c r="U11" s="291"/>
      <c r="V11" s="291"/>
      <c r="W11" s="291"/>
      <c r="X11" s="291"/>
      <c r="Y11" s="291"/>
      <c r="Z11" s="291"/>
      <c r="AA11" s="462"/>
      <c r="AC11" s="573" t="s">
        <v>401</v>
      </c>
      <c r="AD11" s="688">
        <f>BB22</f>
        <v>0.40298507462686567</v>
      </c>
      <c r="AE11" s="688">
        <f>BC22</f>
        <v>0.59701492537313428</v>
      </c>
      <c r="AG11" s="573" t="s">
        <v>401</v>
      </c>
      <c r="AH11" s="696">
        <f>BF22</f>
        <v>81</v>
      </c>
      <c r="AI11" s="696">
        <f>BG22</f>
        <v>120</v>
      </c>
      <c r="AJ11" s="696">
        <f>BH22</f>
        <v>201</v>
      </c>
      <c r="BA11" s="7" t="s">
        <v>533</v>
      </c>
      <c r="BB11" s="96">
        <f t="shared" ref="BB11:BB22" si="0">+BF11/+$BH11</f>
        <v>0.3504273504273504</v>
      </c>
      <c r="BC11" s="73">
        <f t="shared" ref="BC11:BC21" si="1">+BG11/+$BH11</f>
        <v>0.6495726495726496</v>
      </c>
      <c r="BE11" s="7" t="s">
        <v>533</v>
      </c>
      <c r="BF11" s="48">
        <f>+集計・資料①!HJ8</f>
        <v>41</v>
      </c>
      <c r="BG11" s="288">
        <f>+集計・資料①!HL8</f>
        <v>76</v>
      </c>
      <c r="BH11" s="253">
        <f t="shared" ref="BH11:BH23" si="2">+SUM(BF11:BG11)</f>
        <v>117</v>
      </c>
    </row>
    <row r="12" spans="1:60" ht="10.5" customHeight="1">
      <c r="B12" s="915"/>
      <c r="C12" s="915"/>
      <c r="D12" s="915"/>
      <c r="E12" s="915"/>
      <c r="F12" s="915"/>
      <c r="G12" s="915"/>
      <c r="H12" s="915"/>
      <c r="I12" s="915"/>
      <c r="J12" s="915"/>
      <c r="K12" s="915"/>
      <c r="L12" s="915"/>
      <c r="M12" s="915"/>
      <c r="O12" s="291"/>
      <c r="P12" s="462"/>
      <c r="Q12" s="291"/>
      <c r="R12" s="291"/>
      <c r="S12" s="291"/>
      <c r="T12" s="291"/>
      <c r="U12" s="291"/>
      <c r="V12" s="291"/>
      <c r="W12" s="291"/>
      <c r="X12" s="291"/>
      <c r="Y12" s="291"/>
      <c r="Z12" s="291"/>
      <c r="AA12" s="462"/>
      <c r="AC12" s="690" t="s">
        <v>402</v>
      </c>
      <c r="AD12" s="697">
        <f>BB21</f>
        <v>0.42405063291139239</v>
      </c>
      <c r="AE12" s="688">
        <f>BC21</f>
        <v>0.57594936708860756</v>
      </c>
      <c r="AG12" s="690" t="s">
        <v>402</v>
      </c>
      <c r="AH12" s="696">
        <f>BF21</f>
        <v>67</v>
      </c>
      <c r="AI12" s="696">
        <f>BG21</f>
        <v>91</v>
      </c>
      <c r="AJ12" s="696">
        <f>BH21</f>
        <v>158</v>
      </c>
      <c r="BA12" s="7" t="s">
        <v>534</v>
      </c>
      <c r="BB12" s="96">
        <f t="shared" si="0"/>
        <v>0.40833333333333333</v>
      </c>
      <c r="BC12" s="73">
        <f t="shared" si="1"/>
        <v>0.59166666666666667</v>
      </c>
      <c r="BE12" s="7" t="s">
        <v>534</v>
      </c>
      <c r="BF12" s="48">
        <f>+集計・資料①!HJ10</f>
        <v>49</v>
      </c>
      <c r="BG12" s="288">
        <f>+集計・資料①!HL10</f>
        <v>71</v>
      </c>
      <c r="BH12" s="253">
        <f t="shared" si="2"/>
        <v>120</v>
      </c>
    </row>
    <row r="13" spans="1:60" ht="10.5" customHeight="1">
      <c r="B13" s="915"/>
      <c r="C13" s="915"/>
      <c r="D13" s="915"/>
      <c r="E13" s="915"/>
      <c r="F13" s="915"/>
      <c r="G13" s="915"/>
      <c r="H13" s="915"/>
      <c r="I13" s="915"/>
      <c r="J13" s="915"/>
      <c r="K13" s="915"/>
      <c r="L13" s="915"/>
      <c r="M13" s="915"/>
      <c r="O13" s="291"/>
      <c r="P13" s="462"/>
      <c r="Q13" s="291"/>
      <c r="R13" s="291"/>
      <c r="S13" s="291"/>
      <c r="T13" s="291"/>
      <c r="U13" s="291"/>
      <c r="V13" s="291"/>
      <c r="W13" s="291"/>
      <c r="X13" s="291"/>
      <c r="Y13" s="291"/>
      <c r="Z13" s="291"/>
      <c r="AA13" s="462"/>
      <c r="AC13" s="573" t="s">
        <v>403</v>
      </c>
      <c r="AD13" s="697">
        <f>BB20</f>
        <v>0.6</v>
      </c>
      <c r="AE13" s="688">
        <f>BC20</f>
        <v>0.4</v>
      </c>
      <c r="AG13" s="573" t="s">
        <v>403</v>
      </c>
      <c r="AH13" s="696">
        <f>BF20</f>
        <v>6</v>
      </c>
      <c r="AI13" s="696">
        <f>BG20</f>
        <v>4</v>
      </c>
      <c r="AJ13" s="696">
        <f>BH20</f>
        <v>10</v>
      </c>
      <c r="BA13" s="7" t="s">
        <v>532</v>
      </c>
      <c r="BB13" s="96">
        <f t="shared" si="0"/>
        <v>0.84615384615384615</v>
      </c>
      <c r="BC13" s="73">
        <f t="shared" si="1"/>
        <v>0.15384615384615385</v>
      </c>
      <c r="BE13" s="7" t="s">
        <v>532</v>
      </c>
      <c r="BF13" s="48">
        <f>+集計・資料①!HJ12</f>
        <v>33</v>
      </c>
      <c r="BG13" s="288">
        <f>+集計・資料①!HL12</f>
        <v>6</v>
      </c>
      <c r="BH13" s="253">
        <f t="shared" si="2"/>
        <v>39</v>
      </c>
    </row>
    <row r="14" spans="1:60" ht="12" customHeight="1">
      <c r="B14" s="915"/>
      <c r="C14" s="915"/>
      <c r="D14" s="915"/>
      <c r="E14" s="915"/>
      <c r="F14" s="915"/>
      <c r="G14" s="915"/>
      <c r="H14" s="915"/>
      <c r="I14" s="915"/>
      <c r="J14" s="915"/>
      <c r="K14" s="915"/>
      <c r="L14" s="915"/>
      <c r="M14" s="915"/>
      <c r="O14" s="291"/>
      <c r="P14" s="462"/>
      <c r="Q14" s="291"/>
      <c r="R14" s="291"/>
      <c r="S14" s="291"/>
      <c r="T14" s="291"/>
      <c r="U14" s="291"/>
      <c r="V14" s="291"/>
      <c r="W14" s="291"/>
      <c r="X14" s="291"/>
      <c r="Y14" s="291"/>
      <c r="Z14" s="291"/>
      <c r="AA14" s="462"/>
      <c r="AC14" s="690" t="s">
        <v>404</v>
      </c>
      <c r="AD14" s="697">
        <f>BB19</f>
        <v>0.16666666666666666</v>
      </c>
      <c r="AE14" s="688">
        <f>BC19</f>
        <v>0.83333333333333337</v>
      </c>
      <c r="AG14" s="690" t="s">
        <v>404</v>
      </c>
      <c r="AH14" s="696">
        <f>BF19</f>
        <v>4</v>
      </c>
      <c r="AI14" s="696">
        <f>BG19</f>
        <v>20</v>
      </c>
      <c r="AJ14" s="696">
        <f>BH19</f>
        <v>24</v>
      </c>
      <c r="AL14" s="789" t="s">
        <v>678</v>
      </c>
      <c r="AM14" s="790"/>
      <c r="AN14" s="790"/>
      <c r="AO14" s="790"/>
      <c r="AP14" s="790"/>
      <c r="AQ14" s="790"/>
      <c r="AR14" s="790"/>
      <c r="AS14" s="790"/>
      <c r="AT14" s="790"/>
      <c r="AU14" s="790"/>
      <c r="AV14" s="790"/>
      <c r="AW14" s="790"/>
      <c r="BA14" s="7" t="s">
        <v>531</v>
      </c>
      <c r="BB14" s="96">
        <f t="shared" si="0"/>
        <v>0.6964285714285714</v>
      </c>
      <c r="BC14" s="73">
        <f t="shared" si="1"/>
        <v>0.30357142857142855</v>
      </c>
      <c r="BE14" s="7" t="s">
        <v>531</v>
      </c>
      <c r="BF14" s="48">
        <f>+集計・資料①!HJ14</f>
        <v>117</v>
      </c>
      <c r="BG14" s="288">
        <f>+集計・資料①!HL14</f>
        <v>51</v>
      </c>
      <c r="BH14" s="253">
        <f t="shared" si="2"/>
        <v>168</v>
      </c>
    </row>
    <row r="15" spans="1:60" ht="10.5" customHeight="1">
      <c r="B15" s="915"/>
      <c r="C15" s="915"/>
      <c r="D15" s="915"/>
      <c r="E15" s="915"/>
      <c r="F15" s="915"/>
      <c r="G15" s="915"/>
      <c r="H15" s="915"/>
      <c r="I15" s="915"/>
      <c r="J15" s="915"/>
      <c r="K15" s="915"/>
      <c r="L15" s="915"/>
      <c r="M15" s="915"/>
      <c r="O15" s="291"/>
      <c r="P15" s="462"/>
      <c r="Q15" s="464"/>
      <c r="R15" s="464"/>
      <c r="S15" s="464"/>
      <c r="T15" s="464"/>
      <c r="U15" s="464"/>
      <c r="V15" s="464"/>
      <c r="W15" s="464"/>
      <c r="X15" s="464"/>
      <c r="Y15" s="464"/>
      <c r="Z15" s="464"/>
      <c r="AA15" s="465"/>
      <c r="AC15" s="573" t="s">
        <v>405</v>
      </c>
      <c r="AD15" s="688">
        <f>BB18</f>
        <v>0.44131455399061031</v>
      </c>
      <c r="AE15" s="688">
        <f>BC18</f>
        <v>0.55868544600938963</v>
      </c>
      <c r="AG15" s="573" t="s">
        <v>405</v>
      </c>
      <c r="AH15" s="696">
        <f>BF18</f>
        <v>94</v>
      </c>
      <c r="AI15" s="696">
        <f>BG18</f>
        <v>119</v>
      </c>
      <c r="AJ15" s="696">
        <f>BH18</f>
        <v>213</v>
      </c>
      <c r="AL15" s="915" t="str">
        <f>CONCATENATE("　",AL4,CHAR(10),"　",AL8,CHAR(10),"　",AL10)</f>
        <v>　女性管理職について、「いる」と回答した事業所は全体で46.6%となった。
　業種別では、全体的に「いない」との回答が多いが、「教育・学習支援業」「医療・福祉」で女性管理職がいる割合が高い。
　規模別では、規模が大きい事業所ほど、女性管理職がいる割合が高い。</v>
      </c>
      <c r="AM15" s="915"/>
      <c r="AN15" s="915"/>
      <c r="AO15" s="915"/>
      <c r="AP15" s="915"/>
      <c r="AQ15" s="915"/>
      <c r="AR15" s="915"/>
      <c r="AS15" s="915"/>
      <c r="AT15" s="915"/>
      <c r="AU15" s="915"/>
      <c r="AV15" s="915"/>
      <c r="AW15" s="915"/>
      <c r="BA15" s="7" t="s">
        <v>530</v>
      </c>
      <c r="BB15" s="96">
        <f t="shared" si="0"/>
        <v>0.48148148148148145</v>
      </c>
      <c r="BC15" s="73">
        <f t="shared" si="1"/>
        <v>0.51851851851851849</v>
      </c>
      <c r="BE15" s="7" t="s">
        <v>530</v>
      </c>
      <c r="BF15" s="48">
        <f>+集計・資料①!HJ16</f>
        <v>13</v>
      </c>
      <c r="BG15" s="288">
        <f>+集計・資料①!HL16</f>
        <v>14</v>
      </c>
      <c r="BH15" s="253">
        <f t="shared" si="2"/>
        <v>27</v>
      </c>
    </row>
    <row r="16" spans="1:60" ht="10.5" customHeight="1">
      <c r="AC16" s="690" t="s">
        <v>406</v>
      </c>
      <c r="AD16" s="697">
        <f>BB17</f>
        <v>0.35</v>
      </c>
      <c r="AE16" s="688">
        <f>BC17</f>
        <v>0.65</v>
      </c>
      <c r="AG16" s="690" t="s">
        <v>406</v>
      </c>
      <c r="AH16" s="696">
        <f>BF17</f>
        <v>7</v>
      </c>
      <c r="AI16" s="696">
        <f>BG17</f>
        <v>13</v>
      </c>
      <c r="AJ16" s="696">
        <f>BH17</f>
        <v>20</v>
      </c>
      <c r="AL16" s="915"/>
      <c r="AM16" s="915"/>
      <c r="AN16" s="915"/>
      <c r="AO16" s="915"/>
      <c r="AP16" s="915"/>
      <c r="AQ16" s="915"/>
      <c r="AR16" s="915"/>
      <c r="AS16" s="915"/>
      <c r="AT16" s="915"/>
      <c r="AU16" s="915"/>
      <c r="AV16" s="915"/>
      <c r="AW16" s="915"/>
      <c r="BA16" s="7" t="s">
        <v>535</v>
      </c>
      <c r="BB16" s="96">
        <f t="shared" si="0"/>
        <v>0.4375</v>
      </c>
      <c r="BC16" s="73">
        <f t="shared" si="1"/>
        <v>0.5625</v>
      </c>
      <c r="BE16" s="7" t="s">
        <v>535</v>
      </c>
      <c r="BF16" s="48">
        <f>+集計・資料①!HJ18</f>
        <v>7</v>
      </c>
      <c r="BG16" s="288">
        <f>+集計・資料①!HL18</f>
        <v>9</v>
      </c>
      <c r="BH16" s="253">
        <f t="shared" si="2"/>
        <v>16</v>
      </c>
    </row>
    <row r="17" spans="1:60">
      <c r="A17" s="458"/>
      <c r="B17" s="459"/>
      <c r="C17" s="459"/>
      <c r="D17" s="459"/>
      <c r="E17" s="459"/>
      <c r="F17" s="459"/>
      <c r="G17" s="459"/>
      <c r="H17" s="459"/>
      <c r="I17" s="459"/>
      <c r="J17" s="459"/>
      <c r="K17" s="459"/>
      <c r="L17" s="459"/>
      <c r="M17" s="459"/>
      <c r="N17" s="459"/>
      <c r="O17" s="459"/>
      <c r="P17" s="459"/>
      <c r="Q17" s="459"/>
      <c r="R17" s="459"/>
      <c r="S17" s="459"/>
      <c r="T17" s="459"/>
      <c r="U17" s="459"/>
      <c r="V17" s="459"/>
      <c r="W17" s="459"/>
      <c r="X17" s="459"/>
      <c r="Y17" s="459"/>
      <c r="Z17" s="459"/>
      <c r="AA17" s="460"/>
      <c r="AC17" s="573" t="s">
        <v>407</v>
      </c>
      <c r="AD17" s="688">
        <f>BB16</f>
        <v>0.4375</v>
      </c>
      <c r="AE17" s="688">
        <f>BC16</f>
        <v>0.5625</v>
      </c>
      <c r="AG17" s="573" t="s">
        <v>407</v>
      </c>
      <c r="AH17" s="696">
        <f>BF16</f>
        <v>7</v>
      </c>
      <c r="AI17" s="696">
        <f>BG16</f>
        <v>9</v>
      </c>
      <c r="AJ17" s="696">
        <f>BH16</f>
        <v>16</v>
      </c>
      <c r="AL17" s="915"/>
      <c r="AM17" s="915"/>
      <c r="AN17" s="915"/>
      <c r="AO17" s="915"/>
      <c r="AP17" s="915"/>
      <c r="AQ17" s="915"/>
      <c r="AR17" s="915"/>
      <c r="AS17" s="915"/>
      <c r="AT17" s="915"/>
      <c r="AU17" s="915"/>
      <c r="AV17" s="915"/>
      <c r="AW17" s="915"/>
      <c r="BA17" s="7" t="s">
        <v>529</v>
      </c>
      <c r="BB17" s="96">
        <f t="shared" si="0"/>
        <v>0.35</v>
      </c>
      <c r="BC17" s="73">
        <f t="shared" si="1"/>
        <v>0.65</v>
      </c>
      <c r="BE17" s="7" t="s">
        <v>529</v>
      </c>
      <c r="BF17" s="48">
        <f>+集計・資料①!HJ20</f>
        <v>7</v>
      </c>
      <c r="BG17" s="288">
        <f>+集計・資料①!HL20</f>
        <v>13</v>
      </c>
      <c r="BH17" s="253">
        <f t="shared" si="2"/>
        <v>20</v>
      </c>
    </row>
    <row r="18" spans="1:60">
      <c r="A18" s="461"/>
      <c r="B18" s="291"/>
      <c r="C18" s="291"/>
      <c r="D18" s="291"/>
      <c r="E18" s="291"/>
      <c r="F18" s="291"/>
      <c r="G18" s="291"/>
      <c r="H18" s="291"/>
      <c r="I18" s="291"/>
      <c r="J18" s="291"/>
      <c r="K18" s="291"/>
      <c r="L18" s="291"/>
      <c r="M18" s="291"/>
      <c r="N18" s="291"/>
      <c r="O18" s="291"/>
      <c r="P18" s="291"/>
      <c r="Q18" s="291"/>
      <c r="R18" s="291"/>
      <c r="S18" s="291"/>
      <c r="T18" s="291"/>
      <c r="U18" s="291"/>
      <c r="V18" s="291"/>
      <c r="W18" s="291"/>
      <c r="X18" s="291"/>
      <c r="Y18" s="291"/>
      <c r="Z18" s="291"/>
      <c r="AA18" s="462"/>
      <c r="AC18" s="690" t="s">
        <v>408</v>
      </c>
      <c r="AD18" s="697">
        <f>BB15</f>
        <v>0.48148148148148145</v>
      </c>
      <c r="AE18" s="688">
        <f>BC15</f>
        <v>0.51851851851851849</v>
      </c>
      <c r="AG18" s="690" t="s">
        <v>408</v>
      </c>
      <c r="AH18" s="696">
        <f>BF15</f>
        <v>13</v>
      </c>
      <c r="AI18" s="696">
        <f>BG15</f>
        <v>14</v>
      </c>
      <c r="AJ18" s="696">
        <f>BH15</f>
        <v>27</v>
      </c>
      <c r="AL18" s="915"/>
      <c r="AM18" s="915"/>
      <c r="AN18" s="915"/>
      <c r="AO18" s="915"/>
      <c r="AP18" s="915"/>
      <c r="AQ18" s="915"/>
      <c r="AR18" s="915"/>
      <c r="AS18" s="915"/>
      <c r="AT18" s="915"/>
      <c r="AU18" s="915"/>
      <c r="AV18" s="915"/>
      <c r="AW18" s="915"/>
      <c r="BA18" s="7" t="s">
        <v>528</v>
      </c>
      <c r="BB18" s="96">
        <f t="shared" si="0"/>
        <v>0.44131455399061031</v>
      </c>
      <c r="BC18" s="73">
        <f t="shared" si="1"/>
        <v>0.55868544600938963</v>
      </c>
      <c r="BE18" s="7" t="s">
        <v>528</v>
      </c>
      <c r="BF18" s="48">
        <f>+集計・資料①!HJ22</f>
        <v>94</v>
      </c>
      <c r="BG18" s="288">
        <f>+集計・資料①!HL22</f>
        <v>119</v>
      </c>
      <c r="BH18" s="253">
        <f t="shared" si="2"/>
        <v>213</v>
      </c>
    </row>
    <row r="19" spans="1:60">
      <c r="A19" s="461"/>
      <c r="B19" s="291"/>
      <c r="C19" s="291"/>
      <c r="D19" s="291"/>
      <c r="E19" s="291"/>
      <c r="F19" s="291"/>
      <c r="G19" s="291"/>
      <c r="H19" s="291"/>
      <c r="I19" s="291"/>
      <c r="J19" s="291"/>
      <c r="K19" s="291"/>
      <c r="L19" s="291"/>
      <c r="M19" s="291"/>
      <c r="N19" s="291"/>
      <c r="O19" s="291"/>
      <c r="P19" s="291"/>
      <c r="Q19" s="291"/>
      <c r="R19" s="291"/>
      <c r="S19" s="291"/>
      <c r="T19" s="291"/>
      <c r="U19" s="291"/>
      <c r="V19" s="291"/>
      <c r="W19" s="291"/>
      <c r="X19" s="291"/>
      <c r="Y19" s="291"/>
      <c r="Z19" s="291"/>
      <c r="AA19" s="462"/>
      <c r="AC19" s="573" t="s">
        <v>409</v>
      </c>
      <c r="AD19" s="769">
        <f>BB14</f>
        <v>0.6964285714285714</v>
      </c>
      <c r="AE19" s="688">
        <f>BC14</f>
        <v>0.30357142857142855</v>
      </c>
      <c r="AG19" s="573" t="s">
        <v>409</v>
      </c>
      <c r="AH19" s="696">
        <f>BF14</f>
        <v>117</v>
      </c>
      <c r="AI19" s="696">
        <f>BG14</f>
        <v>51</v>
      </c>
      <c r="AJ19" s="696">
        <f>BH14</f>
        <v>168</v>
      </c>
      <c r="AL19" s="915"/>
      <c r="AM19" s="915"/>
      <c r="AN19" s="915"/>
      <c r="AO19" s="915"/>
      <c r="AP19" s="915"/>
      <c r="AQ19" s="915"/>
      <c r="AR19" s="915"/>
      <c r="AS19" s="915"/>
      <c r="AT19" s="915"/>
      <c r="AU19" s="915"/>
      <c r="AV19" s="915"/>
      <c r="AW19" s="915"/>
      <c r="BA19" s="7" t="s">
        <v>527</v>
      </c>
      <c r="BB19" s="96">
        <f t="shared" si="0"/>
        <v>0.16666666666666666</v>
      </c>
      <c r="BC19" s="73">
        <f t="shared" si="1"/>
        <v>0.83333333333333337</v>
      </c>
      <c r="BE19" s="7" t="s">
        <v>527</v>
      </c>
      <c r="BF19" s="48">
        <f>+集計・資料①!HJ24</f>
        <v>4</v>
      </c>
      <c r="BG19" s="288">
        <f>+集計・資料①!HL24</f>
        <v>20</v>
      </c>
      <c r="BH19" s="253">
        <f t="shared" si="2"/>
        <v>24</v>
      </c>
    </row>
    <row r="20" spans="1:60">
      <c r="A20" s="461"/>
      <c r="B20" s="291"/>
      <c r="C20" s="291"/>
      <c r="D20" s="291"/>
      <c r="E20" s="291"/>
      <c r="F20" s="291"/>
      <c r="G20" s="291"/>
      <c r="H20" s="291"/>
      <c r="I20" s="291"/>
      <c r="J20" s="291"/>
      <c r="K20" s="291"/>
      <c r="L20" s="291"/>
      <c r="M20" s="291"/>
      <c r="N20" s="291"/>
      <c r="O20" s="291"/>
      <c r="P20" s="291"/>
      <c r="Q20" s="291"/>
      <c r="R20" s="291"/>
      <c r="S20" s="291"/>
      <c r="T20" s="291"/>
      <c r="U20" s="291"/>
      <c r="V20" s="291"/>
      <c r="W20" s="291"/>
      <c r="X20" s="291"/>
      <c r="Y20" s="291"/>
      <c r="Z20" s="291"/>
      <c r="AA20" s="462"/>
      <c r="AC20" s="690" t="s">
        <v>410</v>
      </c>
      <c r="AD20" s="769">
        <f>BB13</f>
        <v>0.84615384615384615</v>
      </c>
      <c r="AE20" s="688">
        <f>BC13</f>
        <v>0.15384615384615385</v>
      </c>
      <c r="AG20" s="690" t="s">
        <v>410</v>
      </c>
      <c r="AH20" s="696">
        <f>BF13</f>
        <v>33</v>
      </c>
      <c r="AI20" s="696">
        <f>BG13</f>
        <v>6</v>
      </c>
      <c r="AJ20" s="696">
        <f>BH13</f>
        <v>39</v>
      </c>
      <c r="AL20" s="915"/>
      <c r="AM20" s="915"/>
      <c r="AN20" s="915"/>
      <c r="AO20" s="915"/>
      <c r="AP20" s="915"/>
      <c r="AQ20" s="915"/>
      <c r="AR20" s="915"/>
      <c r="AS20" s="915"/>
      <c r="AT20" s="915"/>
      <c r="AU20" s="915"/>
      <c r="AV20" s="915"/>
      <c r="AW20" s="915"/>
      <c r="BA20" s="7" t="s">
        <v>526</v>
      </c>
      <c r="BB20" s="293">
        <f t="shared" si="0"/>
        <v>0.6</v>
      </c>
      <c r="BC20" s="295">
        <f t="shared" si="1"/>
        <v>0.4</v>
      </c>
      <c r="BE20" s="7" t="s">
        <v>526</v>
      </c>
      <c r="BF20" s="48">
        <f>+集計・資料①!HJ26</f>
        <v>6</v>
      </c>
      <c r="BG20" s="288">
        <f>+集計・資料①!HL26</f>
        <v>4</v>
      </c>
      <c r="BH20" s="253">
        <f t="shared" si="2"/>
        <v>10</v>
      </c>
    </row>
    <row r="21" spans="1:60">
      <c r="A21" s="461"/>
      <c r="B21" s="291"/>
      <c r="C21" s="291"/>
      <c r="D21" s="291"/>
      <c r="E21" s="291"/>
      <c r="F21" s="291"/>
      <c r="G21" s="291"/>
      <c r="H21" s="291"/>
      <c r="I21" s="291"/>
      <c r="J21" s="291"/>
      <c r="K21" s="291"/>
      <c r="L21" s="291"/>
      <c r="M21" s="291"/>
      <c r="N21" s="291"/>
      <c r="O21" s="291"/>
      <c r="P21" s="291"/>
      <c r="Q21" s="291"/>
      <c r="R21" s="291"/>
      <c r="S21" s="291"/>
      <c r="T21" s="291"/>
      <c r="U21" s="291"/>
      <c r="V21" s="291"/>
      <c r="W21" s="291"/>
      <c r="X21" s="291"/>
      <c r="Y21" s="291"/>
      <c r="Z21" s="291"/>
      <c r="AA21" s="462"/>
      <c r="AC21" s="573" t="s">
        <v>411</v>
      </c>
      <c r="AD21" s="697">
        <f>BB12</f>
        <v>0.40833333333333333</v>
      </c>
      <c r="AE21" s="688">
        <f>BC12</f>
        <v>0.59166666666666667</v>
      </c>
      <c r="AG21" s="573" t="s">
        <v>411</v>
      </c>
      <c r="AH21" s="696">
        <f>BF12</f>
        <v>49</v>
      </c>
      <c r="AI21" s="696">
        <f>BG12</f>
        <v>71</v>
      </c>
      <c r="AJ21" s="696">
        <f>BH12</f>
        <v>120</v>
      </c>
      <c r="AL21" s="915"/>
      <c r="AM21" s="915"/>
      <c r="AN21" s="915"/>
      <c r="AO21" s="915"/>
      <c r="AP21" s="915"/>
      <c r="AQ21" s="915"/>
      <c r="AR21" s="915"/>
      <c r="AS21" s="915"/>
      <c r="AT21" s="915"/>
      <c r="AU21" s="915"/>
      <c r="AV21" s="915"/>
      <c r="AW21" s="915"/>
      <c r="BA21" s="16" t="s">
        <v>536</v>
      </c>
      <c r="BB21" s="96">
        <f t="shared" si="0"/>
        <v>0.42405063291139239</v>
      </c>
      <c r="BC21" s="73">
        <f t="shared" si="1"/>
        <v>0.57594936708860756</v>
      </c>
      <c r="BE21" s="16" t="s">
        <v>536</v>
      </c>
      <c r="BF21" s="48">
        <f>+集計・資料①!HJ28</f>
        <v>67</v>
      </c>
      <c r="BG21" s="288">
        <f>+集計・資料①!HL28</f>
        <v>91</v>
      </c>
      <c r="BH21" s="253">
        <f t="shared" si="2"/>
        <v>158</v>
      </c>
    </row>
    <row r="22" spans="1:60" ht="11.25" thickBot="1">
      <c r="A22" s="461"/>
      <c r="B22" s="291"/>
      <c r="C22" s="291"/>
      <c r="D22" s="291"/>
      <c r="E22" s="291"/>
      <c r="F22" s="291"/>
      <c r="G22" s="291"/>
      <c r="H22" s="291"/>
      <c r="I22" s="291"/>
      <c r="J22" s="291"/>
      <c r="K22" s="291"/>
      <c r="L22" s="291"/>
      <c r="M22" s="291"/>
      <c r="N22" s="291"/>
      <c r="O22" s="291"/>
      <c r="P22" s="291"/>
      <c r="Q22" s="291"/>
      <c r="R22" s="291"/>
      <c r="S22" s="291"/>
      <c r="T22" s="291"/>
      <c r="U22" s="291"/>
      <c r="V22" s="291"/>
      <c r="W22" s="291"/>
      <c r="X22" s="291"/>
      <c r="Y22" s="291"/>
      <c r="Z22" s="291"/>
      <c r="AA22" s="462"/>
      <c r="AC22" s="690" t="s">
        <v>412</v>
      </c>
      <c r="AD22" s="688">
        <f>BB11</f>
        <v>0.3504273504273504</v>
      </c>
      <c r="AE22" s="688">
        <f>BC11</f>
        <v>0.6495726495726496</v>
      </c>
      <c r="AG22" s="690" t="s">
        <v>412</v>
      </c>
      <c r="AH22" s="696">
        <f>BF11</f>
        <v>41</v>
      </c>
      <c r="AI22" s="696">
        <f>BG11</f>
        <v>76</v>
      </c>
      <c r="AJ22" s="696">
        <f>BH11</f>
        <v>117</v>
      </c>
      <c r="AL22" s="915"/>
      <c r="AM22" s="915"/>
      <c r="AN22" s="915"/>
      <c r="AO22" s="915"/>
      <c r="AP22" s="915"/>
      <c r="AQ22" s="915"/>
      <c r="AR22" s="915"/>
      <c r="AS22" s="915"/>
      <c r="AT22" s="915"/>
      <c r="AU22" s="915"/>
      <c r="AV22" s="915"/>
      <c r="AW22" s="915"/>
      <c r="BA22" s="10" t="s">
        <v>537</v>
      </c>
      <c r="BB22" s="55">
        <f t="shared" si="0"/>
        <v>0.40298507462686567</v>
      </c>
      <c r="BC22" s="57">
        <f>+BG22/+$BH22</f>
        <v>0.59701492537313428</v>
      </c>
      <c r="BE22" s="8" t="s">
        <v>537</v>
      </c>
      <c r="BF22" s="58">
        <f>+集計・資料①!HJ30</f>
        <v>81</v>
      </c>
      <c r="BG22" s="289">
        <f>+集計・資料①!HL30</f>
        <v>120</v>
      </c>
      <c r="BH22" s="261">
        <f t="shared" si="2"/>
        <v>201</v>
      </c>
    </row>
    <row r="23" spans="1:60" ht="11.25" thickBot="1">
      <c r="A23" s="461"/>
      <c r="B23" s="291"/>
      <c r="C23" s="291"/>
      <c r="D23" s="291"/>
      <c r="E23" s="291"/>
      <c r="F23" s="291"/>
      <c r="G23" s="291"/>
      <c r="H23" s="291"/>
      <c r="I23" s="291"/>
      <c r="J23" s="291"/>
      <c r="K23" s="291"/>
      <c r="L23" s="291"/>
      <c r="M23" s="291"/>
      <c r="N23" s="291"/>
      <c r="O23" s="291"/>
      <c r="P23" s="291"/>
      <c r="Q23" s="291"/>
      <c r="R23" s="291"/>
      <c r="S23" s="291"/>
      <c r="T23" s="291"/>
      <c r="U23" s="291"/>
      <c r="V23" s="291"/>
      <c r="W23" s="291"/>
      <c r="X23" s="291"/>
      <c r="Y23" s="291"/>
      <c r="Z23" s="291"/>
      <c r="AA23" s="462"/>
      <c r="AG23" s="575" t="s">
        <v>545</v>
      </c>
      <c r="AH23" s="711">
        <f>SUM(AH11:AH22)</f>
        <v>519</v>
      </c>
      <c r="AI23" s="711">
        <f>SUM(AI11:AI22)</f>
        <v>594</v>
      </c>
      <c r="AJ23" s="711">
        <f>SUM(AJ11:AJ22)</f>
        <v>1113</v>
      </c>
      <c r="AL23" s="915"/>
      <c r="AM23" s="915"/>
      <c r="AN23" s="915"/>
      <c r="AO23" s="915"/>
      <c r="AP23" s="915"/>
      <c r="AQ23" s="915"/>
      <c r="AR23" s="915"/>
      <c r="AS23" s="915"/>
      <c r="AT23" s="915"/>
      <c r="AU23" s="915"/>
      <c r="AV23" s="915"/>
      <c r="AW23" s="915"/>
      <c r="BE23" s="33" t="s">
        <v>545</v>
      </c>
      <c r="BF23" s="286">
        <f>+SUM(BF11:BF22)</f>
        <v>519</v>
      </c>
      <c r="BG23" s="290">
        <f>+SUM(BG11:BG22)</f>
        <v>594</v>
      </c>
      <c r="BH23" s="262">
        <f t="shared" si="2"/>
        <v>1113</v>
      </c>
    </row>
    <row r="24" spans="1:60">
      <c r="A24" s="461"/>
      <c r="B24" s="291"/>
      <c r="C24" s="291"/>
      <c r="D24" s="291"/>
      <c r="E24" s="291"/>
      <c r="F24" s="291"/>
      <c r="G24" s="291"/>
      <c r="H24" s="291"/>
      <c r="I24" s="291"/>
      <c r="J24" s="291"/>
      <c r="K24" s="291"/>
      <c r="L24" s="291"/>
      <c r="M24" s="291"/>
      <c r="N24" s="291"/>
      <c r="O24" s="291"/>
      <c r="P24" s="291"/>
      <c r="Q24" s="291"/>
      <c r="R24" s="291"/>
      <c r="S24" s="291"/>
      <c r="T24" s="291"/>
      <c r="U24" s="291"/>
      <c r="V24" s="291"/>
      <c r="W24" s="291"/>
      <c r="X24" s="291"/>
      <c r="Y24" s="291"/>
      <c r="Z24" s="291"/>
      <c r="AA24" s="462"/>
      <c r="AG24" s="254"/>
      <c r="AH24" s="26"/>
      <c r="AI24" s="26"/>
      <c r="AJ24" s="26"/>
      <c r="AL24" s="915"/>
      <c r="AM24" s="915"/>
      <c r="AN24" s="915"/>
      <c r="AO24" s="915"/>
      <c r="AP24" s="915"/>
      <c r="AQ24" s="915"/>
      <c r="AR24" s="915"/>
      <c r="AS24" s="915"/>
      <c r="AT24" s="915"/>
      <c r="AU24" s="915"/>
      <c r="AV24" s="915"/>
      <c r="AW24" s="915"/>
      <c r="BE24" s="254"/>
      <c r="BF24" s="26"/>
      <c r="BG24" s="26"/>
      <c r="BH24" s="26"/>
    </row>
    <row r="25" spans="1:60">
      <c r="A25" s="461"/>
      <c r="B25" s="291"/>
      <c r="C25" s="291"/>
      <c r="D25" s="291"/>
      <c r="E25" s="291"/>
      <c r="F25" s="291"/>
      <c r="G25" s="291"/>
      <c r="H25" s="291"/>
      <c r="I25" s="291"/>
      <c r="J25" s="291"/>
      <c r="K25" s="291"/>
      <c r="L25" s="291"/>
      <c r="M25" s="291"/>
      <c r="N25" s="291"/>
      <c r="O25" s="291"/>
      <c r="P25" s="291"/>
      <c r="Q25" s="291"/>
      <c r="R25" s="291"/>
      <c r="S25" s="291"/>
      <c r="T25" s="291"/>
      <c r="U25" s="291"/>
      <c r="V25" s="291"/>
      <c r="W25" s="291"/>
      <c r="X25" s="291"/>
      <c r="Y25" s="291"/>
      <c r="Z25" s="291"/>
      <c r="AA25" s="462"/>
      <c r="AC25" s="26" t="s">
        <v>207</v>
      </c>
      <c r="AD25" s="255"/>
      <c r="AE25" s="255"/>
      <c r="AG25" s="26" t="s">
        <v>76</v>
      </c>
      <c r="AH25" s="255"/>
      <c r="AI25" s="255"/>
      <c r="AJ25" s="26"/>
      <c r="AL25" s="915"/>
      <c r="AM25" s="915"/>
      <c r="AN25" s="915"/>
      <c r="AO25" s="915"/>
      <c r="AP25" s="915"/>
      <c r="AQ25" s="915"/>
      <c r="AR25" s="915"/>
      <c r="AS25" s="915"/>
      <c r="AT25" s="915"/>
      <c r="AU25" s="915"/>
      <c r="AV25" s="915"/>
      <c r="AW25" s="915"/>
      <c r="BA25" s="26" t="s">
        <v>207</v>
      </c>
      <c r="BB25" s="255"/>
      <c r="BC25" s="255"/>
      <c r="BE25" s="26" t="s">
        <v>76</v>
      </c>
      <c r="BF25" s="255"/>
      <c r="BG25" s="255"/>
      <c r="BH25" s="26"/>
    </row>
    <row r="26" spans="1:60" ht="11.25" thickBot="1">
      <c r="A26" s="461"/>
      <c r="B26" s="291"/>
      <c r="C26" s="291"/>
      <c r="D26" s="291"/>
      <c r="E26" s="291"/>
      <c r="F26" s="291"/>
      <c r="G26" s="291"/>
      <c r="H26" s="291"/>
      <c r="I26" s="291"/>
      <c r="J26" s="291"/>
      <c r="K26" s="291"/>
      <c r="L26" s="291"/>
      <c r="M26" s="291"/>
      <c r="N26" s="291"/>
      <c r="O26" s="291"/>
      <c r="P26" s="291"/>
      <c r="Q26" s="291"/>
      <c r="R26" s="291"/>
      <c r="S26" s="291"/>
      <c r="T26" s="291"/>
      <c r="U26" s="291"/>
      <c r="V26" s="291"/>
      <c r="W26" s="291"/>
      <c r="X26" s="291"/>
      <c r="Y26" s="291"/>
      <c r="Z26" s="291"/>
      <c r="AA26" s="462"/>
      <c r="AC26" s="254"/>
      <c r="AD26" s="255"/>
      <c r="AE26" s="255"/>
      <c r="AG26" s="254"/>
      <c r="AH26" s="255"/>
      <c r="AI26" s="255"/>
      <c r="AJ26" s="26"/>
      <c r="AL26" s="915"/>
      <c r="AM26" s="915"/>
      <c r="AN26" s="915"/>
      <c r="AO26" s="915"/>
      <c r="AP26" s="915"/>
      <c r="AQ26" s="915"/>
      <c r="AR26" s="915"/>
      <c r="AS26" s="915"/>
      <c r="AT26" s="915"/>
      <c r="AU26" s="915"/>
      <c r="AV26" s="915"/>
      <c r="AW26" s="915"/>
      <c r="BA26" s="254"/>
      <c r="BB26" s="255"/>
      <c r="BC26" s="255"/>
      <c r="BE26" s="254"/>
      <c r="BF26" s="255"/>
      <c r="BG26" s="255"/>
      <c r="BH26" s="26"/>
    </row>
    <row r="27" spans="1:60" ht="11.25" thickBot="1">
      <c r="A27" s="461"/>
      <c r="B27" s="291"/>
      <c r="C27" s="291"/>
      <c r="D27" s="291"/>
      <c r="E27" s="291"/>
      <c r="F27" s="291"/>
      <c r="G27" s="291"/>
      <c r="H27" s="291"/>
      <c r="I27" s="291"/>
      <c r="J27" s="291"/>
      <c r="K27" s="291"/>
      <c r="L27" s="291"/>
      <c r="M27" s="291"/>
      <c r="N27" s="291"/>
      <c r="O27" s="291"/>
      <c r="P27" s="291"/>
      <c r="Q27" s="291"/>
      <c r="R27" s="291"/>
      <c r="S27" s="291"/>
      <c r="T27" s="291"/>
      <c r="U27" s="291"/>
      <c r="V27" s="291"/>
      <c r="W27" s="291"/>
      <c r="X27" s="291"/>
      <c r="Y27" s="291"/>
      <c r="Z27" s="291"/>
      <c r="AA27" s="462"/>
      <c r="AC27" s="575" t="s">
        <v>8</v>
      </c>
      <c r="AD27" s="575" t="s">
        <v>220</v>
      </c>
      <c r="AE27" s="575" t="s">
        <v>631</v>
      </c>
      <c r="AG27" s="575" t="s">
        <v>8</v>
      </c>
      <c r="AH27" s="575" t="s">
        <v>220</v>
      </c>
      <c r="AI27" s="575" t="s">
        <v>632</v>
      </c>
      <c r="AJ27" s="575" t="s">
        <v>547</v>
      </c>
      <c r="AL27" s="915"/>
      <c r="AM27" s="915"/>
      <c r="AN27" s="915"/>
      <c r="AO27" s="915"/>
      <c r="AP27" s="915"/>
      <c r="AQ27" s="915"/>
      <c r="AR27" s="915"/>
      <c r="AS27" s="915"/>
      <c r="AT27" s="915"/>
      <c r="AU27" s="915"/>
      <c r="AV27" s="915"/>
      <c r="AW27" s="915"/>
      <c r="BA27" s="31" t="s">
        <v>8</v>
      </c>
      <c r="BB27" s="263" t="s">
        <v>220</v>
      </c>
      <c r="BC27" s="103" t="s">
        <v>631</v>
      </c>
      <c r="BE27" s="31" t="s">
        <v>8</v>
      </c>
      <c r="BF27" s="28" t="s">
        <v>220</v>
      </c>
      <c r="BG27" s="43" t="s">
        <v>632</v>
      </c>
      <c r="BH27" s="242" t="s">
        <v>547</v>
      </c>
    </row>
    <row r="28" spans="1:60">
      <c r="A28" s="461"/>
      <c r="B28" s="291"/>
      <c r="C28" s="291"/>
      <c r="D28" s="291"/>
      <c r="E28" s="291"/>
      <c r="F28" s="291"/>
      <c r="G28" s="291"/>
      <c r="H28" s="291"/>
      <c r="I28" s="291"/>
      <c r="J28" s="291"/>
      <c r="K28" s="291"/>
      <c r="L28" s="291"/>
      <c r="M28" s="291"/>
      <c r="N28" s="291"/>
      <c r="O28" s="291"/>
      <c r="P28" s="291"/>
      <c r="Q28" s="291"/>
      <c r="R28" s="291"/>
      <c r="S28" s="291"/>
      <c r="T28" s="291"/>
      <c r="U28" s="291"/>
      <c r="V28" s="291"/>
      <c r="W28" s="291"/>
      <c r="X28" s="291"/>
      <c r="Y28" s="291"/>
      <c r="Z28" s="291"/>
      <c r="AA28" s="462"/>
      <c r="AC28" s="577" t="s">
        <v>413</v>
      </c>
      <c r="AD28" s="697">
        <f>BB33</f>
        <v>0.29545454545454547</v>
      </c>
      <c r="AE28" s="688">
        <f>BC33</f>
        <v>0.70454545454545459</v>
      </c>
      <c r="AG28" s="577" t="s">
        <v>413</v>
      </c>
      <c r="AH28" s="696">
        <f>BF33</f>
        <v>39</v>
      </c>
      <c r="AI28" s="696">
        <f>BG33</f>
        <v>93</v>
      </c>
      <c r="AJ28" s="696">
        <f>BH33</f>
        <v>132</v>
      </c>
      <c r="BA28" s="106" t="s">
        <v>544</v>
      </c>
      <c r="BB28" s="90">
        <f t="shared" ref="BB28:BC33" si="3">+BF28/+$BH28</f>
        <v>0.75757575757575757</v>
      </c>
      <c r="BC28" s="91">
        <f t="shared" si="3"/>
        <v>0.24242424242424243</v>
      </c>
      <c r="BE28" s="67" t="s">
        <v>544</v>
      </c>
      <c r="BF28" s="48">
        <f>+集計・資料①!HJ40</f>
        <v>50</v>
      </c>
      <c r="BG28" s="107">
        <f>+集計・資料①!HL40</f>
        <v>16</v>
      </c>
      <c r="BH28" s="148">
        <f>+SUM(BF28:BG28)</f>
        <v>66</v>
      </c>
    </row>
    <row r="29" spans="1:60">
      <c r="A29" s="461"/>
      <c r="B29" s="291"/>
      <c r="C29" s="291"/>
      <c r="D29" s="291"/>
      <c r="E29" s="291"/>
      <c r="F29" s="291"/>
      <c r="G29" s="291"/>
      <c r="H29" s="291"/>
      <c r="I29" s="291"/>
      <c r="J29" s="291"/>
      <c r="K29" s="291"/>
      <c r="L29" s="291"/>
      <c r="M29" s="291"/>
      <c r="N29" s="291"/>
      <c r="O29" s="291"/>
      <c r="P29" s="291"/>
      <c r="Q29" s="291"/>
      <c r="R29" s="291"/>
      <c r="S29" s="291"/>
      <c r="T29" s="291"/>
      <c r="U29" s="291"/>
      <c r="V29" s="291"/>
      <c r="W29" s="291"/>
      <c r="X29" s="291"/>
      <c r="Y29" s="291"/>
      <c r="Z29" s="291"/>
      <c r="AA29" s="462"/>
      <c r="AC29" s="577" t="s">
        <v>414</v>
      </c>
      <c r="AD29" s="697">
        <f>BB32</f>
        <v>0.3651685393258427</v>
      </c>
      <c r="AE29" s="688">
        <f>BC32</f>
        <v>0.6348314606741573</v>
      </c>
      <c r="AG29" s="577" t="s">
        <v>414</v>
      </c>
      <c r="AH29" s="696">
        <f>BF32</f>
        <v>130</v>
      </c>
      <c r="AI29" s="696">
        <f>BG32</f>
        <v>226</v>
      </c>
      <c r="AJ29" s="696">
        <f>BH32</f>
        <v>356</v>
      </c>
      <c r="BA29" s="108" t="s">
        <v>430</v>
      </c>
      <c r="BB29" s="96">
        <f t="shared" si="3"/>
        <v>0.7142857142857143</v>
      </c>
      <c r="BC29" s="73">
        <f t="shared" si="3"/>
        <v>0.2857142857142857</v>
      </c>
      <c r="BE29" s="70" t="s">
        <v>430</v>
      </c>
      <c r="BF29" s="48">
        <f>+集計・資料①!HJ42</f>
        <v>55</v>
      </c>
      <c r="BG29" s="107">
        <f>+集計・資料①!HL42</f>
        <v>22</v>
      </c>
      <c r="BH29" s="54">
        <f t="shared" ref="BH29:BH34" si="4">+SUM(BF29:BG29)</f>
        <v>77</v>
      </c>
    </row>
    <row r="30" spans="1:60">
      <c r="A30" s="461"/>
      <c r="B30" s="291"/>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462"/>
      <c r="AC30" s="577" t="s">
        <v>415</v>
      </c>
      <c r="AD30" s="697">
        <f>BB31</f>
        <v>0.48831168831168831</v>
      </c>
      <c r="AE30" s="688">
        <f>BC31</f>
        <v>0.51168831168831164</v>
      </c>
      <c r="AG30" s="577" t="s">
        <v>415</v>
      </c>
      <c r="AH30" s="696">
        <f>BF31</f>
        <v>188</v>
      </c>
      <c r="AI30" s="696">
        <f>BG31</f>
        <v>197</v>
      </c>
      <c r="AJ30" s="696">
        <f>BH31</f>
        <v>385</v>
      </c>
      <c r="BA30" s="108" t="s">
        <v>431</v>
      </c>
      <c r="BB30" s="96">
        <f t="shared" si="3"/>
        <v>0.58762886597938147</v>
      </c>
      <c r="BC30" s="73">
        <f t="shared" si="3"/>
        <v>0.41237113402061853</v>
      </c>
      <c r="BE30" s="70" t="s">
        <v>431</v>
      </c>
      <c r="BF30" s="48">
        <f>+集計・資料①!HJ44</f>
        <v>57</v>
      </c>
      <c r="BG30" s="107">
        <f>+集計・資料①!HL44</f>
        <v>40</v>
      </c>
      <c r="BH30" s="54">
        <f t="shared" si="4"/>
        <v>97</v>
      </c>
    </row>
    <row r="31" spans="1:60">
      <c r="A31" s="461"/>
      <c r="B31" s="291"/>
      <c r="C31" s="291"/>
      <c r="D31" s="291"/>
      <c r="E31" s="291"/>
      <c r="F31" s="291"/>
      <c r="G31" s="291"/>
      <c r="H31" s="291"/>
      <c r="I31" s="291"/>
      <c r="J31" s="291"/>
      <c r="K31" s="291"/>
      <c r="L31" s="291"/>
      <c r="M31" s="291"/>
      <c r="N31" s="291"/>
      <c r="O31" s="291"/>
      <c r="P31" s="291"/>
      <c r="Q31" s="291"/>
      <c r="R31" s="291"/>
      <c r="S31" s="291"/>
      <c r="T31" s="291"/>
      <c r="U31" s="291"/>
      <c r="V31" s="291"/>
      <c r="W31" s="291"/>
      <c r="X31" s="291"/>
      <c r="Y31" s="291"/>
      <c r="Z31" s="291"/>
      <c r="AA31" s="462"/>
      <c r="AC31" s="577" t="s">
        <v>416</v>
      </c>
      <c r="AD31" s="697">
        <f>BB30</f>
        <v>0.58762886597938147</v>
      </c>
      <c r="AE31" s="688">
        <f>BC30</f>
        <v>0.41237113402061853</v>
      </c>
      <c r="AG31" s="577" t="s">
        <v>416</v>
      </c>
      <c r="AH31" s="696">
        <f>BF30</f>
        <v>57</v>
      </c>
      <c r="AI31" s="696">
        <f>BG30</f>
        <v>40</v>
      </c>
      <c r="AJ31" s="696">
        <f>BH30</f>
        <v>97</v>
      </c>
      <c r="BA31" s="108" t="s">
        <v>432</v>
      </c>
      <c r="BB31" s="96">
        <f t="shared" si="3"/>
        <v>0.48831168831168831</v>
      </c>
      <c r="BC31" s="73">
        <f t="shared" si="3"/>
        <v>0.51168831168831164</v>
      </c>
      <c r="BE31" s="70" t="s">
        <v>432</v>
      </c>
      <c r="BF31" s="48">
        <f>+集計・資料①!HJ46</f>
        <v>188</v>
      </c>
      <c r="BG31" s="107">
        <f>+集計・資料①!HL46</f>
        <v>197</v>
      </c>
      <c r="BH31" s="54">
        <f t="shared" si="4"/>
        <v>385</v>
      </c>
    </row>
    <row r="32" spans="1:60">
      <c r="A32" s="461"/>
      <c r="B32" s="291"/>
      <c r="C32" s="291"/>
      <c r="D32" s="291"/>
      <c r="E32" s="291"/>
      <c r="F32" s="291"/>
      <c r="G32" s="291"/>
      <c r="H32" s="291"/>
      <c r="I32" s="291"/>
      <c r="J32" s="291"/>
      <c r="K32" s="291"/>
      <c r="L32" s="291"/>
      <c r="M32" s="291"/>
      <c r="N32" s="291"/>
      <c r="O32" s="291"/>
      <c r="P32" s="291"/>
      <c r="Q32" s="291"/>
      <c r="R32" s="291"/>
      <c r="S32" s="291"/>
      <c r="T32" s="291"/>
      <c r="U32" s="291"/>
      <c r="V32" s="291"/>
      <c r="W32" s="291"/>
      <c r="X32" s="291"/>
      <c r="Y32" s="291"/>
      <c r="Z32" s="291"/>
      <c r="AA32" s="462"/>
      <c r="AC32" s="577" t="s">
        <v>417</v>
      </c>
      <c r="AD32" s="697">
        <f>BB29</f>
        <v>0.7142857142857143</v>
      </c>
      <c r="AE32" s="688">
        <f>BC29</f>
        <v>0.2857142857142857</v>
      </c>
      <c r="AG32" s="577" t="s">
        <v>417</v>
      </c>
      <c r="AH32" s="696">
        <f>BF29</f>
        <v>55</v>
      </c>
      <c r="AI32" s="696">
        <f>BG29</f>
        <v>22</v>
      </c>
      <c r="AJ32" s="696">
        <f>BH29</f>
        <v>77</v>
      </c>
      <c r="BA32" s="108" t="s">
        <v>433</v>
      </c>
      <c r="BB32" s="96">
        <f t="shared" si="3"/>
        <v>0.3651685393258427</v>
      </c>
      <c r="BC32" s="73">
        <f t="shared" si="3"/>
        <v>0.6348314606741573</v>
      </c>
      <c r="BE32" s="70" t="s">
        <v>433</v>
      </c>
      <c r="BF32" s="48">
        <f>+集計・資料①!HJ48</f>
        <v>130</v>
      </c>
      <c r="BG32" s="107">
        <f>+集計・資料①!HL48</f>
        <v>226</v>
      </c>
      <c r="BH32" s="54">
        <f t="shared" si="4"/>
        <v>356</v>
      </c>
    </row>
    <row r="33" spans="1:60" ht="11.25" thickBot="1">
      <c r="A33" s="461"/>
      <c r="B33" s="291"/>
      <c r="C33" s="291"/>
      <c r="D33" s="291"/>
      <c r="E33" s="291"/>
      <c r="F33" s="291"/>
      <c r="G33" s="291"/>
      <c r="H33" s="291"/>
      <c r="I33" s="291"/>
      <c r="J33" s="291"/>
      <c r="K33" s="291"/>
      <c r="L33" s="291"/>
      <c r="M33" s="291"/>
      <c r="N33" s="291"/>
      <c r="O33" s="291"/>
      <c r="P33" s="291"/>
      <c r="Q33" s="291"/>
      <c r="R33" s="291"/>
      <c r="S33" s="291"/>
      <c r="T33" s="291"/>
      <c r="U33" s="291"/>
      <c r="V33" s="291"/>
      <c r="W33" s="291"/>
      <c r="X33" s="291"/>
      <c r="Y33" s="291"/>
      <c r="Z33" s="291"/>
      <c r="AA33" s="462"/>
      <c r="AC33" s="577" t="s">
        <v>418</v>
      </c>
      <c r="AD33" s="697">
        <f>BB28</f>
        <v>0.75757575757575757</v>
      </c>
      <c r="AE33" s="688">
        <f>BC28</f>
        <v>0.24242424242424243</v>
      </c>
      <c r="AG33" s="577" t="s">
        <v>418</v>
      </c>
      <c r="AH33" s="696">
        <f>BF28</f>
        <v>50</v>
      </c>
      <c r="AI33" s="696">
        <f>BG28</f>
        <v>16</v>
      </c>
      <c r="AJ33" s="696">
        <f>BH28</f>
        <v>66</v>
      </c>
      <c r="BA33" s="129" t="s">
        <v>434</v>
      </c>
      <c r="BB33" s="55">
        <f t="shared" si="3"/>
        <v>0.29545454545454547</v>
      </c>
      <c r="BC33" s="57">
        <f t="shared" si="3"/>
        <v>0.70454545454545459</v>
      </c>
      <c r="BE33" s="79" t="s">
        <v>434</v>
      </c>
      <c r="BF33" s="58">
        <f>+集計・資料①!HJ50</f>
        <v>39</v>
      </c>
      <c r="BG33" s="137">
        <f>+集計・資料①!HL50</f>
        <v>93</v>
      </c>
      <c r="BH33" s="61">
        <f t="shared" si="4"/>
        <v>132</v>
      </c>
    </row>
    <row r="34" spans="1:60" ht="11.25" thickBot="1">
      <c r="A34" s="461"/>
      <c r="B34" s="291"/>
      <c r="C34" s="291"/>
      <c r="D34" s="291"/>
      <c r="E34" s="291"/>
      <c r="F34" s="291"/>
      <c r="G34" s="291"/>
      <c r="H34" s="291"/>
      <c r="I34" s="291"/>
      <c r="J34" s="291"/>
      <c r="K34" s="291"/>
      <c r="L34" s="291"/>
      <c r="M34" s="291"/>
      <c r="N34" s="291"/>
      <c r="O34" s="291"/>
      <c r="P34" s="291"/>
      <c r="Q34" s="291"/>
      <c r="R34" s="291"/>
      <c r="S34" s="291"/>
      <c r="T34" s="291"/>
      <c r="U34" s="291"/>
      <c r="V34" s="291"/>
      <c r="W34" s="291"/>
      <c r="X34" s="291"/>
      <c r="Y34" s="291"/>
      <c r="Z34" s="291"/>
      <c r="AA34" s="462"/>
      <c r="AG34" s="575" t="s">
        <v>545</v>
      </c>
      <c r="AH34" s="696">
        <f>SUM(AH28:AH33)</f>
        <v>519</v>
      </c>
      <c r="AI34" s="696">
        <f>SUM(AI28:AI33)</f>
        <v>594</v>
      </c>
      <c r="AJ34" s="696">
        <f>SUM(AJ28:AJ33)</f>
        <v>1113</v>
      </c>
      <c r="BE34" s="37" t="s">
        <v>545</v>
      </c>
      <c r="BF34" s="101">
        <f>+集計・資料①!HJ52</f>
        <v>519</v>
      </c>
      <c r="BG34" s="64">
        <f>+集計・資料①!HL52</f>
        <v>594</v>
      </c>
      <c r="BH34" s="65">
        <f t="shared" si="4"/>
        <v>1113</v>
      </c>
    </row>
    <row r="35" spans="1:60">
      <c r="A35" s="461"/>
      <c r="B35" s="291"/>
      <c r="C35" s="291"/>
      <c r="D35" s="291"/>
      <c r="E35" s="291"/>
      <c r="F35" s="291"/>
      <c r="G35" s="291"/>
      <c r="H35" s="291"/>
      <c r="I35" s="291"/>
      <c r="J35" s="291"/>
      <c r="K35" s="291"/>
      <c r="L35" s="291"/>
      <c r="M35" s="291"/>
      <c r="N35" s="291"/>
      <c r="O35" s="291"/>
      <c r="P35" s="291"/>
      <c r="Q35" s="291"/>
      <c r="R35" s="291"/>
      <c r="S35" s="291"/>
      <c r="T35" s="291"/>
      <c r="U35" s="291"/>
      <c r="V35" s="291"/>
      <c r="W35" s="291"/>
      <c r="X35" s="291"/>
      <c r="Y35" s="291"/>
      <c r="Z35" s="291"/>
      <c r="AA35" s="462"/>
      <c r="AH35" s="700"/>
      <c r="AI35" s="700"/>
      <c r="BF35" s="128"/>
      <c r="BG35" s="128"/>
    </row>
    <row r="36" spans="1:60">
      <c r="A36" s="461"/>
      <c r="B36" s="291"/>
      <c r="C36" s="291"/>
      <c r="D36" s="291"/>
      <c r="E36" s="291"/>
      <c r="F36" s="291"/>
      <c r="G36" s="291"/>
      <c r="H36" s="291"/>
      <c r="I36" s="291"/>
      <c r="J36" s="291"/>
      <c r="K36" s="291"/>
      <c r="L36" s="291"/>
      <c r="M36" s="291"/>
      <c r="N36" s="291"/>
      <c r="O36" s="291"/>
      <c r="P36" s="291"/>
      <c r="Q36" s="291"/>
      <c r="R36" s="291"/>
      <c r="S36" s="291"/>
      <c r="T36" s="291"/>
      <c r="U36" s="291"/>
      <c r="V36" s="291"/>
      <c r="W36" s="291"/>
      <c r="X36" s="291"/>
      <c r="Y36" s="291"/>
      <c r="Z36" s="291"/>
      <c r="AA36" s="462"/>
      <c r="AH36" s="291"/>
      <c r="AI36" s="291"/>
      <c r="AK36" s="791"/>
      <c r="BF36" s="291"/>
      <c r="BG36" s="291"/>
    </row>
    <row r="37" spans="1:60">
      <c r="A37" s="461"/>
      <c r="B37" s="291"/>
      <c r="C37" s="291"/>
      <c r="D37" s="291"/>
      <c r="E37" s="291"/>
      <c r="F37" s="291"/>
      <c r="G37" s="291"/>
      <c r="H37" s="291"/>
      <c r="I37" s="291"/>
      <c r="J37" s="291"/>
      <c r="K37" s="291"/>
      <c r="L37" s="291"/>
      <c r="M37" s="291"/>
      <c r="N37" s="291"/>
      <c r="O37" s="291"/>
      <c r="P37" s="291"/>
      <c r="Q37" s="291"/>
      <c r="R37" s="291"/>
      <c r="S37" s="291"/>
      <c r="T37" s="291"/>
      <c r="U37" s="291"/>
      <c r="V37" s="291"/>
      <c r="W37" s="291"/>
      <c r="X37" s="291"/>
      <c r="Y37" s="291"/>
      <c r="Z37" s="291"/>
      <c r="AA37" s="462"/>
      <c r="AH37" s="700"/>
      <c r="AI37" s="700"/>
      <c r="AK37" s="792"/>
      <c r="BF37" s="128"/>
      <c r="BG37" s="128"/>
    </row>
    <row r="38" spans="1:60">
      <c r="A38" s="461"/>
      <c r="B38" s="291"/>
      <c r="C38" s="291"/>
      <c r="D38" s="291"/>
      <c r="E38" s="291"/>
      <c r="F38" s="291"/>
      <c r="G38" s="291"/>
      <c r="H38" s="291"/>
      <c r="I38" s="291"/>
      <c r="J38" s="291"/>
      <c r="K38" s="291"/>
      <c r="L38" s="291"/>
      <c r="M38" s="291"/>
      <c r="N38" s="291"/>
      <c r="O38" s="291"/>
      <c r="P38" s="291"/>
      <c r="Q38" s="291"/>
      <c r="R38" s="291"/>
      <c r="S38" s="291"/>
      <c r="T38" s="291"/>
      <c r="U38" s="291"/>
      <c r="V38" s="291"/>
      <c r="W38" s="291"/>
      <c r="X38" s="291"/>
      <c r="Y38" s="291"/>
      <c r="Z38" s="291"/>
      <c r="AA38" s="462"/>
      <c r="AH38" s="291"/>
      <c r="AI38" s="291"/>
      <c r="AK38" s="791"/>
      <c r="BF38" s="291"/>
      <c r="BG38" s="291"/>
    </row>
    <row r="39" spans="1:60">
      <c r="A39" s="461"/>
      <c r="B39" s="291"/>
      <c r="C39" s="291"/>
      <c r="D39" s="291"/>
      <c r="E39" s="291"/>
      <c r="F39" s="291"/>
      <c r="G39" s="291"/>
      <c r="H39" s="291"/>
      <c r="I39" s="291"/>
      <c r="J39" s="291"/>
      <c r="K39" s="291"/>
      <c r="L39" s="291"/>
      <c r="M39" s="291"/>
      <c r="N39" s="291"/>
      <c r="O39" s="291"/>
      <c r="P39" s="291"/>
      <c r="Q39" s="291"/>
      <c r="R39" s="291"/>
      <c r="S39" s="291"/>
      <c r="T39" s="291"/>
      <c r="U39" s="291"/>
      <c r="V39" s="291"/>
      <c r="W39" s="291"/>
      <c r="X39" s="291"/>
      <c r="Y39" s="291"/>
      <c r="Z39" s="291"/>
      <c r="AA39" s="462"/>
      <c r="AH39" s="700"/>
      <c r="AI39" s="700"/>
      <c r="AK39" s="792"/>
      <c r="BF39" s="128"/>
      <c r="BG39" s="128"/>
    </row>
    <row r="40" spans="1:60">
      <c r="A40" s="461"/>
      <c r="B40" s="291"/>
      <c r="C40" s="291"/>
      <c r="D40" s="291"/>
      <c r="E40" s="291"/>
      <c r="F40" s="291"/>
      <c r="G40" s="291"/>
      <c r="H40" s="291"/>
      <c r="I40" s="291"/>
      <c r="J40" s="291"/>
      <c r="K40" s="291"/>
      <c r="L40" s="291"/>
      <c r="M40" s="291"/>
      <c r="N40" s="291"/>
      <c r="O40" s="291"/>
      <c r="P40" s="291"/>
      <c r="Q40" s="291"/>
      <c r="R40" s="291"/>
      <c r="S40" s="291"/>
      <c r="T40" s="291"/>
      <c r="U40" s="291"/>
      <c r="V40" s="291"/>
      <c r="W40" s="291"/>
      <c r="X40" s="291"/>
      <c r="Y40" s="291"/>
      <c r="Z40" s="291"/>
      <c r="AA40" s="462"/>
      <c r="AH40" s="291"/>
      <c r="AI40" s="291"/>
      <c r="AK40" s="791"/>
      <c r="BF40" s="291"/>
      <c r="BG40" s="291"/>
    </row>
    <row r="41" spans="1:60">
      <c r="A41" s="461"/>
      <c r="B41" s="291"/>
      <c r="C41" s="291"/>
      <c r="D41" s="291"/>
      <c r="E41" s="291"/>
      <c r="F41" s="291"/>
      <c r="G41" s="291"/>
      <c r="H41" s="291"/>
      <c r="I41" s="291"/>
      <c r="J41" s="291"/>
      <c r="K41" s="291"/>
      <c r="L41" s="291"/>
      <c r="M41" s="291"/>
      <c r="N41" s="291"/>
      <c r="O41" s="291"/>
      <c r="P41" s="291"/>
      <c r="Q41" s="291"/>
      <c r="R41" s="291"/>
      <c r="S41" s="291"/>
      <c r="T41" s="291"/>
      <c r="U41" s="291"/>
      <c r="V41" s="291"/>
      <c r="W41" s="291"/>
      <c r="X41" s="291"/>
      <c r="Y41" s="291"/>
      <c r="Z41" s="291"/>
      <c r="AA41" s="462"/>
      <c r="AH41" s="700"/>
      <c r="AI41" s="700"/>
      <c r="AK41" s="792"/>
      <c r="BF41" s="128"/>
      <c r="BG41" s="128"/>
    </row>
    <row r="42" spans="1:60">
      <c r="A42" s="461"/>
      <c r="B42" s="291"/>
      <c r="C42" s="291"/>
      <c r="D42" s="291"/>
      <c r="E42" s="291"/>
      <c r="F42" s="291"/>
      <c r="G42" s="291"/>
      <c r="H42" s="291"/>
      <c r="I42" s="291"/>
      <c r="J42" s="291"/>
      <c r="K42" s="291"/>
      <c r="L42" s="291"/>
      <c r="M42" s="291"/>
      <c r="N42" s="291"/>
      <c r="O42" s="291"/>
      <c r="P42" s="291"/>
      <c r="Q42" s="291"/>
      <c r="R42" s="291"/>
      <c r="S42" s="291"/>
      <c r="T42" s="291"/>
      <c r="U42" s="291"/>
      <c r="V42" s="291"/>
      <c r="W42" s="291"/>
      <c r="X42" s="291"/>
      <c r="Y42" s="291"/>
      <c r="Z42" s="291"/>
      <c r="AA42" s="462"/>
      <c r="AH42" s="700"/>
      <c r="AI42" s="700"/>
      <c r="AK42" s="791"/>
      <c r="BF42" s="128"/>
      <c r="BG42" s="128"/>
    </row>
    <row r="43" spans="1:60">
      <c r="A43" s="461"/>
      <c r="B43" s="291"/>
      <c r="C43" s="291"/>
      <c r="D43" s="291"/>
      <c r="E43" s="291"/>
      <c r="F43" s="291"/>
      <c r="G43" s="291"/>
      <c r="H43" s="291"/>
      <c r="I43" s="291"/>
      <c r="J43" s="291"/>
      <c r="K43" s="291"/>
      <c r="L43" s="291"/>
      <c r="M43" s="291"/>
      <c r="N43" s="291"/>
      <c r="O43" s="291"/>
      <c r="P43" s="291"/>
      <c r="Q43" s="291"/>
      <c r="R43" s="291"/>
      <c r="S43" s="291"/>
      <c r="T43" s="291"/>
      <c r="U43" s="291"/>
      <c r="V43" s="291"/>
      <c r="W43" s="291"/>
      <c r="X43" s="291"/>
      <c r="Y43" s="291"/>
      <c r="Z43" s="291"/>
      <c r="AA43" s="462"/>
      <c r="AH43" s="128"/>
      <c r="AI43" s="128"/>
      <c r="AK43" s="792"/>
      <c r="BF43" s="128"/>
      <c r="BG43" s="128"/>
    </row>
    <row r="44" spans="1:60">
      <c r="A44" s="461"/>
      <c r="B44" s="291"/>
      <c r="C44" s="291"/>
      <c r="D44" s="291"/>
      <c r="E44" s="291"/>
      <c r="F44" s="291"/>
      <c r="G44" s="291"/>
      <c r="H44" s="291"/>
      <c r="I44" s="291"/>
      <c r="J44" s="291"/>
      <c r="K44" s="291"/>
      <c r="L44" s="291"/>
      <c r="M44" s="291"/>
      <c r="N44" s="291"/>
      <c r="O44" s="291"/>
      <c r="P44" s="291"/>
      <c r="Q44" s="291"/>
      <c r="R44" s="291"/>
      <c r="S44" s="291"/>
      <c r="T44" s="291"/>
      <c r="U44" s="291"/>
      <c r="V44" s="291"/>
      <c r="W44" s="291"/>
      <c r="X44" s="291"/>
      <c r="Y44" s="291"/>
      <c r="Z44" s="291"/>
      <c r="AA44" s="462"/>
      <c r="AH44" s="128"/>
      <c r="AI44" s="128"/>
      <c r="AK44" s="791"/>
      <c r="BF44" s="128"/>
      <c r="BG44" s="128"/>
    </row>
    <row r="45" spans="1:60">
      <c r="A45" s="461"/>
      <c r="B45" s="291"/>
      <c r="C45" s="291"/>
      <c r="D45" s="291"/>
      <c r="E45" s="291"/>
      <c r="F45" s="291"/>
      <c r="G45" s="291"/>
      <c r="H45" s="291"/>
      <c r="I45" s="291"/>
      <c r="J45" s="291"/>
      <c r="K45" s="291"/>
      <c r="L45" s="291"/>
      <c r="M45" s="291"/>
      <c r="N45" s="291"/>
      <c r="O45" s="291"/>
      <c r="P45" s="291"/>
      <c r="Q45" s="291"/>
      <c r="R45" s="291"/>
      <c r="S45" s="291"/>
      <c r="T45" s="291"/>
      <c r="U45" s="291"/>
      <c r="V45" s="291"/>
      <c r="W45" s="291"/>
      <c r="X45" s="291"/>
      <c r="Y45" s="291"/>
      <c r="Z45" s="291"/>
      <c r="AA45" s="462"/>
      <c r="AK45" s="792"/>
    </row>
    <row r="46" spans="1:60">
      <c r="A46" s="461"/>
      <c r="B46" s="291"/>
      <c r="C46" s="291"/>
      <c r="D46" s="291"/>
      <c r="E46" s="291"/>
      <c r="F46" s="291"/>
      <c r="G46" s="291"/>
      <c r="H46" s="291"/>
      <c r="I46" s="291"/>
      <c r="J46" s="291"/>
      <c r="K46" s="291"/>
      <c r="L46" s="291"/>
      <c r="M46" s="291"/>
      <c r="N46" s="291"/>
      <c r="O46" s="291"/>
      <c r="P46" s="291"/>
      <c r="Q46" s="291"/>
      <c r="R46" s="291"/>
      <c r="S46" s="291"/>
      <c r="T46" s="291"/>
      <c r="U46" s="291"/>
      <c r="V46" s="291"/>
      <c r="W46" s="291"/>
      <c r="X46" s="291"/>
      <c r="Y46" s="291"/>
      <c r="Z46" s="291"/>
      <c r="AA46" s="462"/>
      <c r="AK46" s="791"/>
    </row>
    <row r="47" spans="1:60">
      <c r="A47" s="461"/>
      <c r="B47" s="291"/>
      <c r="C47" s="291"/>
      <c r="D47" s="291"/>
      <c r="E47" s="291"/>
      <c r="F47" s="291"/>
      <c r="G47" s="291"/>
      <c r="H47" s="291"/>
      <c r="I47" s="291"/>
      <c r="J47" s="291"/>
      <c r="K47" s="291"/>
      <c r="L47" s="291"/>
      <c r="M47" s="291"/>
      <c r="N47" s="291"/>
      <c r="O47" s="291"/>
      <c r="P47" s="291"/>
      <c r="Q47" s="291"/>
      <c r="R47" s="291"/>
      <c r="S47" s="291"/>
      <c r="T47" s="291"/>
      <c r="U47" s="291"/>
      <c r="V47" s="291"/>
      <c r="W47" s="291"/>
      <c r="X47" s="291"/>
      <c r="Y47" s="291"/>
      <c r="Z47" s="291"/>
      <c r="AA47" s="462"/>
      <c r="AK47" s="792"/>
    </row>
    <row r="48" spans="1:60">
      <c r="A48" s="461"/>
      <c r="B48" s="291"/>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462"/>
      <c r="AK48" s="791"/>
    </row>
    <row r="49" spans="1:38">
      <c r="A49" s="461"/>
      <c r="B49" s="291"/>
      <c r="C49" s="291"/>
      <c r="D49" s="291"/>
      <c r="E49" s="291"/>
      <c r="F49" s="291"/>
      <c r="G49" s="291"/>
      <c r="H49" s="291"/>
      <c r="I49" s="291"/>
      <c r="J49" s="291"/>
      <c r="K49" s="291"/>
      <c r="L49" s="291"/>
      <c r="M49" s="291"/>
      <c r="N49" s="291"/>
      <c r="O49" s="291"/>
      <c r="P49" s="291"/>
      <c r="Q49" s="291"/>
      <c r="R49" s="291"/>
      <c r="S49" s="291"/>
      <c r="T49" s="291"/>
      <c r="U49" s="291"/>
      <c r="V49" s="291"/>
      <c r="W49" s="291"/>
      <c r="X49" s="291"/>
      <c r="Y49" s="291"/>
      <c r="Z49" s="291"/>
      <c r="AA49" s="462"/>
      <c r="AK49" s="792"/>
    </row>
    <row r="50" spans="1:38">
      <c r="A50" s="461"/>
      <c r="B50" s="291"/>
      <c r="C50" s="291"/>
      <c r="D50" s="291"/>
      <c r="E50" s="291"/>
      <c r="F50" s="291"/>
      <c r="G50" s="291"/>
      <c r="H50" s="291"/>
      <c r="I50" s="291"/>
      <c r="J50" s="291"/>
      <c r="K50" s="291"/>
      <c r="L50" s="291"/>
      <c r="M50" s="291"/>
      <c r="N50" s="291"/>
      <c r="O50" s="291"/>
      <c r="P50" s="291"/>
      <c r="Q50" s="291"/>
      <c r="R50" s="291"/>
      <c r="S50" s="291"/>
      <c r="T50" s="291"/>
      <c r="U50" s="291"/>
      <c r="V50" s="291"/>
      <c r="W50" s="291"/>
      <c r="X50" s="291"/>
      <c r="Y50" s="291"/>
      <c r="Z50" s="291"/>
      <c r="AA50" s="462"/>
      <c r="AK50" s="791"/>
      <c r="AL50" s="791"/>
    </row>
    <row r="51" spans="1:38">
      <c r="A51" s="461"/>
      <c r="B51" s="291"/>
      <c r="C51" s="291"/>
      <c r="D51" s="291"/>
      <c r="E51" s="291"/>
      <c r="F51" s="291"/>
      <c r="G51" s="291"/>
      <c r="H51" s="291"/>
      <c r="I51" s="291"/>
      <c r="J51" s="291"/>
      <c r="K51" s="291"/>
      <c r="L51" s="291"/>
      <c r="M51" s="291"/>
      <c r="N51" s="291"/>
      <c r="O51" s="291"/>
      <c r="P51" s="291"/>
      <c r="Q51" s="291"/>
      <c r="R51" s="291"/>
      <c r="S51" s="291"/>
      <c r="T51" s="291"/>
      <c r="U51" s="291"/>
      <c r="V51" s="291"/>
      <c r="W51" s="291"/>
      <c r="X51" s="291"/>
      <c r="Y51" s="291"/>
      <c r="Z51" s="291"/>
      <c r="AA51" s="462"/>
      <c r="AK51" s="792"/>
      <c r="AL51" s="791"/>
    </row>
    <row r="52" spans="1:38">
      <c r="A52" s="461"/>
      <c r="B52" s="291"/>
      <c r="C52" s="291"/>
      <c r="D52" s="291"/>
      <c r="E52" s="291"/>
      <c r="F52" s="291"/>
      <c r="G52" s="291"/>
      <c r="H52" s="291"/>
      <c r="I52" s="291"/>
      <c r="J52" s="291"/>
      <c r="K52" s="291"/>
      <c r="L52" s="291"/>
      <c r="M52" s="291"/>
      <c r="N52" s="291"/>
      <c r="O52" s="291"/>
      <c r="P52" s="291"/>
      <c r="Q52" s="291"/>
      <c r="R52" s="291"/>
      <c r="S52" s="291"/>
      <c r="T52" s="291"/>
      <c r="U52" s="291"/>
      <c r="V52" s="291"/>
      <c r="W52" s="291"/>
      <c r="X52" s="291"/>
      <c r="Y52" s="291"/>
      <c r="Z52" s="291"/>
      <c r="AA52" s="462"/>
      <c r="AK52" s="791"/>
      <c r="AL52" s="791"/>
    </row>
    <row r="53" spans="1:38">
      <c r="A53" s="461"/>
      <c r="B53" s="291"/>
      <c r="C53" s="291"/>
      <c r="D53" s="291"/>
      <c r="E53" s="291"/>
      <c r="F53" s="291"/>
      <c r="G53" s="291"/>
      <c r="H53" s="291"/>
      <c r="I53" s="291"/>
      <c r="J53" s="291"/>
      <c r="K53" s="291"/>
      <c r="L53" s="291"/>
      <c r="M53" s="291"/>
      <c r="N53" s="291"/>
      <c r="O53" s="291"/>
      <c r="P53" s="291"/>
      <c r="Q53" s="291"/>
      <c r="R53" s="291"/>
      <c r="S53" s="291"/>
      <c r="T53" s="291"/>
      <c r="U53" s="291"/>
      <c r="V53" s="291"/>
      <c r="W53" s="291"/>
      <c r="X53" s="291"/>
      <c r="Y53" s="291"/>
      <c r="Z53" s="291"/>
      <c r="AA53" s="462"/>
      <c r="AK53" s="792"/>
      <c r="AL53" s="791"/>
    </row>
    <row r="54" spans="1:38">
      <c r="A54" s="461"/>
      <c r="B54" s="291"/>
      <c r="C54" s="291"/>
      <c r="D54" s="291"/>
      <c r="E54" s="291"/>
      <c r="F54" s="291"/>
      <c r="G54" s="291"/>
      <c r="H54" s="291"/>
      <c r="I54" s="291"/>
      <c r="J54" s="291"/>
      <c r="K54" s="291"/>
      <c r="L54" s="291"/>
      <c r="M54" s="291"/>
      <c r="N54" s="291"/>
      <c r="O54" s="291"/>
      <c r="P54" s="291"/>
      <c r="Q54" s="291"/>
      <c r="R54" s="291"/>
      <c r="S54" s="291"/>
      <c r="T54" s="291"/>
      <c r="U54" s="291"/>
      <c r="V54" s="291"/>
      <c r="W54" s="291"/>
      <c r="X54" s="291"/>
      <c r="Y54" s="291"/>
      <c r="Z54" s="291"/>
      <c r="AA54" s="462"/>
      <c r="AK54" s="791"/>
      <c r="AL54" s="791"/>
    </row>
    <row r="55" spans="1:38">
      <c r="A55" s="461"/>
      <c r="B55" s="291"/>
      <c r="C55" s="291"/>
      <c r="D55" s="291"/>
      <c r="E55" s="291"/>
      <c r="F55" s="291"/>
      <c r="G55" s="291"/>
      <c r="H55" s="291"/>
      <c r="I55" s="291"/>
      <c r="J55" s="291"/>
      <c r="K55" s="291"/>
      <c r="L55" s="291"/>
      <c r="M55" s="291"/>
      <c r="N55" s="291"/>
      <c r="O55" s="291"/>
      <c r="P55" s="291"/>
      <c r="Q55" s="291"/>
      <c r="R55" s="291"/>
      <c r="S55" s="291"/>
      <c r="T55" s="291"/>
      <c r="U55" s="291"/>
      <c r="V55" s="291"/>
      <c r="W55" s="291"/>
      <c r="X55" s="291"/>
      <c r="Y55" s="291"/>
      <c r="Z55" s="291"/>
      <c r="AA55" s="462"/>
    </row>
    <row r="56" spans="1:38">
      <c r="A56" s="461"/>
      <c r="B56" s="291"/>
      <c r="C56" s="291"/>
      <c r="D56" s="291"/>
      <c r="E56" s="291"/>
      <c r="F56" s="291"/>
      <c r="G56" s="291"/>
      <c r="H56" s="291"/>
      <c r="I56" s="291"/>
      <c r="J56" s="291"/>
      <c r="K56" s="291"/>
      <c r="L56" s="291"/>
      <c r="M56" s="291"/>
      <c r="N56" s="291"/>
      <c r="O56" s="291"/>
      <c r="P56" s="291"/>
      <c r="Q56" s="291"/>
      <c r="R56" s="291"/>
      <c r="S56" s="291"/>
      <c r="T56" s="291"/>
      <c r="U56" s="291"/>
      <c r="V56" s="291"/>
      <c r="W56" s="291"/>
      <c r="X56" s="291"/>
      <c r="Y56" s="291"/>
      <c r="Z56" s="291"/>
      <c r="AA56" s="462"/>
    </row>
    <row r="57" spans="1:38">
      <c r="A57" s="461"/>
      <c r="B57" s="291"/>
      <c r="C57" s="291"/>
      <c r="D57" s="291"/>
      <c r="E57" s="291"/>
      <c r="F57" s="291"/>
      <c r="G57" s="291"/>
      <c r="H57" s="291"/>
      <c r="I57" s="291"/>
      <c r="J57" s="291"/>
      <c r="K57" s="291"/>
      <c r="L57" s="291"/>
      <c r="M57" s="291"/>
      <c r="N57" s="291"/>
      <c r="O57" s="291"/>
      <c r="P57" s="291"/>
      <c r="Q57" s="291"/>
      <c r="R57" s="291"/>
      <c r="S57" s="291"/>
      <c r="T57" s="291"/>
      <c r="U57" s="291"/>
      <c r="V57" s="291"/>
      <c r="W57" s="291"/>
      <c r="X57" s="291"/>
      <c r="Y57" s="291"/>
      <c r="Z57" s="291"/>
      <c r="AA57" s="462"/>
    </row>
    <row r="58" spans="1:38">
      <c r="A58" s="461"/>
      <c r="B58" s="291"/>
      <c r="C58" s="291"/>
      <c r="D58" s="291"/>
      <c r="E58" s="291"/>
      <c r="F58" s="291"/>
      <c r="G58" s="291"/>
      <c r="H58" s="291"/>
      <c r="I58" s="291"/>
      <c r="J58" s="291"/>
      <c r="K58" s="291"/>
      <c r="L58" s="291"/>
      <c r="M58" s="291"/>
      <c r="N58" s="291"/>
      <c r="O58" s="291"/>
      <c r="P58" s="291"/>
      <c r="Q58" s="291"/>
      <c r="R58" s="291"/>
      <c r="S58" s="291"/>
      <c r="T58" s="291"/>
      <c r="U58" s="291"/>
      <c r="V58" s="291"/>
      <c r="W58" s="291"/>
      <c r="X58" s="291"/>
      <c r="Y58" s="291"/>
      <c r="Z58" s="291"/>
      <c r="AA58" s="462"/>
    </row>
    <row r="59" spans="1:38">
      <c r="A59" s="461"/>
      <c r="B59" s="291"/>
      <c r="C59" s="291"/>
      <c r="D59" s="291"/>
      <c r="E59" s="291"/>
      <c r="F59" s="291"/>
      <c r="G59" s="291"/>
      <c r="H59" s="291"/>
      <c r="I59" s="291"/>
      <c r="J59" s="291"/>
      <c r="K59" s="291"/>
      <c r="L59" s="291"/>
      <c r="M59" s="291"/>
      <c r="N59" s="291"/>
      <c r="O59" s="291"/>
      <c r="P59" s="291"/>
      <c r="Q59" s="291"/>
      <c r="R59" s="291"/>
      <c r="S59" s="291"/>
      <c r="T59" s="291"/>
      <c r="U59" s="291"/>
      <c r="V59" s="291"/>
      <c r="W59" s="291"/>
      <c r="X59" s="291"/>
      <c r="Y59" s="291"/>
      <c r="Z59" s="291"/>
      <c r="AA59" s="462"/>
    </row>
    <row r="60" spans="1:38">
      <c r="A60" s="461"/>
      <c r="B60" s="291"/>
      <c r="C60" s="291"/>
      <c r="D60" s="291"/>
      <c r="E60" s="291"/>
      <c r="F60" s="291"/>
      <c r="G60" s="291"/>
      <c r="H60" s="291"/>
      <c r="I60" s="291"/>
      <c r="J60" s="291"/>
      <c r="K60" s="291"/>
      <c r="L60" s="291"/>
      <c r="M60" s="291"/>
      <c r="N60" s="291"/>
      <c r="O60" s="291"/>
      <c r="P60" s="291"/>
      <c r="Q60" s="291"/>
      <c r="R60" s="291"/>
      <c r="S60" s="291"/>
      <c r="T60" s="291"/>
      <c r="U60" s="291"/>
      <c r="V60" s="291"/>
      <c r="W60" s="291"/>
      <c r="X60" s="291"/>
      <c r="Y60" s="291"/>
      <c r="Z60" s="291"/>
      <c r="AA60" s="462"/>
    </row>
    <row r="61" spans="1:38">
      <c r="A61" s="461"/>
      <c r="B61" s="291"/>
      <c r="C61" s="291"/>
      <c r="D61" s="291"/>
      <c r="E61" s="291"/>
      <c r="F61" s="291"/>
      <c r="G61" s="291"/>
      <c r="H61" s="291"/>
      <c r="I61" s="291"/>
      <c r="J61" s="291"/>
      <c r="K61" s="291"/>
      <c r="L61" s="291"/>
      <c r="M61" s="291"/>
      <c r="N61" s="291"/>
      <c r="O61" s="291"/>
      <c r="P61" s="291"/>
      <c r="Q61" s="291"/>
      <c r="R61" s="291"/>
      <c r="S61" s="291"/>
      <c r="T61" s="291"/>
      <c r="U61" s="291"/>
      <c r="V61" s="291"/>
      <c r="W61" s="291"/>
      <c r="X61" s="291"/>
      <c r="Y61" s="291"/>
      <c r="Z61" s="291"/>
      <c r="AA61" s="462"/>
    </row>
    <row r="62" spans="1:38">
      <c r="A62" s="461"/>
      <c r="B62" s="291"/>
      <c r="C62" s="291"/>
      <c r="D62" s="291"/>
      <c r="E62" s="291"/>
      <c r="F62" s="291"/>
      <c r="G62" s="291"/>
      <c r="H62" s="291"/>
      <c r="I62" s="291"/>
      <c r="J62" s="291"/>
      <c r="K62" s="291"/>
      <c r="L62" s="291"/>
      <c r="M62" s="291"/>
      <c r="N62" s="291"/>
      <c r="O62" s="291"/>
      <c r="P62" s="291"/>
      <c r="Q62" s="291"/>
      <c r="R62" s="291"/>
      <c r="S62" s="291"/>
      <c r="T62" s="291"/>
      <c r="U62" s="291"/>
      <c r="V62" s="291"/>
      <c r="W62" s="291"/>
      <c r="X62" s="291"/>
      <c r="Y62" s="291"/>
      <c r="Z62" s="291"/>
      <c r="AA62" s="462"/>
    </row>
    <row r="63" spans="1:38">
      <c r="A63" s="463"/>
      <c r="B63" s="464"/>
      <c r="C63" s="464"/>
      <c r="D63" s="464"/>
      <c r="E63" s="464"/>
      <c r="F63" s="464"/>
      <c r="G63" s="464"/>
      <c r="H63" s="464"/>
      <c r="I63" s="464"/>
      <c r="J63" s="464"/>
      <c r="K63" s="464"/>
      <c r="L63" s="464"/>
      <c r="M63" s="464"/>
      <c r="N63" s="464"/>
      <c r="O63" s="464"/>
      <c r="P63" s="464"/>
      <c r="Q63" s="464"/>
      <c r="R63" s="464"/>
      <c r="S63" s="464"/>
      <c r="T63" s="464"/>
      <c r="U63" s="464"/>
      <c r="V63" s="464"/>
      <c r="W63" s="464"/>
      <c r="X63" s="464"/>
      <c r="Y63" s="464"/>
      <c r="Z63" s="464"/>
      <c r="AA63" s="465"/>
    </row>
  </sheetData>
  <mergeCells count="4">
    <mergeCell ref="A1:B1"/>
    <mergeCell ref="B3:M15"/>
    <mergeCell ref="V1:AA1"/>
    <mergeCell ref="AL15:AW27"/>
  </mergeCells>
  <phoneticPr fontId="4"/>
  <conditionalFormatting sqref="AD11:AD22">
    <cfRule type="top10" dxfId="35" priority="2" rank="2"/>
  </conditionalFormatting>
  <conditionalFormatting sqref="AD28:AD33">
    <cfRule type="expression" dxfId="34" priority="1">
      <formula>$AD28&gt;0.4</formula>
    </cfRule>
  </conditionalFormatting>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colBreaks count="2" manualBreakCount="2">
    <brk id="27" max="62" man="1"/>
    <brk id="51"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0000000}">
          <x14:formula1>
            <xm:f>業種リスト!$A$2:$A$14</xm:f>
          </x14:formula1>
          <xm:sqref>AN6:AP7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theme="9" tint="0.59999389629810485"/>
  </sheetPr>
  <dimension ref="A1:BU68"/>
  <sheetViews>
    <sheetView showGridLines="0" view="pageBreakPreview" zoomScaleNormal="100" zoomScaleSheetLayoutView="100" workbookViewId="0">
      <selection activeCell="B3" sqref="B3:K15"/>
    </sheetView>
  </sheetViews>
  <sheetFormatPr defaultColWidth="10.28515625" defaultRowHeight="12"/>
  <cols>
    <col min="1" max="27" width="3.85546875" style="272" customWidth="1"/>
    <col min="28" max="28" width="1.7109375" style="272" customWidth="1"/>
    <col min="29" max="29" width="15.140625" style="282" customWidth="1"/>
    <col min="30" max="37" width="9.28515625" style="282" customWidth="1"/>
    <col min="38" max="38" width="9.28515625" style="272" customWidth="1"/>
    <col min="39" max="39" width="8.28515625" style="336" customWidth="1"/>
    <col min="40" max="40" width="7.7109375" style="336" bestFit="1" customWidth="1"/>
    <col min="41" max="41" width="5.42578125" style="336" bestFit="1" customWidth="1"/>
    <col min="42" max="43" width="7.140625" style="336" bestFit="1" customWidth="1"/>
    <col min="44" max="44" width="8.28515625" style="336" bestFit="1" customWidth="1"/>
    <col min="45" max="45" width="5.42578125" style="336" bestFit="1" customWidth="1"/>
    <col min="46" max="51" width="5.42578125" style="336" customWidth="1"/>
    <col min="52" max="52" width="5.42578125" style="793" customWidth="1"/>
    <col min="53" max="53" width="1.7109375" style="272" customWidth="1"/>
    <col min="54" max="54" width="15.140625" style="282" customWidth="1"/>
    <col min="55" max="62" width="9.28515625" style="282" customWidth="1"/>
    <col min="63" max="63" width="9.28515625" style="272" customWidth="1"/>
    <col min="64" max="64" width="15.140625" style="282" customWidth="1"/>
    <col min="65" max="72" width="7" style="282" customWidth="1"/>
    <col min="73" max="73" width="7" style="272" customWidth="1"/>
    <col min="74" max="16384" width="10.28515625" style="272"/>
  </cols>
  <sheetData>
    <row r="1" spans="1:72" ht="21" customHeight="1" thickBot="1">
      <c r="A1" s="986">
        <v>38</v>
      </c>
      <c r="B1" s="986"/>
      <c r="C1" s="271" t="s">
        <v>120</v>
      </c>
      <c r="D1" s="271"/>
      <c r="E1" s="271"/>
      <c r="F1" s="271"/>
      <c r="G1" s="271"/>
      <c r="H1" s="271"/>
      <c r="I1" s="271"/>
      <c r="J1" s="271"/>
      <c r="K1" s="271"/>
      <c r="L1" s="271"/>
      <c r="M1" s="271"/>
      <c r="N1" s="271"/>
      <c r="O1" s="271"/>
      <c r="P1" s="271"/>
      <c r="Q1" s="271"/>
      <c r="R1" s="271"/>
      <c r="S1" s="271"/>
      <c r="T1" s="271"/>
      <c r="U1" s="271"/>
      <c r="V1" s="984" t="s">
        <v>652</v>
      </c>
      <c r="W1" s="989"/>
      <c r="X1" s="989"/>
      <c r="Y1" s="989"/>
      <c r="Z1" s="989"/>
      <c r="AA1" s="989"/>
      <c r="AB1" s="712"/>
      <c r="AC1" s="282" t="s">
        <v>466</v>
      </c>
      <c r="AD1" s="713"/>
      <c r="AE1" s="713"/>
      <c r="AF1" s="713"/>
      <c r="AG1" s="713"/>
      <c r="AH1" s="713"/>
      <c r="AI1" s="713"/>
      <c r="AJ1" s="713"/>
      <c r="AK1" s="713"/>
      <c r="AL1" s="713"/>
      <c r="BB1" s="282" t="s">
        <v>267</v>
      </c>
      <c r="BC1" s="272"/>
      <c r="BD1" s="272"/>
      <c r="BE1" s="272"/>
      <c r="BF1" s="272"/>
      <c r="BG1" s="272"/>
      <c r="BH1" s="272"/>
      <c r="BI1" s="272"/>
      <c r="BJ1" s="272"/>
      <c r="BM1" s="272"/>
      <c r="BN1" s="272"/>
      <c r="BO1" s="272"/>
      <c r="BP1" s="272"/>
      <c r="BQ1" s="272"/>
      <c r="BR1" s="272"/>
      <c r="BS1" s="272"/>
      <c r="BT1" s="272"/>
    </row>
    <row r="2" spans="1:72">
      <c r="AB2" s="713"/>
      <c r="AC2" s="713"/>
      <c r="AD2" s="713"/>
      <c r="AE2" s="713"/>
      <c r="AF2" s="713"/>
      <c r="AG2" s="713"/>
      <c r="AH2" s="713"/>
      <c r="AI2" s="713"/>
      <c r="AJ2" s="713"/>
      <c r="AK2" s="713"/>
      <c r="AL2" s="713"/>
      <c r="BB2" s="272"/>
      <c r="BC2" s="272"/>
      <c r="BD2" s="272"/>
      <c r="BE2" s="272"/>
      <c r="BF2" s="272"/>
      <c r="BG2" s="272"/>
      <c r="BH2" s="272"/>
      <c r="BI2" s="272"/>
      <c r="BJ2" s="272"/>
      <c r="BL2" s="272"/>
      <c r="BM2" s="272"/>
      <c r="BN2" s="272"/>
      <c r="BO2" s="272"/>
      <c r="BP2" s="272"/>
      <c r="BQ2" s="272"/>
      <c r="BR2" s="272"/>
      <c r="BS2" s="272"/>
      <c r="BT2" s="272"/>
    </row>
    <row r="3" spans="1:72">
      <c r="B3" s="987" t="s">
        <v>911</v>
      </c>
      <c r="C3" s="988"/>
      <c r="D3" s="988"/>
      <c r="E3" s="988"/>
      <c r="F3" s="988"/>
      <c r="G3" s="988"/>
      <c r="H3" s="988"/>
      <c r="I3" s="988"/>
      <c r="J3" s="988"/>
      <c r="K3" s="988"/>
      <c r="M3" s="273"/>
      <c r="N3" s="274"/>
      <c r="O3" s="274"/>
      <c r="P3" s="274"/>
      <c r="Q3" s="274"/>
      <c r="R3" s="274"/>
      <c r="S3" s="274"/>
      <c r="T3" s="274"/>
      <c r="U3" s="274"/>
      <c r="V3" s="274"/>
      <c r="W3" s="274"/>
      <c r="X3" s="274"/>
      <c r="Y3" s="274"/>
      <c r="Z3" s="274"/>
      <c r="AA3" s="275"/>
      <c r="AB3" s="713"/>
      <c r="AC3" s="282" t="s">
        <v>140</v>
      </c>
      <c r="AL3" s="713"/>
      <c r="AN3" s="336" t="s">
        <v>669</v>
      </c>
      <c r="BB3" s="282" t="s">
        <v>140</v>
      </c>
    </row>
    <row r="4" spans="1:72" ht="12.75" thickBot="1">
      <c r="B4" s="988"/>
      <c r="C4" s="988"/>
      <c r="D4" s="988"/>
      <c r="E4" s="988"/>
      <c r="F4" s="988"/>
      <c r="G4" s="988"/>
      <c r="H4" s="988"/>
      <c r="I4" s="988"/>
      <c r="J4" s="988"/>
      <c r="K4" s="988"/>
      <c r="M4" s="276"/>
      <c r="N4" s="277"/>
      <c r="O4" s="277"/>
      <c r="P4" s="277"/>
      <c r="Q4" s="277"/>
      <c r="R4" s="277"/>
      <c r="S4" s="277"/>
      <c r="T4" s="277"/>
      <c r="U4" s="277"/>
      <c r="V4" s="277"/>
      <c r="W4" s="277"/>
      <c r="X4" s="277"/>
      <c r="Y4" s="277"/>
      <c r="Z4" s="277"/>
      <c r="AA4" s="278"/>
      <c r="AB4" s="713"/>
      <c r="AC4" s="713"/>
      <c r="AD4" s="713"/>
      <c r="AE4" s="713"/>
      <c r="AF4" s="713"/>
      <c r="AG4" s="713"/>
      <c r="AH4" s="713"/>
      <c r="AI4" s="713"/>
      <c r="AJ4" s="713"/>
      <c r="AK4" s="713"/>
      <c r="AL4" s="713"/>
      <c r="AN4" s="336" t="str">
        <f>CONCATENATE("女性管理職の割合について、「50％以上」と回答した事業所が全体で",TEXT(AJ6,"0.0％"),"となった（前年:",TEXT(AX5,"0.0％"),"）。")</f>
        <v>女性管理職の割合について、「50％以上」と回答した事業所が全体で22.5%となった（前年:23.8%）。</v>
      </c>
      <c r="AX4" s="788" t="s">
        <v>711</v>
      </c>
      <c r="BB4" s="272"/>
      <c r="BC4" s="272"/>
      <c r="BD4" s="272"/>
      <c r="BE4" s="272"/>
      <c r="BF4" s="272"/>
      <c r="BG4" s="272"/>
      <c r="BH4" s="272"/>
      <c r="BI4" s="272"/>
      <c r="BJ4" s="272"/>
    </row>
    <row r="5" spans="1:72" ht="27.75" customHeight="1" thickBot="1">
      <c r="B5" s="988"/>
      <c r="C5" s="988"/>
      <c r="D5" s="988"/>
      <c r="E5" s="988"/>
      <c r="F5" s="988"/>
      <c r="G5" s="988"/>
      <c r="H5" s="988"/>
      <c r="I5" s="988"/>
      <c r="J5" s="988"/>
      <c r="K5" s="988"/>
      <c r="M5" s="276"/>
      <c r="N5" s="277"/>
      <c r="O5" s="277"/>
      <c r="P5" s="277"/>
      <c r="Q5" s="277"/>
      <c r="R5" s="277"/>
      <c r="S5" s="277"/>
      <c r="T5" s="277"/>
      <c r="U5" s="277"/>
      <c r="V5" s="277"/>
      <c r="W5" s="277"/>
      <c r="X5" s="277"/>
      <c r="Y5" s="277"/>
      <c r="Z5" s="277"/>
      <c r="AA5" s="278"/>
      <c r="AB5" s="713"/>
      <c r="AC5" s="590"/>
      <c r="AD5" s="587" t="s">
        <v>222</v>
      </c>
      <c r="AE5" s="588" t="s">
        <v>223</v>
      </c>
      <c r="AF5" s="588" t="s">
        <v>224</v>
      </c>
      <c r="AG5" s="588" t="s">
        <v>221</v>
      </c>
      <c r="AH5" s="588" t="s">
        <v>225</v>
      </c>
      <c r="AI5" s="588" t="s">
        <v>226</v>
      </c>
      <c r="AJ5" s="587" t="s">
        <v>227</v>
      </c>
      <c r="AK5" s="714" t="s">
        <v>546</v>
      </c>
      <c r="AL5" s="713"/>
      <c r="AM5" s="794"/>
      <c r="AN5" s="336" t="s">
        <v>670</v>
      </c>
      <c r="AP5" s="788" t="s">
        <v>712</v>
      </c>
      <c r="AQ5" s="788" t="s">
        <v>713</v>
      </c>
      <c r="AR5" s="788" t="s">
        <v>714</v>
      </c>
      <c r="AX5" s="688">
        <v>0.23799999999999999</v>
      </c>
      <c r="AZ5" s="795"/>
      <c r="BB5" s="297"/>
      <c r="BC5" s="466" t="s">
        <v>222</v>
      </c>
      <c r="BD5" s="467" t="s">
        <v>223</v>
      </c>
      <c r="BE5" s="467" t="s">
        <v>224</v>
      </c>
      <c r="BF5" s="467" t="s">
        <v>221</v>
      </c>
      <c r="BG5" s="467" t="s">
        <v>225</v>
      </c>
      <c r="BH5" s="467" t="s">
        <v>226</v>
      </c>
      <c r="BI5" s="468" t="s">
        <v>227</v>
      </c>
      <c r="BJ5" s="469" t="s">
        <v>546</v>
      </c>
    </row>
    <row r="6" spans="1:72" ht="17.25" customHeight="1" thickBot="1">
      <c r="B6" s="988"/>
      <c r="C6" s="988"/>
      <c r="D6" s="988"/>
      <c r="E6" s="988"/>
      <c r="F6" s="988"/>
      <c r="G6" s="988"/>
      <c r="H6" s="988"/>
      <c r="I6" s="988"/>
      <c r="J6" s="988"/>
      <c r="K6" s="988"/>
      <c r="M6" s="276"/>
      <c r="N6" s="277"/>
      <c r="O6" s="277"/>
      <c r="P6" s="277"/>
      <c r="Q6" s="277"/>
      <c r="R6" s="277"/>
      <c r="S6" s="277"/>
      <c r="T6" s="277"/>
      <c r="U6" s="277"/>
      <c r="V6" s="277"/>
      <c r="W6" s="277"/>
      <c r="X6" s="277"/>
      <c r="Y6" s="277"/>
      <c r="Z6" s="277"/>
      <c r="AA6" s="278"/>
      <c r="AB6" s="713"/>
      <c r="AC6" s="589" t="s">
        <v>547</v>
      </c>
      <c r="AD6" s="688">
        <f>BC6</f>
        <v>0.40578577013291633</v>
      </c>
      <c r="AE6" s="688">
        <f t="shared" ref="AE6:AK6" si="0">BD6</f>
        <v>1.2509773260359656E-2</v>
      </c>
      <c r="AF6" s="688">
        <f t="shared" si="0"/>
        <v>4.3784206411258797E-2</v>
      </c>
      <c r="AG6" s="688">
        <f t="shared" si="0"/>
        <v>4.300234558248632E-2</v>
      </c>
      <c r="AH6" s="688">
        <f t="shared" si="0"/>
        <v>6.5676309616888195E-2</v>
      </c>
      <c r="AI6" s="688">
        <f t="shared" si="0"/>
        <v>1.0946051602814699E-2</v>
      </c>
      <c r="AJ6" s="769">
        <f t="shared" si="0"/>
        <v>0.2251759186864738</v>
      </c>
      <c r="AK6" s="688">
        <f t="shared" si="0"/>
        <v>0.19311962470680219</v>
      </c>
      <c r="AL6" s="713"/>
      <c r="AM6" s="794"/>
      <c r="AN6" s="336" t="s">
        <v>718</v>
      </c>
      <c r="AP6" s="788" t="s">
        <v>694</v>
      </c>
      <c r="AQ6" s="788" t="s">
        <v>693</v>
      </c>
      <c r="AR6" s="788"/>
      <c r="AS6" s="336" t="s">
        <v>910</v>
      </c>
      <c r="AZ6" s="796"/>
      <c r="BB6" s="296" t="s">
        <v>547</v>
      </c>
      <c r="BC6" s="318">
        <f t="shared" ref="BC6:BJ6" si="1">+BC34/$BK34</f>
        <v>0.40578577013291633</v>
      </c>
      <c r="BD6" s="318">
        <f t="shared" si="1"/>
        <v>1.2509773260359656E-2</v>
      </c>
      <c r="BE6" s="318">
        <f t="shared" si="1"/>
        <v>4.3784206411258797E-2</v>
      </c>
      <c r="BF6" s="318">
        <f t="shared" si="1"/>
        <v>4.300234558248632E-2</v>
      </c>
      <c r="BG6" s="318">
        <f t="shared" si="1"/>
        <v>6.5676309616888195E-2</v>
      </c>
      <c r="BH6" s="318">
        <f t="shared" si="1"/>
        <v>1.0946051602814699E-2</v>
      </c>
      <c r="BI6" s="318">
        <f t="shared" si="1"/>
        <v>0.2251759186864738</v>
      </c>
      <c r="BJ6" s="318">
        <f t="shared" si="1"/>
        <v>0.19311962470680219</v>
      </c>
    </row>
    <row r="7" spans="1:72">
      <c r="B7" s="988"/>
      <c r="C7" s="988"/>
      <c r="D7" s="988"/>
      <c r="E7" s="988"/>
      <c r="F7" s="988"/>
      <c r="G7" s="988"/>
      <c r="H7" s="988"/>
      <c r="I7" s="988"/>
      <c r="J7" s="988"/>
      <c r="K7" s="988"/>
      <c r="M7" s="276"/>
      <c r="N7" s="277"/>
      <c r="O7" s="277"/>
      <c r="P7" s="277"/>
      <c r="Q7" s="277"/>
      <c r="R7" s="277"/>
      <c r="S7" s="277"/>
      <c r="T7" s="277"/>
      <c r="U7" s="277"/>
      <c r="V7" s="277"/>
      <c r="W7" s="277"/>
      <c r="X7" s="277"/>
      <c r="Y7" s="277"/>
      <c r="Z7" s="277"/>
      <c r="AA7" s="278"/>
      <c r="AB7" s="713"/>
      <c r="AL7" s="713"/>
      <c r="AM7" s="695"/>
      <c r="AN7" s="336" t="str">
        <f>CONCATENATE(AN6,AP6,AQ6,AR6,AS6)</f>
        <v>業種別では、「教育・学習支援業」「医療・福祉」で「50％以上」と回答した割合が他業種と比べ高い。</v>
      </c>
    </row>
    <row r="8" spans="1:72" ht="12.75" thickBot="1">
      <c r="B8" s="988"/>
      <c r="C8" s="988"/>
      <c r="D8" s="988"/>
      <c r="E8" s="988"/>
      <c r="F8" s="988"/>
      <c r="G8" s="988"/>
      <c r="H8" s="988"/>
      <c r="I8" s="988"/>
      <c r="J8" s="988"/>
      <c r="K8" s="988"/>
      <c r="M8" s="276"/>
      <c r="N8" s="277"/>
      <c r="O8" s="277"/>
      <c r="P8" s="277"/>
      <c r="Q8" s="277"/>
      <c r="R8" s="277"/>
      <c r="S8" s="277"/>
      <c r="T8" s="277"/>
      <c r="U8" s="277"/>
      <c r="V8" s="277"/>
      <c r="W8" s="277"/>
      <c r="X8" s="277"/>
      <c r="Y8" s="277"/>
      <c r="Z8" s="277"/>
      <c r="AA8" s="278"/>
      <c r="AB8" s="713"/>
      <c r="AC8" s="282" t="s">
        <v>141</v>
      </c>
      <c r="AD8" s="713"/>
      <c r="AE8" s="713"/>
      <c r="AF8" s="713"/>
      <c r="AG8" s="713"/>
      <c r="AH8" s="713"/>
      <c r="AI8" s="713"/>
      <c r="AJ8" s="713"/>
      <c r="AK8" s="713"/>
      <c r="AL8" s="713"/>
      <c r="AN8" s="336" t="s">
        <v>677</v>
      </c>
      <c r="BB8" s="282" t="s">
        <v>141</v>
      </c>
      <c r="BC8" s="272"/>
      <c r="BD8" s="272"/>
      <c r="BE8" s="272"/>
      <c r="BF8" s="272"/>
      <c r="BG8" s="272"/>
      <c r="BH8" s="272"/>
      <c r="BI8" s="272"/>
      <c r="BJ8" s="272"/>
    </row>
    <row r="9" spans="1:72" ht="27.75" customHeight="1" thickBot="1">
      <c r="B9" s="988"/>
      <c r="C9" s="988"/>
      <c r="D9" s="988"/>
      <c r="E9" s="988"/>
      <c r="F9" s="988"/>
      <c r="G9" s="988"/>
      <c r="H9" s="988"/>
      <c r="I9" s="988"/>
      <c r="J9" s="988"/>
      <c r="K9" s="988"/>
      <c r="M9" s="276"/>
      <c r="N9" s="277"/>
      <c r="O9" s="277"/>
      <c r="P9" s="277"/>
      <c r="Q9" s="277"/>
      <c r="R9" s="277"/>
      <c r="S9" s="277"/>
      <c r="T9" s="277"/>
      <c r="U9" s="277"/>
      <c r="V9" s="277"/>
      <c r="W9" s="277"/>
      <c r="X9" s="277"/>
      <c r="Y9" s="277"/>
      <c r="Z9" s="277"/>
      <c r="AA9" s="278"/>
      <c r="AB9" s="713"/>
      <c r="AC9" s="575" t="s">
        <v>539</v>
      </c>
      <c r="AD9" s="587" t="s">
        <v>222</v>
      </c>
      <c r="AE9" s="588" t="s">
        <v>223</v>
      </c>
      <c r="AF9" s="588" t="s">
        <v>224</v>
      </c>
      <c r="AG9" s="588" t="s">
        <v>221</v>
      </c>
      <c r="AH9" s="588" t="s">
        <v>225</v>
      </c>
      <c r="AI9" s="588" t="s">
        <v>226</v>
      </c>
      <c r="AJ9" s="587" t="s">
        <v>227</v>
      </c>
      <c r="AK9" s="714" t="s">
        <v>546</v>
      </c>
      <c r="AL9" s="713"/>
      <c r="BB9" s="27" t="s">
        <v>539</v>
      </c>
      <c r="BC9" s="466" t="s">
        <v>222</v>
      </c>
      <c r="BD9" s="467" t="s">
        <v>223</v>
      </c>
      <c r="BE9" s="467" t="s">
        <v>224</v>
      </c>
      <c r="BF9" s="467" t="s">
        <v>221</v>
      </c>
      <c r="BG9" s="467" t="s">
        <v>225</v>
      </c>
      <c r="BH9" s="467" t="s">
        <v>226</v>
      </c>
      <c r="BI9" s="468" t="s">
        <v>227</v>
      </c>
      <c r="BJ9" s="469" t="s">
        <v>546</v>
      </c>
    </row>
    <row r="10" spans="1:72">
      <c r="B10" s="988"/>
      <c r="C10" s="988"/>
      <c r="D10" s="988"/>
      <c r="E10" s="988"/>
      <c r="F10" s="988"/>
      <c r="G10" s="988"/>
      <c r="H10" s="988"/>
      <c r="I10" s="988"/>
      <c r="J10" s="988"/>
      <c r="K10" s="988"/>
      <c r="M10" s="276"/>
      <c r="N10" s="277"/>
      <c r="O10" s="277"/>
      <c r="P10" s="277"/>
      <c r="Q10" s="277"/>
      <c r="R10" s="277"/>
      <c r="S10" s="277"/>
      <c r="T10" s="277"/>
      <c r="U10" s="277"/>
      <c r="V10" s="277"/>
      <c r="W10" s="277"/>
      <c r="X10" s="277"/>
      <c r="Y10" s="277"/>
      <c r="Z10" s="277"/>
      <c r="AA10" s="278"/>
      <c r="AB10" s="713"/>
      <c r="AC10" s="573" t="s">
        <v>401</v>
      </c>
      <c r="AD10" s="688">
        <f>BC22</f>
        <v>0.49367088607594939</v>
      </c>
      <c r="AE10" s="688">
        <f t="shared" ref="AE10:AK10" si="2">BD22</f>
        <v>2.1097046413502109E-2</v>
      </c>
      <c r="AF10" s="688">
        <f t="shared" si="2"/>
        <v>3.3755274261603373E-2</v>
      </c>
      <c r="AG10" s="688">
        <f t="shared" si="2"/>
        <v>6.3291139240506333E-2</v>
      </c>
      <c r="AH10" s="688">
        <f t="shared" si="2"/>
        <v>6.7510548523206745E-2</v>
      </c>
      <c r="AI10" s="688">
        <f t="shared" si="2"/>
        <v>4.2194092827004216E-3</v>
      </c>
      <c r="AJ10" s="697">
        <f t="shared" si="2"/>
        <v>0.14767932489451477</v>
      </c>
      <c r="AK10" s="688">
        <f t="shared" si="2"/>
        <v>0.16877637130801687</v>
      </c>
      <c r="AL10" s="713"/>
      <c r="AZ10" s="795"/>
      <c r="BB10" s="44" t="s">
        <v>546</v>
      </c>
      <c r="BC10" s="90" t="e">
        <f t="shared" ref="BC10:BJ22" si="3">+BC37/$BK37</f>
        <v>#DIV/0!</v>
      </c>
      <c r="BD10" s="46" t="e">
        <f t="shared" si="3"/>
        <v>#DIV/0!</v>
      </c>
      <c r="BE10" s="46" t="e">
        <f t="shared" si="3"/>
        <v>#DIV/0!</v>
      </c>
      <c r="BF10" s="46" t="e">
        <f t="shared" si="3"/>
        <v>#DIV/0!</v>
      </c>
      <c r="BG10" s="46" t="e">
        <f t="shared" si="3"/>
        <v>#DIV/0!</v>
      </c>
      <c r="BH10" s="46" t="e">
        <f t="shared" si="3"/>
        <v>#DIV/0!</v>
      </c>
      <c r="BI10" s="46" t="e">
        <f t="shared" si="3"/>
        <v>#DIV/0!</v>
      </c>
      <c r="BJ10" s="91" t="e">
        <f t="shared" si="3"/>
        <v>#DIV/0!</v>
      </c>
    </row>
    <row r="11" spans="1:72">
      <c r="B11" s="988"/>
      <c r="C11" s="988"/>
      <c r="D11" s="988"/>
      <c r="E11" s="988"/>
      <c r="F11" s="988"/>
      <c r="G11" s="988"/>
      <c r="H11" s="988"/>
      <c r="I11" s="988"/>
      <c r="J11" s="988"/>
      <c r="K11" s="988"/>
      <c r="M11" s="276"/>
      <c r="N11" s="277"/>
      <c r="O11" s="277"/>
      <c r="P11" s="277"/>
      <c r="Q11" s="277"/>
      <c r="R11" s="277"/>
      <c r="S11" s="277"/>
      <c r="T11" s="277"/>
      <c r="U11" s="277"/>
      <c r="V11" s="277"/>
      <c r="W11" s="277"/>
      <c r="X11" s="277"/>
      <c r="Y11" s="277"/>
      <c r="Z11" s="277"/>
      <c r="AA11" s="278"/>
      <c r="AB11" s="713"/>
      <c r="AC11" s="690" t="s">
        <v>402</v>
      </c>
      <c r="AD11" s="688">
        <f>BC21</f>
        <v>0.4631578947368421</v>
      </c>
      <c r="AE11" s="688">
        <f t="shared" ref="AE11:AK11" si="4">BD21</f>
        <v>1.5789473684210527E-2</v>
      </c>
      <c r="AF11" s="688">
        <f t="shared" si="4"/>
        <v>4.736842105263158E-2</v>
      </c>
      <c r="AG11" s="688">
        <f t="shared" si="4"/>
        <v>3.1578947368421054E-2</v>
      </c>
      <c r="AH11" s="688">
        <f t="shared" si="4"/>
        <v>6.8421052631578952E-2</v>
      </c>
      <c r="AI11" s="688">
        <f t="shared" si="4"/>
        <v>2.1052631578947368E-2</v>
      </c>
      <c r="AJ11" s="697">
        <f t="shared" si="4"/>
        <v>0.16842105263157894</v>
      </c>
      <c r="AK11" s="688">
        <f t="shared" si="4"/>
        <v>0.18421052631578946</v>
      </c>
      <c r="AL11" s="713"/>
      <c r="AM11" s="794"/>
      <c r="AN11" s="789" t="s">
        <v>678</v>
      </c>
      <c r="AO11" s="790"/>
      <c r="AP11" s="790"/>
      <c r="AQ11" s="790"/>
      <c r="AR11" s="790"/>
      <c r="AS11" s="790"/>
      <c r="AT11" s="790"/>
      <c r="AU11" s="790"/>
      <c r="AV11" s="790"/>
      <c r="AW11" s="790"/>
      <c r="AX11" s="790"/>
      <c r="AY11" s="790"/>
      <c r="AZ11" s="797"/>
      <c r="BB11" s="7" t="s">
        <v>533</v>
      </c>
      <c r="BC11" s="96">
        <f t="shared" si="3"/>
        <v>0.42857142857142855</v>
      </c>
      <c r="BD11" s="72">
        <f t="shared" si="3"/>
        <v>1.5873015873015872E-2</v>
      </c>
      <c r="BE11" s="72">
        <f t="shared" si="3"/>
        <v>2.3809523809523808E-2</v>
      </c>
      <c r="BF11" s="72">
        <f t="shared" si="3"/>
        <v>7.1428571428571425E-2</v>
      </c>
      <c r="BG11" s="72">
        <f t="shared" si="3"/>
        <v>4.7619047619047616E-2</v>
      </c>
      <c r="BH11" s="72">
        <f t="shared" si="3"/>
        <v>0</v>
      </c>
      <c r="BI11" s="72">
        <f t="shared" si="3"/>
        <v>0.16666666666666666</v>
      </c>
      <c r="BJ11" s="73">
        <f t="shared" si="3"/>
        <v>0.24603174603174602</v>
      </c>
    </row>
    <row r="12" spans="1:72">
      <c r="B12" s="988"/>
      <c r="C12" s="988"/>
      <c r="D12" s="988"/>
      <c r="E12" s="988"/>
      <c r="F12" s="988"/>
      <c r="G12" s="988"/>
      <c r="H12" s="988"/>
      <c r="I12" s="988"/>
      <c r="J12" s="988"/>
      <c r="K12" s="988"/>
      <c r="M12" s="276"/>
      <c r="N12" s="277"/>
      <c r="O12" s="277"/>
      <c r="P12" s="277"/>
      <c r="Q12" s="277"/>
      <c r="R12" s="277"/>
      <c r="S12" s="277"/>
      <c r="T12" s="277"/>
      <c r="U12" s="277"/>
      <c r="V12" s="277"/>
      <c r="W12" s="277"/>
      <c r="X12" s="277"/>
      <c r="Y12" s="277"/>
      <c r="Z12" s="277"/>
      <c r="AA12" s="278"/>
      <c r="AB12" s="713"/>
      <c r="AC12" s="573" t="s">
        <v>403</v>
      </c>
      <c r="AD12" s="688">
        <f>BC20</f>
        <v>0.30769230769230771</v>
      </c>
      <c r="AE12" s="688">
        <f t="shared" ref="AE12:AK12" si="5">BD20</f>
        <v>7.6923076923076927E-2</v>
      </c>
      <c r="AF12" s="688">
        <f t="shared" si="5"/>
        <v>7.6923076923076927E-2</v>
      </c>
      <c r="AG12" s="688">
        <f t="shared" si="5"/>
        <v>7.6923076923076927E-2</v>
      </c>
      <c r="AH12" s="688">
        <f t="shared" si="5"/>
        <v>0</v>
      </c>
      <c r="AI12" s="688">
        <f t="shared" si="5"/>
        <v>0</v>
      </c>
      <c r="AJ12" s="697">
        <f t="shared" si="5"/>
        <v>0.15384615384615385</v>
      </c>
      <c r="AK12" s="688">
        <f t="shared" si="5"/>
        <v>0.30769230769230771</v>
      </c>
      <c r="AL12" s="713"/>
      <c r="AM12" s="794"/>
      <c r="AN12" s="915" t="str">
        <f>CONCATENATE("　",AN4,CHAR(10),"　",AN7,,CHAR(10),"　",AN9)</f>
        <v>　女性管理職の割合について、「50％以上」と回答した事業所が全体で22.5%となった（前年:23.8%）。
　業種別では、「教育・学習支援業」「医療・福祉」で「50％以上」と回答した割合が他業種と比べ高い。
　</v>
      </c>
      <c r="AO12" s="915"/>
      <c r="AP12" s="915"/>
      <c r="AQ12" s="915"/>
      <c r="AR12" s="915"/>
      <c r="AS12" s="915"/>
      <c r="AT12" s="915"/>
      <c r="AU12" s="915"/>
      <c r="AV12" s="915"/>
      <c r="AW12" s="915"/>
      <c r="AX12" s="915"/>
      <c r="AY12" s="915"/>
      <c r="AZ12" s="797"/>
      <c r="BB12" s="7" t="s">
        <v>534</v>
      </c>
      <c r="BC12" s="96">
        <f t="shared" si="3"/>
        <v>0.4689655172413793</v>
      </c>
      <c r="BD12" s="72">
        <f t="shared" si="3"/>
        <v>0</v>
      </c>
      <c r="BE12" s="72">
        <f t="shared" si="3"/>
        <v>6.2068965517241378E-2</v>
      </c>
      <c r="BF12" s="72">
        <f t="shared" si="3"/>
        <v>4.8275862068965517E-2</v>
      </c>
      <c r="BG12" s="72">
        <f t="shared" si="3"/>
        <v>4.8275862068965517E-2</v>
      </c>
      <c r="BH12" s="72">
        <f t="shared" si="3"/>
        <v>6.8965517241379309E-3</v>
      </c>
      <c r="BI12" s="72">
        <f t="shared" si="3"/>
        <v>0.16551724137931034</v>
      </c>
      <c r="BJ12" s="73">
        <f t="shared" si="3"/>
        <v>0.2</v>
      </c>
    </row>
    <row r="13" spans="1:72">
      <c r="B13" s="988"/>
      <c r="C13" s="988"/>
      <c r="D13" s="988"/>
      <c r="E13" s="988"/>
      <c r="F13" s="988"/>
      <c r="G13" s="988"/>
      <c r="H13" s="988"/>
      <c r="I13" s="988"/>
      <c r="J13" s="988"/>
      <c r="K13" s="988"/>
      <c r="M13" s="276"/>
      <c r="N13" s="277"/>
      <c r="O13" s="277"/>
      <c r="P13" s="277"/>
      <c r="Q13" s="277"/>
      <c r="R13" s="277"/>
      <c r="S13" s="277"/>
      <c r="T13" s="277"/>
      <c r="U13" s="277"/>
      <c r="V13" s="277"/>
      <c r="W13" s="277"/>
      <c r="X13" s="277"/>
      <c r="Y13" s="277"/>
      <c r="Z13" s="277"/>
      <c r="AA13" s="278"/>
      <c r="AB13" s="713"/>
      <c r="AC13" s="690" t="s">
        <v>404</v>
      </c>
      <c r="AD13" s="688">
        <f>BC19</f>
        <v>0.57692307692307687</v>
      </c>
      <c r="AE13" s="688">
        <f t="shared" ref="AE13:AK13" si="6">BD19</f>
        <v>3.8461538461538464E-2</v>
      </c>
      <c r="AF13" s="688">
        <f t="shared" si="6"/>
        <v>7.6923076923076927E-2</v>
      </c>
      <c r="AG13" s="688">
        <f t="shared" si="6"/>
        <v>0</v>
      </c>
      <c r="AH13" s="688">
        <f t="shared" si="6"/>
        <v>3.8461538461538464E-2</v>
      </c>
      <c r="AI13" s="688">
        <f t="shared" si="6"/>
        <v>0</v>
      </c>
      <c r="AJ13" s="697">
        <f t="shared" si="6"/>
        <v>0</v>
      </c>
      <c r="AK13" s="688">
        <f t="shared" si="6"/>
        <v>0.26923076923076922</v>
      </c>
      <c r="AL13" s="713"/>
      <c r="AM13" s="695"/>
      <c r="AN13" s="915"/>
      <c r="AO13" s="915"/>
      <c r="AP13" s="915"/>
      <c r="AQ13" s="915"/>
      <c r="AR13" s="915"/>
      <c r="AS13" s="915"/>
      <c r="AT13" s="915"/>
      <c r="AU13" s="915"/>
      <c r="AV13" s="915"/>
      <c r="AW13" s="915"/>
      <c r="AX13" s="915"/>
      <c r="AY13" s="915"/>
      <c r="AZ13" s="797"/>
      <c r="BB13" s="7" t="s">
        <v>532</v>
      </c>
      <c r="BC13" s="96">
        <f t="shared" si="3"/>
        <v>0.11904761904761904</v>
      </c>
      <c r="BD13" s="72">
        <f t="shared" si="3"/>
        <v>0</v>
      </c>
      <c r="BE13" s="72">
        <f t="shared" si="3"/>
        <v>4.7619047619047616E-2</v>
      </c>
      <c r="BF13" s="72">
        <f t="shared" si="3"/>
        <v>2.3809523809523808E-2</v>
      </c>
      <c r="BG13" s="72">
        <f t="shared" si="3"/>
        <v>0.16666666666666666</v>
      </c>
      <c r="BH13" s="72">
        <f t="shared" si="3"/>
        <v>2.3809523809523808E-2</v>
      </c>
      <c r="BI13" s="72">
        <f t="shared" si="3"/>
        <v>0.52380952380952384</v>
      </c>
      <c r="BJ13" s="73">
        <f t="shared" si="3"/>
        <v>9.5238095238095233E-2</v>
      </c>
    </row>
    <row r="14" spans="1:72">
      <c r="B14" s="988"/>
      <c r="C14" s="988"/>
      <c r="D14" s="988"/>
      <c r="E14" s="988"/>
      <c r="F14" s="988"/>
      <c r="G14" s="988"/>
      <c r="H14" s="988"/>
      <c r="I14" s="988"/>
      <c r="J14" s="988"/>
      <c r="K14" s="988"/>
      <c r="M14" s="276"/>
      <c r="N14" s="277"/>
      <c r="O14" s="277"/>
      <c r="P14" s="277"/>
      <c r="Q14" s="277"/>
      <c r="R14" s="277"/>
      <c r="S14" s="277"/>
      <c r="T14" s="277"/>
      <c r="U14" s="277"/>
      <c r="V14" s="277"/>
      <c r="W14" s="277"/>
      <c r="X14" s="277"/>
      <c r="Y14" s="277"/>
      <c r="Z14" s="277"/>
      <c r="AA14" s="278"/>
      <c r="AB14" s="713"/>
      <c r="AC14" s="573" t="s">
        <v>405</v>
      </c>
      <c r="AD14" s="688">
        <f>BC18</f>
        <v>0.42738589211618255</v>
      </c>
      <c r="AE14" s="688">
        <f t="shared" ref="AE14:AK14" si="7">BD18</f>
        <v>1.2448132780082987E-2</v>
      </c>
      <c r="AF14" s="688">
        <f t="shared" si="7"/>
        <v>7.4688796680497924E-2</v>
      </c>
      <c r="AG14" s="688">
        <f t="shared" si="7"/>
        <v>4.5643153526970952E-2</v>
      </c>
      <c r="AH14" s="688">
        <f t="shared" si="7"/>
        <v>5.8091286307053944E-2</v>
      </c>
      <c r="AI14" s="688">
        <f t="shared" si="7"/>
        <v>8.2987551867219917E-3</v>
      </c>
      <c r="AJ14" s="697">
        <f t="shared" si="7"/>
        <v>0.18257261410788381</v>
      </c>
      <c r="AK14" s="688">
        <f t="shared" si="7"/>
        <v>0.1908713692946058</v>
      </c>
      <c r="AL14" s="713"/>
      <c r="AM14" s="695"/>
      <c r="AN14" s="915"/>
      <c r="AO14" s="915"/>
      <c r="AP14" s="915"/>
      <c r="AQ14" s="915"/>
      <c r="AR14" s="915"/>
      <c r="AS14" s="915"/>
      <c r="AT14" s="915"/>
      <c r="AU14" s="915"/>
      <c r="AV14" s="915"/>
      <c r="AW14" s="915"/>
      <c r="AX14" s="915"/>
      <c r="AY14" s="915"/>
      <c r="AZ14" s="797"/>
      <c r="BB14" s="7" t="s">
        <v>531</v>
      </c>
      <c r="BC14" s="96">
        <f t="shared" si="3"/>
        <v>0.17032967032967034</v>
      </c>
      <c r="BD14" s="72">
        <f t="shared" si="3"/>
        <v>5.4945054945054949E-3</v>
      </c>
      <c r="BE14" s="72">
        <f t="shared" si="3"/>
        <v>5.4945054945054949E-3</v>
      </c>
      <c r="BF14" s="72">
        <f t="shared" si="3"/>
        <v>2.197802197802198E-2</v>
      </c>
      <c r="BG14" s="72">
        <f t="shared" si="3"/>
        <v>8.2417582417582416E-2</v>
      </c>
      <c r="BH14" s="72">
        <f t="shared" si="3"/>
        <v>2.7472527472527472E-2</v>
      </c>
      <c r="BI14" s="72">
        <f t="shared" si="3"/>
        <v>0.5</v>
      </c>
      <c r="BJ14" s="73">
        <f t="shared" si="3"/>
        <v>0.18681318681318682</v>
      </c>
    </row>
    <row r="15" spans="1:72">
      <c r="B15" s="988"/>
      <c r="C15" s="988"/>
      <c r="D15" s="988"/>
      <c r="E15" s="988"/>
      <c r="F15" s="988"/>
      <c r="G15" s="988"/>
      <c r="H15" s="988"/>
      <c r="I15" s="988"/>
      <c r="J15" s="988"/>
      <c r="K15" s="988"/>
      <c r="M15" s="276"/>
      <c r="N15" s="277"/>
      <c r="O15" s="277"/>
      <c r="P15" s="277"/>
      <c r="Q15" s="277"/>
      <c r="R15" s="277"/>
      <c r="S15" s="277"/>
      <c r="T15" s="277"/>
      <c r="U15" s="277"/>
      <c r="V15" s="277"/>
      <c r="W15" s="277"/>
      <c r="X15" s="277"/>
      <c r="Y15" s="277"/>
      <c r="Z15" s="277"/>
      <c r="AA15" s="278"/>
      <c r="AB15" s="713"/>
      <c r="AC15" s="690" t="s">
        <v>406</v>
      </c>
      <c r="AD15" s="688">
        <f>BC17</f>
        <v>0.66666666666666663</v>
      </c>
      <c r="AE15" s="688">
        <f t="shared" ref="AE15:AK15" si="8">BD17</f>
        <v>0</v>
      </c>
      <c r="AF15" s="688">
        <f t="shared" si="8"/>
        <v>4.7619047619047616E-2</v>
      </c>
      <c r="AG15" s="688">
        <f t="shared" si="8"/>
        <v>0</v>
      </c>
      <c r="AH15" s="688">
        <f t="shared" si="8"/>
        <v>4.7619047619047616E-2</v>
      </c>
      <c r="AI15" s="688">
        <f t="shared" si="8"/>
        <v>0</v>
      </c>
      <c r="AJ15" s="697">
        <f t="shared" si="8"/>
        <v>0.19047619047619047</v>
      </c>
      <c r="AK15" s="688">
        <f t="shared" si="8"/>
        <v>4.7619047619047616E-2</v>
      </c>
      <c r="AL15" s="713"/>
      <c r="AM15" s="695"/>
      <c r="AN15" s="915"/>
      <c r="AO15" s="915"/>
      <c r="AP15" s="915"/>
      <c r="AQ15" s="915"/>
      <c r="AR15" s="915"/>
      <c r="AS15" s="915"/>
      <c r="AT15" s="915"/>
      <c r="AU15" s="915"/>
      <c r="AV15" s="915"/>
      <c r="AW15" s="915"/>
      <c r="AX15" s="915"/>
      <c r="AY15" s="915"/>
      <c r="AZ15" s="797"/>
      <c r="BB15" s="7" t="s">
        <v>530</v>
      </c>
      <c r="BC15" s="96">
        <f t="shared" si="3"/>
        <v>0.37142857142857144</v>
      </c>
      <c r="BD15" s="72">
        <f t="shared" si="3"/>
        <v>0</v>
      </c>
      <c r="BE15" s="72">
        <f t="shared" si="3"/>
        <v>5.7142857142857141E-2</v>
      </c>
      <c r="BF15" s="72">
        <f t="shared" si="3"/>
        <v>2.8571428571428571E-2</v>
      </c>
      <c r="BG15" s="72">
        <f t="shared" si="3"/>
        <v>0.11428571428571428</v>
      </c>
      <c r="BH15" s="72">
        <f t="shared" si="3"/>
        <v>0</v>
      </c>
      <c r="BI15" s="72">
        <f t="shared" si="3"/>
        <v>0.17142857142857143</v>
      </c>
      <c r="BJ15" s="73">
        <f t="shared" si="3"/>
        <v>0.25714285714285712</v>
      </c>
    </row>
    <row r="16" spans="1:72">
      <c r="M16" s="276"/>
      <c r="N16" s="277"/>
      <c r="O16" s="277"/>
      <c r="P16" s="277"/>
      <c r="Q16" s="277"/>
      <c r="R16" s="277"/>
      <c r="S16" s="277"/>
      <c r="T16" s="277"/>
      <c r="U16" s="277"/>
      <c r="V16" s="277"/>
      <c r="W16" s="277"/>
      <c r="X16" s="277"/>
      <c r="Y16" s="277"/>
      <c r="Z16" s="277"/>
      <c r="AA16" s="278"/>
      <c r="AB16" s="713"/>
      <c r="AC16" s="573" t="s">
        <v>407</v>
      </c>
      <c r="AD16" s="688">
        <f>BC16</f>
        <v>0.33333333333333331</v>
      </c>
      <c r="AE16" s="688">
        <f t="shared" ref="AE16:AK16" si="9">BD16</f>
        <v>0</v>
      </c>
      <c r="AF16" s="688">
        <f t="shared" si="9"/>
        <v>0</v>
      </c>
      <c r="AG16" s="688">
        <f t="shared" si="9"/>
        <v>0</v>
      </c>
      <c r="AH16" s="688">
        <f t="shared" si="9"/>
        <v>0</v>
      </c>
      <c r="AI16" s="688">
        <f t="shared" si="9"/>
        <v>0</v>
      </c>
      <c r="AJ16" s="697">
        <f t="shared" si="9"/>
        <v>0.33333333333333331</v>
      </c>
      <c r="AK16" s="688">
        <f t="shared" si="9"/>
        <v>0.33333333333333331</v>
      </c>
      <c r="AL16" s="713"/>
      <c r="AM16" s="695"/>
      <c r="AN16" s="915"/>
      <c r="AO16" s="915"/>
      <c r="AP16" s="915"/>
      <c r="AQ16" s="915"/>
      <c r="AR16" s="915"/>
      <c r="AS16" s="915"/>
      <c r="AT16" s="915"/>
      <c r="AU16" s="915"/>
      <c r="AV16" s="915"/>
      <c r="AW16" s="915"/>
      <c r="AX16" s="915"/>
      <c r="AY16" s="915"/>
      <c r="AZ16" s="797"/>
      <c r="BB16" s="7" t="s">
        <v>535</v>
      </c>
      <c r="BC16" s="96">
        <f t="shared" si="3"/>
        <v>0.33333333333333331</v>
      </c>
      <c r="BD16" s="72">
        <f t="shared" si="3"/>
        <v>0</v>
      </c>
      <c r="BE16" s="72">
        <f t="shared" si="3"/>
        <v>0</v>
      </c>
      <c r="BF16" s="72">
        <f t="shared" si="3"/>
        <v>0</v>
      </c>
      <c r="BG16" s="72">
        <f t="shared" si="3"/>
        <v>0</v>
      </c>
      <c r="BH16" s="72">
        <f t="shared" si="3"/>
        <v>0</v>
      </c>
      <c r="BI16" s="72">
        <f t="shared" si="3"/>
        <v>0.33333333333333331</v>
      </c>
      <c r="BJ16" s="73">
        <f t="shared" si="3"/>
        <v>0.33333333333333331</v>
      </c>
    </row>
    <row r="17" spans="1:73">
      <c r="A17" s="277"/>
      <c r="B17" s="277"/>
      <c r="C17" s="277"/>
      <c r="D17" s="277"/>
      <c r="E17" s="277"/>
      <c r="F17" s="277"/>
      <c r="G17" s="277"/>
      <c r="H17" s="277"/>
      <c r="I17" s="277"/>
      <c r="J17" s="277"/>
      <c r="K17" s="277"/>
      <c r="L17" s="277"/>
      <c r="M17" s="279"/>
      <c r="N17" s="280"/>
      <c r="O17" s="280"/>
      <c r="P17" s="280"/>
      <c r="Q17" s="280"/>
      <c r="R17" s="280"/>
      <c r="S17" s="280"/>
      <c r="T17" s="280"/>
      <c r="U17" s="280"/>
      <c r="V17" s="280"/>
      <c r="W17" s="280"/>
      <c r="X17" s="280"/>
      <c r="Y17" s="280"/>
      <c r="Z17" s="280"/>
      <c r="AA17" s="281"/>
      <c r="AB17" s="713"/>
      <c r="AC17" s="690" t="s">
        <v>277</v>
      </c>
      <c r="AD17" s="688">
        <f>BC15</f>
        <v>0.37142857142857144</v>
      </c>
      <c r="AE17" s="688">
        <f t="shared" ref="AE17:AK17" si="10">BD15</f>
        <v>0</v>
      </c>
      <c r="AF17" s="688">
        <f t="shared" si="10"/>
        <v>5.7142857142857141E-2</v>
      </c>
      <c r="AG17" s="688">
        <f t="shared" si="10"/>
        <v>2.8571428571428571E-2</v>
      </c>
      <c r="AH17" s="688">
        <f t="shared" si="10"/>
        <v>0.11428571428571428</v>
      </c>
      <c r="AI17" s="688">
        <f t="shared" si="10"/>
        <v>0</v>
      </c>
      <c r="AJ17" s="697">
        <f t="shared" si="10"/>
        <v>0.17142857142857143</v>
      </c>
      <c r="AK17" s="688">
        <f t="shared" si="10"/>
        <v>0.25714285714285712</v>
      </c>
      <c r="AL17" s="713"/>
      <c r="AM17" s="695"/>
      <c r="AN17" s="915"/>
      <c r="AO17" s="915"/>
      <c r="AP17" s="915"/>
      <c r="AQ17" s="915"/>
      <c r="AR17" s="915"/>
      <c r="AS17" s="915"/>
      <c r="AT17" s="915"/>
      <c r="AU17" s="915"/>
      <c r="AV17" s="915"/>
      <c r="AW17" s="915"/>
      <c r="AX17" s="915"/>
      <c r="AY17" s="915"/>
      <c r="AZ17" s="797"/>
      <c r="BB17" s="7" t="s">
        <v>529</v>
      </c>
      <c r="BC17" s="96">
        <f t="shared" si="3"/>
        <v>0.66666666666666663</v>
      </c>
      <c r="BD17" s="72">
        <f t="shared" si="3"/>
        <v>0</v>
      </c>
      <c r="BE17" s="72">
        <f t="shared" si="3"/>
        <v>4.7619047619047616E-2</v>
      </c>
      <c r="BF17" s="72">
        <f t="shared" si="3"/>
        <v>0</v>
      </c>
      <c r="BG17" s="72">
        <f t="shared" si="3"/>
        <v>4.7619047619047616E-2</v>
      </c>
      <c r="BH17" s="72">
        <f t="shared" si="3"/>
        <v>0</v>
      </c>
      <c r="BI17" s="72">
        <f t="shared" si="3"/>
        <v>0.19047619047619047</v>
      </c>
      <c r="BJ17" s="73">
        <f t="shared" si="3"/>
        <v>4.7619047619047616E-2</v>
      </c>
    </row>
    <row r="18" spans="1:73">
      <c r="A18" s="280"/>
      <c r="B18" s="280"/>
      <c r="C18" s="280"/>
      <c r="D18" s="280"/>
      <c r="E18" s="280"/>
      <c r="F18" s="280"/>
      <c r="G18" s="280"/>
      <c r="H18" s="280"/>
      <c r="I18" s="280"/>
      <c r="J18" s="280"/>
      <c r="K18" s="280"/>
      <c r="L18" s="280"/>
      <c r="M18" s="280"/>
      <c r="N18" s="280"/>
      <c r="O18" s="280"/>
      <c r="P18" s="280"/>
      <c r="Q18" s="280"/>
      <c r="R18" s="280"/>
      <c r="S18" s="280"/>
      <c r="T18" s="280"/>
      <c r="U18" s="280"/>
      <c r="V18" s="280"/>
      <c r="W18" s="280"/>
      <c r="X18" s="280"/>
      <c r="Y18" s="280"/>
      <c r="Z18" s="280"/>
      <c r="AA18" s="280"/>
      <c r="AB18" s="713"/>
      <c r="AC18" s="573" t="s">
        <v>409</v>
      </c>
      <c r="AD18" s="688">
        <f>BC14</f>
        <v>0.17032967032967034</v>
      </c>
      <c r="AE18" s="688">
        <f t="shared" ref="AE18:AK18" si="11">BD14</f>
        <v>5.4945054945054949E-3</v>
      </c>
      <c r="AF18" s="688">
        <f t="shared" si="11"/>
        <v>5.4945054945054949E-3</v>
      </c>
      <c r="AG18" s="688">
        <f t="shared" si="11"/>
        <v>2.197802197802198E-2</v>
      </c>
      <c r="AH18" s="688">
        <f t="shared" si="11"/>
        <v>8.2417582417582416E-2</v>
      </c>
      <c r="AI18" s="688">
        <f t="shared" si="11"/>
        <v>2.7472527472527472E-2</v>
      </c>
      <c r="AJ18" s="769">
        <f t="shared" si="11"/>
        <v>0.5</v>
      </c>
      <c r="AK18" s="688">
        <f t="shared" si="11"/>
        <v>0.18681318681318682</v>
      </c>
      <c r="AL18" s="713"/>
      <c r="AM18" s="695"/>
      <c r="AN18" s="915"/>
      <c r="AO18" s="915"/>
      <c r="AP18" s="915"/>
      <c r="AQ18" s="915"/>
      <c r="AR18" s="915"/>
      <c r="AS18" s="915"/>
      <c r="AT18" s="915"/>
      <c r="AU18" s="915"/>
      <c r="AV18" s="915"/>
      <c r="AW18" s="915"/>
      <c r="AX18" s="915"/>
      <c r="AY18" s="915"/>
      <c r="AZ18" s="797"/>
      <c r="BB18" s="7" t="s">
        <v>528</v>
      </c>
      <c r="BC18" s="96">
        <f t="shared" si="3"/>
        <v>0.42738589211618255</v>
      </c>
      <c r="BD18" s="72">
        <f t="shared" si="3"/>
        <v>1.2448132780082987E-2</v>
      </c>
      <c r="BE18" s="72">
        <f t="shared" si="3"/>
        <v>7.4688796680497924E-2</v>
      </c>
      <c r="BF18" s="72">
        <f t="shared" si="3"/>
        <v>4.5643153526970952E-2</v>
      </c>
      <c r="BG18" s="72">
        <f t="shared" si="3"/>
        <v>5.8091286307053944E-2</v>
      </c>
      <c r="BH18" s="72">
        <f t="shared" si="3"/>
        <v>8.2987551867219917E-3</v>
      </c>
      <c r="BI18" s="72">
        <f t="shared" si="3"/>
        <v>0.18257261410788381</v>
      </c>
      <c r="BJ18" s="73">
        <f t="shared" si="3"/>
        <v>0.1908713692946058</v>
      </c>
    </row>
    <row r="19" spans="1:73">
      <c r="A19" s="276"/>
      <c r="B19" s="277"/>
      <c r="C19" s="277"/>
      <c r="D19" s="277"/>
      <c r="E19" s="277"/>
      <c r="F19" s="277"/>
      <c r="G19" s="277"/>
      <c r="H19" s="277"/>
      <c r="I19" s="277"/>
      <c r="J19" s="277"/>
      <c r="K19" s="277"/>
      <c r="L19" s="277"/>
      <c r="M19" s="277"/>
      <c r="N19" s="277"/>
      <c r="O19" s="277"/>
      <c r="P19" s="277"/>
      <c r="Q19" s="277"/>
      <c r="R19" s="277"/>
      <c r="S19" s="277"/>
      <c r="T19" s="277"/>
      <c r="U19" s="277"/>
      <c r="V19" s="277"/>
      <c r="W19" s="277"/>
      <c r="X19" s="277"/>
      <c r="Y19" s="277"/>
      <c r="Z19" s="277"/>
      <c r="AA19" s="278"/>
      <c r="AB19" s="713"/>
      <c r="AC19" s="690" t="s">
        <v>410</v>
      </c>
      <c r="AD19" s="688">
        <f>BC13</f>
        <v>0.11904761904761904</v>
      </c>
      <c r="AE19" s="688">
        <f t="shared" ref="AE19:AK19" si="12">BD13</f>
        <v>0</v>
      </c>
      <c r="AF19" s="688">
        <f t="shared" si="12"/>
        <v>4.7619047619047616E-2</v>
      </c>
      <c r="AG19" s="688">
        <f t="shared" si="12"/>
        <v>2.3809523809523808E-2</v>
      </c>
      <c r="AH19" s="688">
        <f t="shared" si="12"/>
        <v>0.16666666666666666</v>
      </c>
      <c r="AI19" s="688">
        <f t="shared" si="12"/>
        <v>2.3809523809523808E-2</v>
      </c>
      <c r="AJ19" s="769">
        <f t="shared" si="12"/>
        <v>0.52380952380952384</v>
      </c>
      <c r="AK19" s="688">
        <f t="shared" si="12"/>
        <v>9.5238095238095233E-2</v>
      </c>
      <c r="AL19" s="713"/>
      <c r="AM19" s="695"/>
      <c r="AN19" s="915"/>
      <c r="AO19" s="915"/>
      <c r="AP19" s="915"/>
      <c r="AQ19" s="915"/>
      <c r="AR19" s="915"/>
      <c r="AS19" s="915"/>
      <c r="AT19" s="915"/>
      <c r="AU19" s="915"/>
      <c r="AV19" s="915"/>
      <c r="AW19" s="915"/>
      <c r="AX19" s="915"/>
      <c r="AY19" s="915"/>
      <c r="AZ19" s="797"/>
      <c r="BB19" s="7" t="s">
        <v>527</v>
      </c>
      <c r="BC19" s="96">
        <f t="shared" si="3"/>
        <v>0.57692307692307687</v>
      </c>
      <c r="BD19" s="72">
        <f t="shared" si="3"/>
        <v>3.8461538461538464E-2</v>
      </c>
      <c r="BE19" s="72">
        <f t="shared" si="3"/>
        <v>7.6923076923076927E-2</v>
      </c>
      <c r="BF19" s="72">
        <f t="shared" si="3"/>
        <v>0</v>
      </c>
      <c r="BG19" s="72">
        <f t="shared" si="3"/>
        <v>3.8461538461538464E-2</v>
      </c>
      <c r="BH19" s="72">
        <f t="shared" si="3"/>
        <v>0</v>
      </c>
      <c r="BI19" s="72">
        <f t="shared" si="3"/>
        <v>0</v>
      </c>
      <c r="BJ19" s="73">
        <f t="shared" si="3"/>
        <v>0.26923076923076922</v>
      </c>
    </row>
    <row r="20" spans="1:73">
      <c r="A20" s="276"/>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8"/>
      <c r="AB20" s="713"/>
      <c r="AC20" s="573" t="s">
        <v>411</v>
      </c>
      <c r="AD20" s="688">
        <f>BC12</f>
        <v>0.4689655172413793</v>
      </c>
      <c r="AE20" s="688">
        <f t="shared" ref="AE20:AK20" si="13">BD12</f>
        <v>0</v>
      </c>
      <c r="AF20" s="688">
        <f t="shared" si="13"/>
        <v>6.2068965517241378E-2</v>
      </c>
      <c r="AG20" s="688">
        <f t="shared" si="13"/>
        <v>4.8275862068965517E-2</v>
      </c>
      <c r="AH20" s="688">
        <f t="shared" si="13"/>
        <v>4.8275862068965517E-2</v>
      </c>
      <c r="AI20" s="688">
        <f t="shared" si="13"/>
        <v>6.8965517241379309E-3</v>
      </c>
      <c r="AJ20" s="697">
        <f t="shared" si="13"/>
        <v>0.16551724137931034</v>
      </c>
      <c r="AK20" s="688">
        <f t="shared" si="13"/>
        <v>0.2</v>
      </c>
      <c r="AL20" s="713"/>
      <c r="AM20" s="695"/>
      <c r="AN20" s="915"/>
      <c r="AO20" s="915"/>
      <c r="AP20" s="915"/>
      <c r="AQ20" s="915"/>
      <c r="AR20" s="915"/>
      <c r="AS20" s="915"/>
      <c r="AT20" s="915"/>
      <c r="AU20" s="915"/>
      <c r="AV20" s="915"/>
      <c r="AW20" s="915"/>
      <c r="AX20" s="915"/>
      <c r="AY20" s="915"/>
      <c r="AZ20" s="797"/>
      <c r="BB20" s="7" t="s">
        <v>526</v>
      </c>
      <c r="BC20" s="96">
        <f t="shared" si="3"/>
        <v>0.30769230769230771</v>
      </c>
      <c r="BD20" s="72">
        <f t="shared" si="3"/>
        <v>7.6923076923076927E-2</v>
      </c>
      <c r="BE20" s="72">
        <f t="shared" si="3"/>
        <v>7.6923076923076927E-2</v>
      </c>
      <c r="BF20" s="72">
        <f t="shared" si="3"/>
        <v>7.6923076923076927E-2</v>
      </c>
      <c r="BG20" s="72">
        <f t="shared" si="3"/>
        <v>0</v>
      </c>
      <c r="BH20" s="72">
        <f t="shared" si="3"/>
        <v>0</v>
      </c>
      <c r="BI20" s="72">
        <f t="shared" si="3"/>
        <v>0.15384615384615385</v>
      </c>
      <c r="BJ20" s="73">
        <f t="shared" si="3"/>
        <v>0.30769230769230771</v>
      </c>
    </row>
    <row r="21" spans="1:73">
      <c r="A21" s="276"/>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8"/>
      <c r="AB21" s="713"/>
      <c r="AC21" s="690" t="s">
        <v>412</v>
      </c>
      <c r="AD21" s="688">
        <f>BC11</f>
        <v>0.42857142857142855</v>
      </c>
      <c r="AE21" s="688">
        <f t="shared" ref="AE21:AK21" si="14">BD11</f>
        <v>1.5873015873015872E-2</v>
      </c>
      <c r="AF21" s="688">
        <f t="shared" si="14"/>
        <v>2.3809523809523808E-2</v>
      </c>
      <c r="AG21" s="688">
        <f t="shared" si="14"/>
        <v>7.1428571428571425E-2</v>
      </c>
      <c r="AH21" s="688">
        <f t="shared" si="14"/>
        <v>4.7619047619047616E-2</v>
      </c>
      <c r="AI21" s="688">
        <f t="shared" si="14"/>
        <v>0</v>
      </c>
      <c r="AJ21" s="697">
        <f t="shared" si="14"/>
        <v>0.16666666666666666</v>
      </c>
      <c r="AK21" s="688">
        <f t="shared" si="14"/>
        <v>0.24603174603174602</v>
      </c>
      <c r="AL21" s="713"/>
      <c r="AM21" s="695"/>
      <c r="AN21" s="915"/>
      <c r="AO21" s="915"/>
      <c r="AP21" s="915"/>
      <c r="AQ21" s="915"/>
      <c r="AR21" s="915"/>
      <c r="AS21" s="915"/>
      <c r="AT21" s="915"/>
      <c r="AU21" s="915"/>
      <c r="AV21" s="915"/>
      <c r="AW21" s="915"/>
      <c r="AX21" s="915"/>
      <c r="AY21" s="915"/>
      <c r="AZ21" s="797"/>
      <c r="BB21" s="16" t="s">
        <v>536</v>
      </c>
      <c r="BC21" s="96">
        <f t="shared" si="3"/>
        <v>0.4631578947368421</v>
      </c>
      <c r="BD21" s="72">
        <f t="shared" si="3"/>
        <v>1.5789473684210527E-2</v>
      </c>
      <c r="BE21" s="72">
        <f t="shared" si="3"/>
        <v>4.736842105263158E-2</v>
      </c>
      <c r="BF21" s="72">
        <f t="shared" si="3"/>
        <v>3.1578947368421054E-2</v>
      </c>
      <c r="BG21" s="72">
        <f t="shared" si="3"/>
        <v>6.8421052631578952E-2</v>
      </c>
      <c r="BH21" s="72">
        <f t="shared" si="3"/>
        <v>2.1052631578947368E-2</v>
      </c>
      <c r="BI21" s="72">
        <f t="shared" si="3"/>
        <v>0.16842105263157894</v>
      </c>
      <c r="BJ21" s="73">
        <f t="shared" si="3"/>
        <v>0.18421052631578946</v>
      </c>
    </row>
    <row r="22" spans="1:73" ht="12.75" thickBot="1">
      <c r="A22" s="276"/>
      <c r="B22" s="277"/>
      <c r="C22" s="277"/>
      <c r="D22" s="277"/>
      <c r="E22" s="277"/>
      <c r="F22" s="277"/>
      <c r="G22" s="277"/>
      <c r="H22" s="277"/>
      <c r="I22" s="277"/>
      <c r="J22" s="277"/>
      <c r="K22" s="277"/>
      <c r="L22" s="277"/>
      <c r="M22" s="277"/>
      <c r="N22" s="277"/>
      <c r="O22" s="277"/>
      <c r="P22" s="277"/>
      <c r="Q22" s="277"/>
      <c r="R22" s="277"/>
      <c r="S22" s="277"/>
      <c r="T22" s="277"/>
      <c r="U22" s="277"/>
      <c r="V22" s="277"/>
      <c r="W22" s="277"/>
      <c r="X22" s="277"/>
      <c r="Y22" s="277"/>
      <c r="Z22" s="277"/>
      <c r="AA22" s="278"/>
      <c r="AB22" s="713"/>
      <c r="AC22" s="573" t="s">
        <v>23</v>
      </c>
      <c r="AD22" s="688" t="e">
        <f>BC10</f>
        <v>#DIV/0!</v>
      </c>
      <c r="AE22" s="688" t="e">
        <f t="shared" ref="AE22:AK22" si="15">BD10</f>
        <v>#DIV/0!</v>
      </c>
      <c r="AF22" s="688" t="e">
        <f t="shared" si="15"/>
        <v>#DIV/0!</v>
      </c>
      <c r="AG22" s="688" t="e">
        <f t="shared" si="15"/>
        <v>#DIV/0!</v>
      </c>
      <c r="AH22" s="688" t="e">
        <f t="shared" si="15"/>
        <v>#DIV/0!</v>
      </c>
      <c r="AI22" s="688" t="e">
        <f t="shared" si="15"/>
        <v>#DIV/0!</v>
      </c>
      <c r="AJ22" s="688" t="e">
        <f t="shared" si="15"/>
        <v>#DIV/0!</v>
      </c>
      <c r="AK22" s="688" t="e">
        <f t="shared" si="15"/>
        <v>#DIV/0!</v>
      </c>
      <c r="AL22" s="713"/>
      <c r="AM22" s="695"/>
      <c r="AN22" s="915"/>
      <c r="AO22" s="915"/>
      <c r="AP22" s="915"/>
      <c r="AQ22" s="915"/>
      <c r="AR22" s="915"/>
      <c r="AS22" s="915"/>
      <c r="AT22" s="915"/>
      <c r="AU22" s="915"/>
      <c r="AV22" s="915"/>
      <c r="AW22" s="915"/>
      <c r="AX22" s="915"/>
      <c r="AY22" s="915"/>
      <c r="AZ22" s="797"/>
      <c r="BB22" s="10" t="s">
        <v>537</v>
      </c>
      <c r="BC22" s="55">
        <f t="shared" si="3"/>
        <v>0.49367088607594939</v>
      </c>
      <c r="BD22" s="56">
        <f t="shared" si="3"/>
        <v>2.1097046413502109E-2</v>
      </c>
      <c r="BE22" s="56">
        <f t="shared" si="3"/>
        <v>3.3755274261603373E-2</v>
      </c>
      <c r="BF22" s="56">
        <f t="shared" si="3"/>
        <v>6.3291139240506333E-2</v>
      </c>
      <c r="BG22" s="56">
        <f t="shared" si="3"/>
        <v>6.7510548523206745E-2</v>
      </c>
      <c r="BH22" s="56">
        <f t="shared" si="3"/>
        <v>4.2194092827004216E-3</v>
      </c>
      <c r="BI22" s="56">
        <f t="shared" si="3"/>
        <v>0.14767932489451477</v>
      </c>
      <c r="BJ22" s="57">
        <f t="shared" si="3"/>
        <v>0.16877637130801687</v>
      </c>
    </row>
    <row r="23" spans="1:73" ht="12.75" thickBot="1">
      <c r="A23" s="276"/>
      <c r="B23" s="277"/>
      <c r="C23" s="277"/>
      <c r="D23" s="277"/>
      <c r="E23" s="277"/>
      <c r="F23" s="277"/>
      <c r="G23" s="277"/>
      <c r="H23" s="277"/>
      <c r="I23" s="277"/>
      <c r="J23" s="277"/>
      <c r="K23" s="277"/>
      <c r="L23" s="277"/>
      <c r="M23" s="277"/>
      <c r="N23" s="277"/>
      <c r="O23" s="277"/>
      <c r="P23" s="277"/>
      <c r="Q23" s="277"/>
      <c r="R23" s="277"/>
      <c r="S23" s="277"/>
      <c r="T23" s="277"/>
      <c r="U23" s="277"/>
      <c r="V23" s="277"/>
      <c r="W23" s="277"/>
      <c r="X23" s="277"/>
      <c r="Y23" s="277"/>
      <c r="Z23" s="277"/>
      <c r="AA23" s="278"/>
      <c r="AB23" s="713"/>
      <c r="AC23" s="282" t="s">
        <v>160</v>
      </c>
      <c r="AD23" s="713"/>
      <c r="AE23" s="713"/>
      <c r="AF23" s="713"/>
      <c r="AG23" s="713"/>
      <c r="AH23" s="713"/>
      <c r="AI23" s="713"/>
      <c r="AJ23" s="713"/>
      <c r="AK23" s="713"/>
      <c r="AL23" s="713"/>
      <c r="AM23" s="695"/>
      <c r="AN23" s="915"/>
      <c r="AO23" s="915"/>
      <c r="AP23" s="915"/>
      <c r="AQ23" s="915"/>
      <c r="AR23" s="915"/>
      <c r="AS23" s="915"/>
      <c r="AT23" s="915"/>
      <c r="AU23" s="915"/>
      <c r="AV23" s="915"/>
      <c r="AW23" s="915"/>
      <c r="AX23" s="915"/>
      <c r="AY23" s="915"/>
      <c r="AZ23" s="797"/>
      <c r="BB23" s="282" t="s">
        <v>160</v>
      </c>
      <c r="BC23" s="272"/>
      <c r="BD23" s="272"/>
      <c r="BE23" s="272"/>
      <c r="BF23" s="272"/>
      <c r="BG23" s="272"/>
      <c r="BH23" s="272"/>
      <c r="BI23" s="272"/>
      <c r="BJ23" s="272"/>
    </row>
    <row r="24" spans="1:73" ht="27.75" customHeight="1" thickBot="1">
      <c r="A24" s="276"/>
      <c r="B24" s="277"/>
      <c r="C24" s="277"/>
      <c r="D24" s="277"/>
      <c r="E24" s="277"/>
      <c r="F24" s="277"/>
      <c r="G24" s="277"/>
      <c r="H24" s="277"/>
      <c r="I24" s="277"/>
      <c r="J24" s="277"/>
      <c r="K24" s="277"/>
      <c r="L24" s="277"/>
      <c r="M24" s="277"/>
      <c r="N24" s="277"/>
      <c r="O24" s="277"/>
      <c r="P24" s="277"/>
      <c r="Q24" s="277"/>
      <c r="R24" s="277"/>
      <c r="S24" s="277"/>
      <c r="T24" s="277"/>
      <c r="U24" s="277"/>
      <c r="V24" s="277"/>
      <c r="W24" s="277"/>
      <c r="X24" s="277"/>
      <c r="Y24" s="277"/>
      <c r="Z24" s="277"/>
      <c r="AA24" s="278"/>
      <c r="AB24" s="713"/>
      <c r="AC24" s="575" t="s">
        <v>8</v>
      </c>
      <c r="AD24" s="587" t="s">
        <v>222</v>
      </c>
      <c r="AE24" s="588" t="s">
        <v>223</v>
      </c>
      <c r="AF24" s="588" t="s">
        <v>224</v>
      </c>
      <c r="AG24" s="588" t="s">
        <v>221</v>
      </c>
      <c r="AH24" s="588" t="s">
        <v>225</v>
      </c>
      <c r="AI24" s="588" t="s">
        <v>226</v>
      </c>
      <c r="AJ24" s="587" t="s">
        <v>227</v>
      </c>
      <c r="AK24" s="714" t="s">
        <v>546</v>
      </c>
      <c r="AL24" s="713"/>
      <c r="AM24" s="695"/>
      <c r="AN24" s="915"/>
      <c r="AO24" s="915"/>
      <c r="AP24" s="915"/>
      <c r="AQ24" s="915"/>
      <c r="AR24" s="915"/>
      <c r="AS24" s="915"/>
      <c r="AT24" s="915"/>
      <c r="AU24" s="915"/>
      <c r="AV24" s="915"/>
      <c r="AW24" s="915"/>
      <c r="AX24" s="915"/>
      <c r="AY24" s="915"/>
      <c r="AZ24" s="797"/>
      <c r="BB24" s="31" t="s">
        <v>8</v>
      </c>
      <c r="BC24" s="466" t="s">
        <v>222</v>
      </c>
      <c r="BD24" s="467" t="s">
        <v>223</v>
      </c>
      <c r="BE24" s="467" t="s">
        <v>224</v>
      </c>
      <c r="BF24" s="467" t="s">
        <v>221</v>
      </c>
      <c r="BG24" s="467" t="s">
        <v>225</v>
      </c>
      <c r="BH24" s="467" t="s">
        <v>226</v>
      </c>
      <c r="BI24" s="468" t="s">
        <v>227</v>
      </c>
      <c r="BJ24" s="469" t="s">
        <v>546</v>
      </c>
    </row>
    <row r="25" spans="1:73">
      <c r="A25" s="276"/>
      <c r="B25" s="277"/>
      <c r="C25" s="277"/>
      <c r="D25" s="277"/>
      <c r="E25" s="277"/>
      <c r="F25" s="277"/>
      <c r="G25" s="277"/>
      <c r="H25" s="277"/>
      <c r="I25" s="277"/>
      <c r="J25" s="277"/>
      <c r="K25" s="277"/>
      <c r="L25" s="277"/>
      <c r="M25" s="277"/>
      <c r="N25" s="277"/>
      <c r="O25" s="277"/>
      <c r="P25" s="277"/>
      <c r="Q25" s="277"/>
      <c r="R25" s="277"/>
      <c r="S25" s="277"/>
      <c r="T25" s="277"/>
      <c r="U25" s="277"/>
      <c r="V25" s="277"/>
      <c r="W25" s="277"/>
      <c r="X25" s="277"/>
      <c r="Y25" s="277"/>
      <c r="Z25" s="277"/>
      <c r="AA25" s="278"/>
      <c r="AB25" s="713"/>
      <c r="AC25" s="577" t="s">
        <v>413</v>
      </c>
      <c r="AD25" s="688">
        <f>BC30</f>
        <v>0.38509316770186336</v>
      </c>
      <c r="AE25" s="688">
        <f t="shared" ref="AE25:AK25" si="16">BD30</f>
        <v>0</v>
      </c>
      <c r="AF25" s="688">
        <f t="shared" si="16"/>
        <v>0</v>
      </c>
      <c r="AG25" s="688">
        <f t="shared" si="16"/>
        <v>6.2111801242236021E-3</v>
      </c>
      <c r="AH25" s="688">
        <f t="shared" si="16"/>
        <v>2.4844720496894408E-2</v>
      </c>
      <c r="AI25" s="688">
        <f t="shared" si="16"/>
        <v>0</v>
      </c>
      <c r="AJ25" s="697">
        <f t="shared" si="16"/>
        <v>0.21118012422360249</v>
      </c>
      <c r="AK25" s="688">
        <f t="shared" si="16"/>
        <v>0.37267080745341613</v>
      </c>
      <c r="AL25" s="713"/>
      <c r="AM25" s="695"/>
      <c r="BB25" s="67" t="s">
        <v>544</v>
      </c>
      <c r="BC25" s="90">
        <f t="shared" ref="BC25:BJ30" si="17">+BC53/$BK53</f>
        <v>0.34722222222222221</v>
      </c>
      <c r="BD25" s="46">
        <f t="shared" si="17"/>
        <v>9.7222222222222224E-2</v>
      </c>
      <c r="BE25" s="46">
        <f t="shared" si="17"/>
        <v>0.2361111111111111</v>
      </c>
      <c r="BF25" s="46">
        <f t="shared" si="17"/>
        <v>8.3333333333333329E-2</v>
      </c>
      <c r="BG25" s="46">
        <f t="shared" si="17"/>
        <v>6.9444444444444448E-2</v>
      </c>
      <c r="BH25" s="46">
        <f t="shared" si="17"/>
        <v>4.1666666666666664E-2</v>
      </c>
      <c r="BI25" s="46">
        <f t="shared" si="17"/>
        <v>9.7222222222222224E-2</v>
      </c>
      <c r="BJ25" s="91">
        <f t="shared" si="17"/>
        <v>2.7777777777777776E-2</v>
      </c>
    </row>
    <row r="26" spans="1:73">
      <c r="A26" s="276"/>
      <c r="B26" s="277"/>
      <c r="C26" s="277"/>
      <c r="D26" s="277"/>
      <c r="E26" s="277"/>
      <c r="F26" s="277"/>
      <c r="G26" s="277"/>
      <c r="H26" s="277"/>
      <c r="I26" s="277"/>
      <c r="J26" s="277"/>
      <c r="K26" s="277"/>
      <c r="L26" s="277"/>
      <c r="M26" s="277"/>
      <c r="N26" s="277"/>
      <c r="O26" s="277"/>
      <c r="P26" s="277"/>
      <c r="Q26" s="277"/>
      <c r="R26" s="277"/>
      <c r="S26" s="277"/>
      <c r="T26" s="277"/>
      <c r="U26" s="277"/>
      <c r="V26" s="277"/>
      <c r="W26" s="277"/>
      <c r="X26" s="277"/>
      <c r="Y26" s="277"/>
      <c r="Z26" s="277"/>
      <c r="AA26" s="278"/>
      <c r="AB26" s="713"/>
      <c r="AC26" s="577" t="s">
        <v>414</v>
      </c>
      <c r="AD26" s="688">
        <f>BC29</f>
        <v>0.39348370927318294</v>
      </c>
      <c r="AE26" s="688">
        <f t="shared" ref="AE26:AK26" si="18">BD29</f>
        <v>0</v>
      </c>
      <c r="AF26" s="688">
        <f t="shared" si="18"/>
        <v>0</v>
      </c>
      <c r="AG26" s="688">
        <f t="shared" si="18"/>
        <v>1.0025062656641603E-2</v>
      </c>
      <c r="AH26" s="688">
        <f t="shared" si="18"/>
        <v>6.2656641604010022E-2</v>
      </c>
      <c r="AI26" s="688">
        <f t="shared" si="18"/>
        <v>5.0125313283208017E-3</v>
      </c>
      <c r="AJ26" s="697">
        <f t="shared" si="18"/>
        <v>0.24812030075187969</v>
      </c>
      <c r="AK26" s="688">
        <f t="shared" si="18"/>
        <v>0.2807017543859649</v>
      </c>
      <c r="AL26" s="713"/>
      <c r="AM26" s="695"/>
      <c r="BB26" s="70" t="s">
        <v>430</v>
      </c>
      <c r="BC26" s="96">
        <f t="shared" si="17"/>
        <v>0.34523809523809523</v>
      </c>
      <c r="BD26" s="72">
        <f t="shared" si="17"/>
        <v>5.9523809523809521E-2</v>
      </c>
      <c r="BE26" s="72">
        <f t="shared" si="17"/>
        <v>0.13095238095238096</v>
      </c>
      <c r="BF26" s="72">
        <f t="shared" si="17"/>
        <v>7.1428571428571425E-2</v>
      </c>
      <c r="BG26" s="72">
        <f t="shared" si="17"/>
        <v>8.3333333333333329E-2</v>
      </c>
      <c r="BH26" s="72">
        <f t="shared" si="17"/>
        <v>3.5714285714285712E-2</v>
      </c>
      <c r="BI26" s="72">
        <f t="shared" si="17"/>
        <v>0.26190476190476192</v>
      </c>
      <c r="BJ26" s="73">
        <f t="shared" si="17"/>
        <v>1.1904761904761904E-2</v>
      </c>
    </row>
    <row r="27" spans="1:73">
      <c r="A27" s="276"/>
      <c r="B27" s="277"/>
      <c r="C27" s="277"/>
      <c r="D27" s="277"/>
      <c r="E27" s="277"/>
      <c r="F27" s="277"/>
      <c r="G27" s="277"/>
      <c r="H27" s="277"/>
      <c r="I27" s="277"/>
      <c r="J27" s="277"/>
      <c r="K27" s="277"/>
      <c r="L27" s="277"/>
      <c r="M27" s="277"/>
      <c r="N27" s="277"/>
      <c r="O27" s="277"/>
      <c r="P27" s="277"/>
      <c r="Q27" s="277"/>
      <c r="R27" s="277"/>
      <c r="S27" s="277"/>
      <c r="T27" s="277"/>
      <c r="U27" s="277"/>
      <c r="V27" s="277"/>
      <c r="W27" s="277"/>
      <c r="X27" s="277"/>
      <c r="Y27" s="277"/>
      <c r="Z27" s="277"/>
      <c r="AA27" s="278"/>
      <c r="AB27" s="713"/>
      <c r="AC27" s="577" t="s">
        <v>415</v>
      </c>
      <c r="AD27" s="688">
        <f>BC28</f>
        <v>0.44124168514412415</v>
      </c>
      <c r="AE27" s="688">
        <f t="shared" ref="AE27:AK27" si="19">BD28</f>
        <v>6.6518847006651885E-3</v>
      </c>
      <c r="AF27" s="688">
        <f t="shared" si="19"/>
        <v>3.9911308203991129E-2</v>
      </c>
      <c r="AG27" s="688">
        <f t="shared" si="19"/>
        <v>6.4301552106430154E-2</v>
      </c>
      <c r="AH27" s="688">
        <f t="shared" si="19"/>
        <v>7.9822616407982258E-2</v>
      </c>
      <c r="AI27" s="688">
        <f t="shared" si="19"/>
        <v>6.6518847006651885E-3</v>
      </c>
      <c r="AJ27" s="697">
        <f t="shared" si="19"/>
        <v>0.21951219512195122</v>
      </c>
      <c r="AK27" s="688">
        <f t="shared" si="19"/>
        <v>0.14190687361419069</v>
      </c>
      <c r="AL27" s="713"/>
      <c r="AZ27" s="798"/>
      <c r="BB27" s="70" t="s">
        <v>431</v>
      </c>
      <c r="BC27" s="96">
        <f t="shared" si="17"/>
        <v>0.41964285714285715</v>
      </c>
      <c r="BD27" s="72">
        <f t="shared" si="17"/>
        <v>8.9285714285714281E-3</v>
      </c>
      <c r="BE27" s="72">
        <f t="shared" si="17"/>
        <v>8.9285714285714288E-2</v>
      </c>
      <c r="BF27" s="72">
        <f t="shared" si="17"/>
        <v>8.0357142857142863E-2</v>
      </c>
      <c r="BG27" s="72">
        <f t="shared" si="17"/>
        <v>6.25E-2</v>
      </c>
      <c r="BH27" s="72">
        <f t="shared" si="17"/>
        <v>2.6785714285714284E-2</v>
      </c>
      <c r="BI27" s="72">
        <f t="shared" si="17"/>
        <v>0.24107142857142858</v>
      </c>
      <c r="BJ27" s="73">
        <f t="shared" si="17"/>
        <v>7.1428571428571425E-2</v>
      </c>
    </row>
    <row r="28" spans="1:73">
      <c r="A28" s="276"/>
      <c r="B28" s="277"/>
      <c r="C28" s="277"/>
      <c r="D28" s="277"/>
      <c r="E28" s="277"/>
      <c r="F28" s="277"/>
      <c r="G28" s="277"/>
      <c r="H28" s="277"/>
      <c r="I28" s="277"/>
      <c r="J28" s="277"/>
      <c r="K28" s="277"/>
      <c r="L28" s="277"/>
      <c r="M28" s="277"/>
      <c r="N28" s="277"/>
      <c r="O28" s="277"/>
      <c r="P28" s="277"/>
      <c r="Q28" s="277"/>
      <c r="R28" s="277"/>
      <c r="S28" s="277"/>
      <c r="T28" s="277"/>
      <c r="U28" s="277"/>
      <c r="V28" s="277"/>
      <c r="W28" s="277"/>
      <c r="X28" s="277"/>
      <c r="Y28" s="277"/>
      <c r="Z28" s="277"/>
      <c r="AA28" s="278"/>
      <c r="AB28" s="713"/>
      <c r="AC28" s="577" t="s">
        <v>416</v>
      </c>
      <c r="AD28" s="688">
        <f>BC27</f>
        <v>0.41964285714285715</v>
      </c>
      <c r="AE28" s="688">
        <f t="shared" ref="AE28:AK28" si="20">BD27</f>
        <v>8.9285714285714281E-3</v>
      </c>
      <c r="AF28" s="688">
        <f t="shared" si="20"/>
        <v>8.9285714285714288E-2</v>
      </c>
      <c r="AG28" s="688">
        <f t="shared" si="20"/>
        <v>8.0357142857142863E-2</v>
      </c>
      <c r="AH28" s="688">
        <f t="shared" si="20"/>
        <v>6.25E-2</v>
      </c>
      <c r="AI28" s="688">
        <f t="shared" si="20"/>
        <v>2.6785714285714284E-2</v>
      </c>
      <c r="AJ28" s="697">
        <f t="shared" si="20"/>
        <v>0.24107142857142858</v>
      </c>
      <c r="AK28" s="688">
        <f t="shared" si="20"/>
        <v>7.1428571428571425E-2</v>
      </c>
      <c r="AL28" s="713"/>
      <c r="AZ28" s="795"/>
      <c r="BB28" s="70" t="s">
        <v>432</v>
      </c>
      <c r="BC28" s="96">
        <f t="shared" si="17"/>
        <v>0.44124168514412415</v>
      </c>
      <c r="BD28" s="72">
        <f t="shared" si="17"/>
        <v>6.6518847006651885E-3</v>
      </c>
      <c r="BE28" s="72">
        <f t="shared" si="17"/>
        <v>3.9911308203991129E-2</v>
      </c>
      <c r="BF28" s="72">
        <f t="shared" si="17"/>
        <v>6.4301552106430154E-2</v>
      </c>
      <c r="BG28" s="72">
        <f t="shared" si="17"/>
        <v>7.9822616407982258E-2</v>
      </c>
      <c r="BH28" s="72">
        <f t="shared" si="17"/>
        <v>6.6518847006651885E-3</v>
      </c>
      <c r="BI28" s="72">
        <f t="shared" si="17"/>
        <v>0.21951219512195122</v>
      </c>
      <c r="BJ28" s="73">
        <f t="shared" si="17"/>
        <v>0.14190687361419069</v>
      </c>
    </row>
    <row r="29" spans="1:73">
      <c r="A29" s="276"/>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8"/>
      <c r="AB29" s="713"/>
      <c r="AC29" s="577" t="s">
        <v>417</v>
      </c>
      <c r="AD29" s="688">
        <f>BC26</f>
        <v>0.34523809523809523</v>
      </c>
      <c r="AE29" s="688">
        <f t="shared" ref="AE29:AK29" si="21">BD26</f>
        <v>5.9523809523809521E-2</v>
      </c>
      <c r="AF29" s="688">
        <f t="shared" si="21"/>
        <v>0.13095238095238096</v>
      </c>
      <c r="AG29" s="688">
        <f t="shared" si="21"/>
        <v>7.1428571428571425E-2</v>
      </c>
      <c r="AH29" s="688">
        <f t="shared" si="21"/>
        <v>8.3333333333333329E-2</v>
      </c>
      <c r="AI29" s="688">
        <f t="shared" si="21"/>
        <v>3.5714285714285712E-2</v>
      </c>
      <c r="AJ29" s="697">
        <f t="shared" si="21"/>
        <v>0.26190476190476192</v>
      </c>
      <c r="AK29" s="688">
        <f t="shared" si="21"/>
        <v>1.1904761904761904E-2</v>
      </c>
      <c r="AL29" s="713"/>
      <c r="AZ29" s="797"/>
      <c r="BB29" s="70" t="s">
        <v>433</v>
      </c>
      <c r="BC29" s="96">
        <f t="shared" si="17"/>
        <v>0.39348370927318294</v>
      </c>
      <c r="BD29" s="72">
        <f t="shared" si="17"/>
        <v>0</v>
      </c>
      <c r="BE29" s="72">
        <f t="shared" si="17"/>
        <v>0</v>
      </c>
      <c r="BF29" s="72">
        <f t="shared" si="17"/>
        <v>1.0025062656641603E-2</v>
      </c>
      <c r="BG29" s="72">
        <f t="shared" si="17"/>
        <v>6.2656641604010022E-2</v>
      </c>
      <c r="BH29" s="72">
        <f t="shared" si="17"/>
        <v>5.0125313283208017E-3</v>
      </c>
      <c r="BI29" s="72">
        <f t="shared" si="17"/>
        <v>0.24812030075187969</v>
      </c>
      <c r="BJ29" s="73">
        <f t="shared" si="17"/>
        <v>0.2807017543859649</v>
      </c>
    </row>
    <row r="30" spans="1:73" ht="12.75" thickBot="1">
      <c r="A30" s="276"/>
      <c r="B30" s="277"/>
      <c r="C30" s="277"/>
      <c r="D30" s="277"/>
      <c r="E30" s="277"/>
      <c r="F30" s="277"/>
      <c r="G30" s="277"/>
      <c r="H30" s="277"/>
      <c r="I30" s="277"/>
      <c r="J30" s="277"/>
      <c r="K30" s="277"/>
      <c r="L30" s="277"/>
      <c r="M30" s="277"/>
      <c r="N30" s="277"/>
      <c r="O30" s="277"/>
      <c r="P30" s="277"/>
      <c r="Q30" s="277"/>
      <c r="R30" s="277"/>
      <c r="S30" s="277"/>
      <c r="T30" s="277"/>
      <c r="U30" s="277"/>
      <c r="V30" s="277"/>
      <c r="W30" s="277"/>
      <c r="X30" s="277"/>
      <c r="Y30" s="277"/>
      <c r="Z30" s="277"/>
      <c r="AA30" s="278"/>
      <c r="AB30" s="713"/>
      <c r="AC30" s="577" t="s">
        <v>418</v>
      </c>
      <c r="AD30" s="688">
        <f>BC25</f>
        <v>0.34722222222222221</v>
      </c>
      <c r="AE30" s="688">
        <f t="shared" ref="AE30:AK30" si="22">BD25</f>
        <v>9.7222222222222224E-2</v>
      </c>
      <c r="AF30" s="688">
        <f t="shared" si="22"/>
        <v>0.2361111111111111</v>
      </c>
      <c r="AG30" s="688">
        <f t="shared" si="22"/>
        <v>8.3333333333333329E-2</v>
      </c>
      <c r="AH30" s="688">
        <f t="shared" si="22"/>
        <v>6.9444444444444448E-2</v>
      </c>
      <c r="AI30" s="688">
        <f t="shared" si="22"/>
        <v>4.1666666666666664E-2</v>
      </c>
      <c r="AJ30" s="697">
        <f t="shared" si="22"/>
        <v>9.7222222222222224E-2</v>
      </c>
      <c r="AK30" s="688">
        <f t="shared" si="22"/>
        <v>2.7777777777777776E-2</v>
      </c>
      <c r="AL30" s="713"/>
      <c r="AM30" s="794"/>
      <c r="AZ30" s="797"/>
      <c r="BB30" s="77" t="s">
        <v>434</v>
      </c>
      <c r="BC30" s="55">
        <f t="shared" si="17"/>
        <v>0.38509316770186336</v>
      </c>
      <c r="BD30" s="56">
        <f t="shared" si="17"/>
        <v>0</v>
      </c>
      <c r="BE30" s="56">
        <f t="shared" si="17"/>
        <v>0</v>
      </c>
      <c r="BF30" s="56">
        <f t="shared" si="17"/>
        <v>6.2111801242236021E-3</v>
      </c>
      <c r="BG30" s="56">
        <f t="shared" si="17"/>
        <v>2.4844720496894408E-2</v>
      </c>
      <c r="BH30" s="56">
        <f t="shared" si="17"/>
        <v>0</v>
      </c>
      <c r="BI30" s="56">
        <f t="shared" si="17"/>
        <v>0.21118012422360249</v>
      </c>
      <c r="BJ30" s="57">
        <f t="shared" si="17"/>
        <v>0.37267080745341613</v>
      </c>
    </row>
    <row r="31" spans="1:73">
      <c r="A31" s="276"/>
      <c r="B31" s="277"/>
      <c r="C31" s="277"/>
      <c r="D31" s="277"/>
      <c r="E31" s="277"/>
      <c r="F31" s="277"/>
      <c r="G31" s="277"/>
      <c r="H31" s="277"/>
      <c r="I31" s="277"/>
      <c r="J31" s="277"/>
      <c r="K31" s="277"/>
      <c r="L31" s="277"/>
      <c r="M31" s="277"/>
      <c r="N31" s="277"/>
      <c r="O31" s="277"/>
      <c r="P31" s="277"/>
      <c r="Q31" s="277"/>
      <c r="R31" s="277"/>
      <c r="S31" s="277"/>
      <c r="T31" s="277"/>
      <c r="U31" s="277"/>
      <c r="V31" s="277"/>
      <c r="W31" s="277"/>
      <c r="X31" s="277"/>
      <c r="Y31" s="277"/>
      <c r="Z31" s="277"/>
      <c r="AA31" s="278"/>
      <c r="AB31" s="713"/>
      <c r="AL31" s="713"/>
      <c r="AM31" s="794"/>
      <c r="AZ31" s="797"/>
    </row>
    <row r="32" spans="1:73" ht="12.75" thickBot="1">
      <c r="A32" s="276"/>
      <c r="B32" s="277"/>
      <c r="C32" s="277"/>
      <c r="D32" s="277"/>
      <c r="E32" s="277"/>
      <c r="F32" s="277"/>
      <c r="G32" s="277"/>
      <c r="H32" s="277"/>
      <c r="I32" s="277"/>
      <c r="J32" s="277"/>
      <c r="K32" s="277"/>
      <c r="L32" s="277"/>
      <c r="M32" s="277"/>
      <c r="N32" s="277"/>
      <c r="O32" s="277"/>
      <c r="P32" s="277"/>
      <c r="Q32" s="277"/>
      <c r="R32" s="277"/>
      <c r="S32" s="277"/>
      <c r="T32" s="277"/>
      <c r="U32" s="277"/>
      <c r="V32" s="277"/>
      <c r="W32" s="277"/>
      <c r="X32" s="277"/>
      <c r="Y32" s="277"/>
      <c r="Z32" s="277"/>
      <c r="AA32" s="278"/>
      <c r="AB32" s="713"/>
      <c r="AC32" s="282" t="s">
        <v>137</v>
      </c>
      <c r="AL32" s="713"/>
      <c r="AM32" s="695"/>
      <c r="AZ32" s="797"/>
      <c r="BB32" s="282" t="s">
        <v>137</v>
      </c>
      <c r="BM32" s="312"/>
      <c r="BN32" s="312"/>
      <c r="BO32" s="312"/>
      <c r="BP32" s="312"/>
      <c r="BQ32" s="312"/>
      <c r="BR32" s="312"/>
      <c r="BS32" s="312"/>
      <c r="BT32" s="312"/>
      <c r="BU32" s="312"/>
    </row>
    <row r="33" spans="1:73" ht="21.75" thickBot="1">
      <c r="A33" s="276"/>
      <c r="B33" s="277"/>
      <c r="C33" s="277"/>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8"/>
      <c r="AB33" s="713"/>
      <c r="AC33" s="590"/>
      <c r="AD33" s="587" t="s">
        <v>222</v>
      </c>
      <c r="AE33" s="588" t="s">
        <v>223</v>
      </c>
      <c r="AF33" s="588" t="s">
        <v>224</v>
      </c>
      <c r="AG33" s="588" t="s">
        <v>221</v>
      </c>
      <c r="AH33" s="588" t="s">
        <v>225</v>
      </c>
      <c r="AI33" s="588" t="s">
        <v>226</v>
      </c>
      <c r="AJ33" s="587" t="s">
        <v>227</v>
      </c>
      <c r="AK33" s="714" t="s">
        <v>546</v>
      </c>
      <c r="AL33" s="714" t="s">
        <v>545</v>
      </c>
      <c r="AM33" s="695"/>
      <c r="AZ33" s="797"/>
      <c r="BB33" s="297"/>
      <c r="BC33" s="470" t="s">
        <v>222</v>
      </c>
      <c r="BD33" s="471" t="s">
        <v>223</v>
      </c>
      <c r="BE33" s="471" t="s">
        <v>224</v>
      </c>
      <c r="BF33" s="471" t="s">
        <v>221</v>
      </c>
      <c r="BG33" s="471" t="s">
        <v>225</v>
      </c>
      <c r="BH33" s="471" t="s">
        <v>226</v>
      </c>
      <c r="BI33" s="472" t="s">
        <v>227</v>
      </c>
      <c r="BJ33" s="473" t="s">
        <v>546</v>
      </c>
      <c r="BK33" s="474" t="s">
        <v>545</v>
      </c>
      <c r="BM33" s="312"/>
      <c r="BN33" s="312"/>
      <c r="BO33" s="312"/>
      <c r="BP33" s="312"/>
      <c r="BQ33" s="312"/>
      <c r="BR33" s="312"/>
      <c r="BS33" s="312"/>
      <c r="BT33" s="312"/>
      <c r="BU33" s="312"/>
    </row>
    <row r="34" spans="1:73" ht="12.75" thickBot="1">
      <c r="A34" s="276"/>
      <c r="B34" s="277"/>
      <c r="C34" s="277"/>
      <c r="D34" s="277"/>
      <c r="E34" s="277"/>
      <c r="F34" s="277"/>
      <c r="G34" s="277"/>
      <c r="H34" s="277"/>
      <c r="I34" s="277"/>
      <c r="J34" s="277"/>
      <c r="K34" s="277"/>
      <c r="L34" s="277"/>
      <c r="M34" s="277"/>
      <c r="N34" s="277"/>
      <c r="O34" s="277"/>
      <c r="P34" s="277"/>
      <c r="Q34" s="277"/>
      <c r="R34" s="277"/>
      <c r="S34" s="277"/>
      <c r="T34" s="277"/>
      <c r="U34" s="277"/>
      <c r="V34" s="277"/>
      <c r="W34" s="277"/>
      <c r="X34" s="277"/>
      <c r="Y34" s="277"/>
      <c r="Z34" s="277"/>
      <c r="AA34" s="278"/>
      <c r="AB34" s="713"/>
      <c r="AC34" s="589" t="s">
        <v>547</v>
      </c>
      <c r="AD34" s="711">
        <f>BC34</f>
        <v>519</v>
      </c>
      <c r="AE34" s="711">
        <f t="shared" ref="AE34:AL34" si="23">BD34</f>
        <v>16</v>
      </c>
      <c r="AF34" s="711">
        <f t="shared" si="23"/>
        <v>56</v>
      </c>
      <c r="AG34" s="711">
        <f t="shared" si="23"/>
        <v>55</v>
      </c>
      <c r="AH34" s="711">
        <f t="shared" si="23"/>
        <v>84</v>
      </c>
      <c r="AI34" s="711">
        <f t="shared" si="23"/>
        <v>14</v>
      </c>
      <c r="AJ34" s="711">
        <f t="shared" si="23"/>
        <v>288</v>
      </c>
      <c r="AK34" s="711">
        <f t="shared" si="23"/>
        <v>247</v>
      </c>
      <c r="AL34" s="711">
        <f t="shared" si="23"/>
        <v>1279</v>
      </c>
      <c r="AM34" s="695"/>
      <c r="AZ34" s="797"/>
      <c r="BB34" s="317" t="s">
        <v>547</v>
      </c>
      <c r="BC34" s="286">
        <f t="shared" ref="BC34:BJ34" si="24">+SUM(BC37:BC49)</f>
        <v>519</v>
      </c>
      <c r="BD34" s="287">
        <f t="shared" si="24"/>
        <v>16</v>
      </c>
      <c r="BE34" s="287">
        <f t="shared" si="24"/>
        <v>56</v>
      </c>
      <c r="BF34" s="287">
        <f t="shared" si="24"/>
        <v>55</v>
      </c>
      <c r="BG34" s="287">
        <f t="shared" si="24"/>
        <v>84</v>
      </c>
      <c r="BH34" s="287">
        <f t="shared" si="24"/>
        <v>14</v>
      </c>
      <c r="BI34" s="287">
        <f t="shared" si="24"/>
        <v>288</v>
      </c>
      <c r="BJ34" s="307">
        <f t="shared" si="24"/>
        <v>247</v>
      </c>
      <c r="BK34" s="308">
        <f>+SUM(BC34:BJ34)</f>
        <v>1279</v>
      </c>
      <c r="BM34" s="291"/>
      <c r="BN34" s="291"/>
      <c r="BO34" s="291"/>
      <c r="BP34" s="291"/>
      <c r="BQ34" s="291"/>
      <c r="BR34" s="291"/>
      <c r="BS34" s="291"/>
      <c r="BT34" s="291"/>
      <c r="BU34" s="277"/>
    </row>
    <row r="35" spans="1:73" ht="12.75" thickBot="1">
      <c r="A35" s="276"/>
      <c r="B35" s="277"/>
      <c r="C35" s="277"/>
      <c r="D35" s="277"/>
      <c r="E35" s="277"/>
      <c r="F35" s="277"/>
      <c r="G35" s="277"/>
      <c r="H35" s="277"/>
      <c r="I35" s="277"/>
      <c r="J35" s="277"/>
      <c r="K35" s="277"/>
      <c r="L35" s="277"/>
      <c r="M35" s="277"/>
      <c r="N35" s="277"/>
      <c r="O35" s="277"/>
      <c r="P35" s="277"/>
      <c r="Q35" s="277"/>
      <c r="R35" s="277"/>
      <c r="S35" s="277"/>
      <c r="T35" s="277"/>
      <c r="U35" s="277"/>
      <c r="V35" s="277"/>
      <c r="W35" s="277"/>
      <c r="X35" s="277"/>
      <c r="Y35" s="277"/>
      <c r="Z35" s="277"/>
      <c r="AA35" s="278"/>
      <c r="AB35" s="713"/>
      <c r="AC35" s="282" t="s">
        <v>162</v>
      </c>
      <c r="AD35" s="713"/>
      <c r="AE35" s="713"/>
      <c r="AF35" s="713"/>
      <c r="AG35" s="713"/>
      <c r="AH35" s="713"/>
      <c r="AI35" s="713"/>
      <c r="AJ35" s="713"/>
      <c r="AK35" s="713"/>
      <c r="AL35" s="713"/>
      <c r="AM35" s="695"/>
      <c r="AZ35" s="797"/>
      <c r="BB35" s="282" t="s">
        <v>162</v>
      </c>
      <c r="BC35" s="272"/>
      <c r="BD35" s="272"/>
      <c r="BE35" s="272"/>
      <c r="BF35" s="272"/>
      <c r="BG35" s="272"/>
      <c r="BH35" s="272"/>
      <c r="BI35" s="272"/>
      <c r="BJ35" s="272"/>
      <c r="BM35" s="291"/>
      <c r="BN35" s="291"/>
      <c r="BO35" s="291"/>
      <c r="BP35" s="291"/>
      <c r="BQ35" s="291"/>
      <c r="BR35" s="291"/>
      <c r="BS35" s="291"/>
      <c r="BT35" s="291"/>
      <c r="BU35" s="277"/>
    </row>
    <row r="36" spans="1:73" ht="21.75" thickBot="1">
      <c r="A36" s="276"/>
      <c r="B36" s="277"/>
      <c r="C36" s="277"/>
      <c r="D36" s="277"/>
      <c r="E36" s="277"/>
      <c r="F36" s="277"/>
      <c r="G36" s="277"/>
      <c r="H36" s="277"/>
      <c r="I36" s="277"/>
      <c r="J36" s="277"/>
      <c r="K36" s="277"/>
      <c r="L36" s="277"/>
      <c r="M36" s="277"/>
      <c r="N36" s="277"/>
      <c r="O36" s="277"/>
      <c r="P36" s="277"/>
      <c r="Q36" s="277"/>
      <c r="R36" s="277"/>
      <c r="S36" s="277"/>
      <c r="T36" s="277"/>
      <c r="U36" s="277"/>
      <c r="V36" s="277"/>
      <c r="W36" s="277"/>
      <c r="X36" s="277"/>
      <c r="Y36" s="277"/>
      <c r="Z36" s="277"/>
      <c r="AA36" s="278"/>
      <c r="AB36" s="713"/>
      <c r="AC36" s="575" t="s">
        <v>539</v>
      </c>
      <c r="AD36" s="587" t="s">
        <v>222</v>
      </c>
      <c r="AE36" s="588" t="s">
        <v>223</v>
      </c>
      <c r="AF36" s="588" t="s">
        <v>224</v>
      </c>
      <c r="AG36" s="588" t="s">
        <v>221</v>
      </c>
      <c r="AH36" s="588" t="s">
        <v>225</v>
      </c>
      <c r="AI36" s="588" t="s">
        <v>226</v>
      </c>
      <c r="AJ36" s="587" t="s">
        <v>227</v>
      </c>
      <c r="AK36" s="714" t="s">
        <v>546</v>
      </c>
      <c r="AL36" s="714" t="s">
        <v>545</v>
      </c>
      <c r="AM36" s="695"/>
      <c r="AN36" s="791"/>
      <c r="BB36" s="27" t="s">
        <v>539</v>
      </c>
      <c r="BC36" s="466" t="s">
        <v>222</v>
      </c>
      <c r="BD36" s="467" t="s">
        <v>223</v>
      </c>
      <c r="BE36" s="467" t="s">
        <v>224</v>
      </c>
      <c r="BF36" s="467" t="s">
        <v>221</v>
      </c>
      <c r="BG36" s="467" t="s">
        <v>225</v>
      </c>
      <c r="BH36" s="467" t="s">
        <v>226</v>
      </c>
      <c r="BI36" s="468" t="s">
        <v>227</v>
      </c>
      <c r="BJ36" s="469" t="s">
        <v>546</v>
      </c>
      <c r="BK36" s="474" t="s">
        <v>545</v>
      </c>
      <c r="BM36" s="312"/>
      <c r="BN36" s="312"/>
      <c r="BO36" s="312"/>
      <c r="BP36" s="312"/>
      <c r="BQ36" s="312"/>
      <c r="BR36" s="312"/>
      <c r="BS36" s="312"/>
      <c r="BT36" s="312"/>
      <c r="BU36" s="312"/>
    </row>
    <row r="37" spans="1:73">
      <c r="A37" s="276"/>
      <c r="B37" s="277"/>
      <c r="C37" s="277"/>
      <c r="D37" s="277"/>
      <c r="E37" s="277"/>
      <c r="F37" s="277"/>
      <c r="G37" s="277"/>
      <c r="H37" s="277"/>
      <c r="I37" s="277"/>
      <c r="J37" s="277"/>
      <c r="K37" s="277"/>
      <c r="L37" s="277"/>
      <c r="M37" s="277"/>
      <c r="N37" s="277"/>
      <c r="O37" s="277"/>
      <c r="P37" s="277"/>
      <c r="Q37" s="277"/>
      <c r="R37" s="277"/>
      <c r="S37" s="277"/>
      <c r="T37" s="277"/>
      <c r="U37" s="277"/>
      <c r="V37" s="277"/>
      <c r="W37" s="277"/>
      <c r="X37" s="277"/>
      <c r="Y37" s="277"/>
      <c r="Z37" s="277"/>
      <c r="AA37" s="278"/>
      <c r="AB37" s="713"/>
      <c r="AC37" s="573" t="s">
        <v>401</v>
      </c>
      <c r="AD37" s="711">
        <f>BC49</f>
        <v>117</v>
      </c>
      <c r="AE37" s="711">
        <f t="shared" ref="AE37:AL37" si="25">BD49</f>
        <v>5</v>
      </c>
      <c r="AF37" s="711">
        <f t="shared" si="25"/>
        <v>8</v>
      </c>
      <c r="AG37" s="711">
        <f t="shared" si="25"/>
        <v>15</v>
      </c>
      <c r="AH37" s="711">
        <f t="shared" si="25"/>
        <v>16</v>
      </c>
      <c r="AI37" s="711">
        <f t="shared" si="25"/>
        <v>1</v>
      </c>
      <c r="AJ37" s="711">
        <f t="shared" si="25"/>
        <v>35</v>
      </c>
      <c r="AK37" s="711">
        <f t="shared" si="25"/>
        <v>40</v>
      </c>
      <c r="AL37" s="711">
        <f t="shared" si="25"/>
        <v>237</v>
      </c>
      <c r="AM37" s="695"/>
      <c r="AN37" s="791"/>
      <c r="BB37" s="44" t="s">
        <v>546</v>
      </c>
      <c r="BC37" s="298">
        <f>+集計・資料①!HN6</f>
        <v>0</v>
      </c>
      <c r="BD37" s="299">
        <f>+集計・資料①!HO6</f>
        <v>0</v>
      </c>
      <c r="BE37" s="299">
        <f>+集計・資料①!HP6</f>
        <v>0</v>
      </c>
      <c r="BF37" s="299">
        <f>+集計・資料①!HQ6</f>
        <v>0</v>
      </c>
      <c r="BG37" s="299">
        <f>+集計・資料①!HR6</f>
        <v>0</v>
      </c>
      <c r="BH37" s="299">
        <f>+集計・資料①!HS6</f>
        <v>0</v>
      </c>
      <c r="BI37" s="299">
        <f>+集計・資料①!HT6</f>
        <v>0</v>
      </c>
      <c r="BJ37" s="304">
        <f>+集計・資料①!HU6</f>
        <v>0</v>
      </c>
      <c r="BK37" s="310">
        <f>+SUM(BC37:BJ37)</f>
        <v>0</v>
      </c>
      <c r="BM37" s="312"/>
      <c r="BN37" s="312"/>
      <c r="BO37" s="312"/>
      <c r="BP37" s="312"/>
      <c r="BQ37" s="312"/>
      <c r="BR37" s="312"/>
      <c r="BS37" s="312"/>
      <c r="BT37" s="312"/>
      <c r="BU37" s="312"/>
    </row>
    <row r="38" spans="1:73">
      <c r="A38" s="276"/>
      <c r="B38" s="277"/>
      <c r="C38" s="277"/>
      <c r="D38" s="277"/>
      <c r="E38" s="277"/>
      <c r="F38" s="277"/>
      <c r="G38" s="277"/>
      <c r="H38" s="277"/>
      <c r="I38" s="277"/>
      <c r="J38" s="277"/>
      <c r="K38" s="277"/>
      <c r="L38" s="277"/>
      <c r="M38" s="277"/>
      <c r="N38" s="277"/>
      <c r="O38" s="277"/>
      <c r="P38" s="277"/>
      <c r="Q38" s="277"/>
      <c r="R38" s="277"/>
      <c r="S38" s="277"/>
      <c r="T38" s="277"/>
      <c r="U38" s="277"/>
      <c r="V38" s="277"/>
      <c r="W38" s="277"/>
      <c r="X38" s="277"/>
      <c r="Y38" s="277"/>
      <c r="Z38" s="277"/>
      <c r="AA38" s="278"/>
      <c r="AB38" s="713"/>
      <c r="AC38" s="690" t="s">
        <v>402</v>
      </c>
      <c r="AD38" s="711">
        <f>BC48</f>
        <v>88</v>
      </c>
      <c r="AE38" s="711">
        <f t="shared" ref="AE38:AL38" si="26">BD48</f>
        <v>3</v>
      </c>
      <c r="AF38" s="711">
        <f t="shared" si="26"/>
        <v>9</v>
      </c>
      <c r="AG38" s="711">
        <f t="shared" si="26"/>
        <v>6</v>
      </c>
      <c r="AH38" s="711">
        <f t="shared" si="26"/>
        <v>13</v>
      </c>
      <c r="AI38" s="711">
        <f t="shared" si="26"/>
        <v>4</v>
      </c>
      <c r="AJ38" s="711">
        <f t="shared" si="26"/>
        <v>32</v>
      </c>
      <c r="AK38" s="711">
        <f t="shared" si="26"/>
        <v>35</v>
      </c>
      <c r="AL38" s="711">
        <f t="shared" si="26"/>
        <v>190</v>
      </c>
      <c r="AM38" s="695"/>
      <c r="AN38" s="791"/>
      <c r="BB38" s="7" t="s">
        <v>533</v>
      </c>
      <c r="BC38" s="300">
        <f>+集計・資料①!HN8</f>
        <v>54</v>
      </c>
      <c r="BD38" s="283">
        <f>+集計・資料①!HO8</f>
        <v>2</v>
      </c>
      <c r="BE38" s="283">
        <f>+集計・資料①!HP8</f>
        <v>3</v>
      </c>
      <c r="BF38" s="283">
        <f>+集計・資料①!HQ8</f>
        <v>9</v>
      </c>
      <c r="BG38" s="283">
        <f>+集計・資料①!HR8</f>
        <v>6</v>
      </c>
      <c r="BH38" s="283">
        <f>+集計・資料①!HS8</f>
        <v>0</v>
      </c>
      <c r="BI38" s="283">
        <f>+集計・資料①!HT8</f>
        <v>21</v>
      </c>
      <c r="BJ38" s="305">
        <f>+集計・資料①!HU8</f>
        <v>31</v>
      </c>
      <c r="BK38" s="310">
        <f t="shared" ref="BK38:BK50" si="27">+SUM(BC38:BJ38)</f>
        <v>126</v>
      </c>
      <c r="BM38" s="312"/>
      <c r="BN38" s="312"/>
      <c r="BO38" s="312"/>
      <c r="BP38" s="312"/>
      <c r="BQ38" s="312"/>
      <c r="BR38" s="312"/>
      <c r="BS38" s="312"/>
      <c r="BT38" s="312"/>
      <c r="BU38" s="312"/>
    </row>
    <row r="39" spans="1:73">
      <c r="A39" s="276"/>
      <c r="B39" s="277"/>
      <c r="C39" s="277"/>
      <c r="D39" s="277"/>
      <c r="E39" s="277"/>
      <c r="F39" s="277"/>
      <c r="G39" s="277"/>
      <c r="H39" s="277"/>
      <c r="I39" s="277"/>
      <c r="J39" s="277"/>
      <c r="K39" s="277"/>
      <c r="L39" s="277"/>
      <c r="M39" s="277"/>
      <c r="N39" s="277"/>
      <c r="O39" s="277"/>
      <c r="P39" s="277"/>
      <c r="Q39" s="277"/>
      <c r="R39" s="277"/>
      <c r="S39" s="277"/>
      <c r="T39" s="277"/>
      <c r="U39" s="277"/>
      <c r="V39" s="277"/>
      <c r="W39" s="277"/>
      <c r="X39" s="277"/>
      <c r="Y39" s="277"/>
      <c r="Z39" s="277"/>
      <c r="AA39" s="278"/>
      <c r="AB39" s="713"/>
      <c r="AC39" s="573" t="s">
        <v>403</v>
      </c>
      <c r="AD39" s="711">
        <f>BC47</f>
        <v>4</v>
      </c>
      <c r="AE39" s="711">
        <f t="shared" ref="AE39:AL39" si="28">BD47</f>
        <v>1</v>
      </c>
      <c r="AF39" s="711">
        <f t="shared" si="28"/>
        <v>1</v>
      </c>
      <c r="AG39" s="711">
        <f t="shared" si="28"/>
        <v>1</v>
      </c>
      <c r="AH39" s="711">
        <f t="shared" si="28"/>
        <v>0</v>
      </c>
      <c r="AI39" s="711">
        <f t="shared" si="28"/>
        <v>0</v>
      </c>
      <c r="AJ39" s="711">
        <f t="shared" si="28"/>
        <v>2</v>
      </c>
      <c r="AK39" s="711">
        <f t="shared" si="28"/>
        <v>4</v>
      </c>
      <c r="AL39" s="711">
        <f t="shared" si="28"/>
        <v>13</v>
      </c>
      <c r="AN39" s="791"/>
      <c r="BB39" s="7" t="s">
        <v>534</v>
      </c>
      <c r="BC39" s="300">
        <f>+集計・資料①!HN10</f>
        <v>68</v>
      </c>
      <c r="BD39" s="283">
        <f>+集計・資料①!HO10</f>
        <v>0</v>
      </c>
      <c r="BE39" s="283">
        <f>+集計・資料①!HP10</f>
        <v>9</v>
      </c>
      <c r="BF39" s="283">
        <f>+集計・資料①!HQ10</f>
        <v>7</v>
      </c>
      <c r="BG39" s="283">
        <f>+集計・資料①!HR10</f>
        <v>7</v>
      </c>
      <c r="BH39" s="283">
        <f>+集計・資料①!HS10</f>
        <v>1</v>
      </c>
      <c r="BI39" s="283">
        <f>+集計・資料①!HT10</f>
        <v>24</v>
      </c>
      <c r="BJ39" s="305">
        <f>+集計・資料①!HU10</f>
        <v>29</v>
      </c>
      <c r="BK39" s="310">
        <f t="shared" si="27"/>
        <v>145</v>
      </c>
    </row>
    <row r="40" spans="1:73">
      <c r="A40" s="276"/>
      <c r="B40" s="277"/>
      <c r="C40" s="277"/>
      <c r="D40" s="277"/>
      <c r="E40" s="277"/>
      <c r="F40" s="277"/>
      <c r="G40" s="277"/>
      <c r="H40" s="277"/>
      <c r="I40" s="277"/>
      <c r="J40" s="277"/>
      <c r="K40" s="277"/>
      <c r="L40" s="277"/>
      <c r="M40" s="277"/>
      <c r="N40" s="277"/>
      <c r="O40" s="277"/>
      <c r="P40" s="277"/>
      <c r="Q40" s="277"/>
      <c r="R40" s="277"/>
      <c r="S40" s="277"/>
      <c r="T40" s="277"/>
      <c r="U40" s="277"/>
      <c r="V40" s="277"/>
      <c r="W40" s="277"/>
      <c r="X40" s="277"/>
      <c r="Y40" s="277"/>
      <c r="Z40" s="277"/>
      <c r="AA40" s="278"/>
      <c r="AB40" s="713"/>
      <c r="AC40" s="690" t="s">
        <v>404</v>
      </c>
      <c r="AD40" s="711">
        <f>BC46</f>
        <v>15</v>
      </c>
      <c r="AE40" s="711">
        <f t="shared" ref="AE40:AL40" si="29">BD46</f>
        <v>1</v>
      </c>
      <c r="AF40" s="711">
        <f t="shared" si="29"/>
        <v>2</v>
      </c>
      <c r="AG40" s="711">
        <f t="shared" si="29"/>
        <v>0</v>
      </c>
      <c r="AH40" s="711">
        <f t="shared" si="29"/>
        <v>1</v>
      </c>
      <c r="AI40" s="711">
        <f t="shared" si="29"/>
        <v>0</v>
      </c>
      <c r="AJ40" s="711">
        <f t="shared" si="29"/>
        <v>0</v>
      </c>
      <c r="AK40" s="711">
        <f t="shared" si="29"/>
        <v>7</v>
      </c>
      <c r="AL40" s="711">
        <f t="shared" si="29"/>
        <v>26</v>
      </c>
      <c r="AN40" s="791"/>
      <c r="BB40" s="7" t="s">
        <v>532</v>
      </c>
      <c r="BC40" s="300">
        <f>+集計・資料①!HN12</f>
        <v>5</v>
      </c>
      <c r="BD40" s="283">
        <f>+集計・資料①!HO12</f>
        <v>0</v>
      </c>
      <c r="BE40" s="283">
        <f>+集計・資料①!HP12</f>
        <v>2</v>
      </c>
      <c r="BF40" s="283">
        <f>+集計・資料①!HQ12</f>
        <v>1</v>
      </c>
      <c r="BG40" s="283">
        <f>+集計・資料①!HR12</f>
        <v>7</v>
      </c>
      <c r="BH40" s="283">
        <f>+集計・資料①!HS12</f>
        <v>1</v>
      </c>
      <c r="BI40" s="283">
        <f>+集計・資料①!HT12</f>
        <v>22</v>
      </c>
      <c r="BJ40" s="305">
        <f>+集計・資料①!HU12</f>
        <v>4</v>
      </c>
      <c r="BK40" s="310">
        <f t="shared" si="27"/>
        <v>42</v>
      </c>
    </row>
    <row r="41" spans="1:73">
      <c r="A41" s="276"/>
      <c r="B41" s="277"/>
      <c r="C41" s="277"/>
      <c r="D41" s="277"/>
      <c r="E41" s="277"/>
      <c r="F41" s="277"/>
      <c r="G41" s="277"/>
      <c r="H41" s="277"/>
      <c r="I41" s="277"/>
      <c r="J41" s="277"/>
      <c r="K41" s="277"/>
      <c r="L41" s="277"/>
      <c r="M41" s="277"/>
      <c r="N41" s="277"/>
      <c r="O41" s="277"/>
      <c r="P41" s="277"/>
      <c r="Q41" s="277"/>
      <c r="R41" s="277"/>
      <c r="S41" s="277"/>
      <c r="T41" s="277"/>
      <c r="U41" s="277"/>
      <c r="V41" s="277"/>
      <c r="W41" s="277"/>
      <c r="X41" s="277"/>
      <c r="Y41" s="277"/>
      <c r="Z41" s="277"/>
      <c r="AA41" s="278"/>
      <c r="AB41" s="713"/>
      <c r="AC41" s="573" t="s">
        <v>405</v>
      </c>
      <c r="AD41" s="711">
        <f>BC45</f>
        <v>103</v>
      </c>
      <c r="AE41" s="711">
        <f t="shared" ref="AE41:AL41" si="30">BD45</f>
        <v>3</v>
      </c>
      <c r="AF41" s="711">
        <f t="shared" si="30"/>
        <v>18</v>
      </c>
      <c r="AG41" s="711">
        <f t="shared" si="30"/>
        <v>11</v>
      </c>
      <c r="AH41" s="711">
        <f t="shared" si="30"/>
        <v>14</v>
      </c>
      <c r="AI41" s="711">
        <f t="shared" si="30"/>
        <v>2</v>
      </c>
      <c r="AJ41" s="711">
        <f t="shared" si="30"/>
        <v>44</v>
      </c>
      <c r="AK41" s="711">
        <f t="shared" si="30"/>
        <v>46</v>
      </c>
      <c r="AL41" s="711">
        <f t="shared" si="30"/>
        <v>241</v>
      </c>
      <c r="AN41" s="791"/>
      <c r="BB41" s="7" t="s">
        <v>531</v>
      </c>
      <c r="BC41" s="300">
        <f>+集計・資料①!HN14</f>
        <v>31</v>
      </c>
      <c r="BD41" s="283">
        <f>+集計・資料①!HO14</f>
        <v>1</v>
      </c>
      <c r="BE41" s="283">
        <f>+集計・資料①!HP14</f>
        <v>1</v>
      </c>
      <c r="BF41" s="283">
        <f>+集計・資料①!HQ14</f>
        <v>4</v>
      </c>
      <c r="BG41" s="283">
        <f>+集計・資料①!HR14</f>
        <v>15</v>
      </c>
      <c r="BH41" s="283">
        <f>+集計・資料①!HS14</f>
        <v>5</v>
      </c>
      <c r="BI41" s="283">
        <f>+集計・資料①!HT14</f>
        <v>91</v>
      </c>
      <c r="BJ41" s="305">
        <f>+集計・資料①!HU14</f>
        <v>34</v>
      </c>
      <c r="BK41" s="310">
        <f t="shared" si="27"/>
        <v>182</v>
      </c>
    </row>
    <row r="42" spans="1:73">
      <c r="A42" s="276"/>
      <c r="B42" s="277"/>
      <c r="C42" s="277"/>
      <c r="D42" s="277"/>
      <c r="E42" s="277"/>
      <c r="F42" s="277"/>
      <c r="G42" s="277"/>
      <c r="H42" s="277"/>
      <c r="I42" s="277"/>
      <c r="J42" s="277"/>
      <c r="K42" s="277"/>
      <c r="L42" s="277"/>
      <c r="M42" s="277"/>
      <c r="N42" s="277"/>
      <c r="O42" s="277"/>
      <c r="P42" s="277"/>
      <c r="Q42" s="277"/>
      <c r="R42" s="277"/>
      <c r="S42" s="277"/>
      <c r="T42" s="277"/>
      <c r="U42" s="277"/>
      <c r="V42" s="277"/>
      <c r="W42" s="277"/>
      <c r="X42" s="277"/>
      <c r="Y42" s="277"/>
      <c r="Z42" s="277"/>
      <c r="AA42" s="278"/>
      <c r="AB42" s="713"/>
      <c r="AC42" s="690" t="s">
        <v>406</v>
      </c>
      <c r="AD42" s="711">
        <f>BC44</f>
        <v>14</v>
      </c>
      <c r="AE42" s="711">
        <f t="shared" ref="AE42:AL42" si="31">BD44</f>
        <v>0</v>
      </c>
      <c r="AF42" s="711">
        <f t="shared" si="31"/>
        <v>1</v>
      </c>
      <c r="AG42" s="711">
        <f t="shared" si="31"/>
        <v>0</v>
      </c>
      <c r="AH42" s="711">
        <f t="shared" si="31"/>
        <v>1</v>
      </c>
      <c r="AI42" s="711">
        <f t="shared" si="31"/>
        <v>0</v>
      </c>
      <c r="AJ42" s="711">
        <f t="shared" si="31"/>
        <v>4</v>
      </c>
      <c r="AK42" s="711">
        <f t="shared" si="31"/>
        <v>1</v>
      </c>
      <c r="AL42" s="711">
        <f t="shared" si="31"/>
        <v>21</v>
      </c>
      <c r="AN42" s="791"/>
      <c r="BB42" s="7" t="s">
        <v>530</v>
      </c>
      <c r="BC42" s="300">
        <f>+集計・資料①!HN16</f>
        <v>13</v>
      </c>
      <c r="BD42" s="283">
        <f>+集計・資料①!HO16</f>
        <v>0</v>
      </c>
      <c r="BE42" s="283">
        <f>+集計・資料①!HP16</f>
        <v>2</v>
      </c>
      <c r="BF42" s="283">
        <f>+集計・資料①!HQ16</f>
        <v>1</v>
      </c>
      <c r="BG42" s="283">
        <f>+集計・資料①!HR16</f>
        <v>4</v>
      </c>
      <c r="BH42" s="283">
        <f>+集計・資料①!HS16</f>
        <v>0</v>
      </c>
      <c r="BI42" s="283">
        <f>+集計・資料①!HT16</f>
        <v>6</v>
      </c>
      <c r="BJ42" s="305">
        <f>+集計・資料①!HU16</f>
        <v>9</v>
      </c>
      <c r="BK42" s="310">
        <f t="shared" si="27"/>
        <v>35</v>
      </c>
    </row>
    <row r="43" spans="1:73">
      <c r="A43" s="276"/>
      <c r="B43" s="277"/>
      <c r="C43" s="277"/>
      <c r="D43" s="277"/>
      <c r="E43" s="277"/>
      <c r="F43" s="277"/>
      <c r="G43" s="277"/>
      <c r="H43" s="277"/>
      <c r="I43" s="277"/>
      <c r="J43" s="277"/>
      <c r="K43" s="277"/>
      <c r="L43" s="277"/>
      <c r="M43" s="277"/>
      <c r="N43" s="277"/>
      <c r="O43" s="277"/>
      <c r="P43" s="277"/>
      <c r="Q43" s="277"/>
      <c r="R43" s="277"/>
      <c r="S43" s="277"/>
      <c r="T43" s="277"/>
      <c r="U43" s="277"/>
      <c r="V43" s="277"/>
      <c r="W43" s="277"/>
      <c r="X43" s="277"/>
      <c r="Y43" s="277"/>
      <c r="Z43" s="277"/>
      <c r="AA43" s="278"/>
      <c r="AB43" s="713"/>
      <c r="AC43" s="573" t="s">
        <v>407</v>
      </c>
      <c r="AD43" s="711">
        <f>BC43</f>
        <v>7</v>
      </c>
      <c r="AE43" s="711">
        <f t="shared" ref="AE43:AL43" si="32">BD43</f>
        <v>0</v>
      </c>
      <c r="AF43" s="711">
        <f t="shared" si="32"/>
        <v>0</v>
      </c>
      <c r="AG43" s="711">
        <f t="shared" si="32"/>
        <v>0</v>
      </c>
      <c r="AH43" s="711">
        <f t="shared" si="32"/>
        <v>0</v>
      </c>
      <c r="AI43" s="711">
        <f t="shared" si="32"/>
        <v>0</v>
      </c>
      <c r="AJ43" s="711">
        <f t="shared" si="32"/>
        <v>7</v>
      </c>
      <c r="AK43" s="711">
        <f t="shared" si="32"/>
        <v>7</v>
      </c>
      <c r="AL43" s="711">
        <f t="shared" si="32"/>
        <v>21</v>
      </c>
      <c r="AN43" s="791"/>
      <c r="BB43" s="7" t="s">
        <v>535</v>
      </c>
      <c r="BC43" s="300">
        <f>+集計・資料①!HN18</f>
        <v>7</v>
      </c>
      <c r="BD43" s="283">
        <f>+集計・資料①!HO18</f>
        <v>0</v>
      </c>
      <c r="BE43" s="283">
        <f>+集計・資料①!HP18</f>
        <v>0</v>
      </c>
      <c r="BF43" s="283">
        <f>+集計・資料①!HQ18</f>
        <v>0</v>
      </c>
      <c r="BG43" s="283">
        <f>+集計・資料①!HR18</f>
        <v>0</v>
      </c>
      <c r="BH43" s="283">
        <f>+集計・資料①!HS18</f>
        <v>0</v>
      </c>
      <c r="BI43" s="283">
        <f>+集計・資料①!HT18</f>
        <v>7</v>
      </c>
      <c r="BJ43" s="305">
        <f>+集計・資料①!HU18</f>
        <v>7</v>
      </c>
      <c r="BK43" s="310">
        <f t="shared" si="27"/>
        <v>21</v>
      </c>
    </row>
    <row r="44" spans="1:73">
      <c r="A44" s="276"/>
      <c r="B44" s="277"/>
      <c r="C44" s="277"/>
      <c r="D44" s="277"/>
      <c r="E44" s="277"/>
      <c r="F44" s="277"/>
      <c r="G44" s="277"/>
      <c r="H44" s="277"/>
      <c r="I44" s="277"/>
      <c r="J44" s="277"/>
      <c r="K44" s="277"/>
      <c r="L44" s="277"/>
      <c r="M44" s="277"/>
      <c r="N44" s="277"/>
      <c r="O44" s="277"/>
      <c r="P44" s="277"/>
      <c r="Q44" s="277"/>
      <c r="R44" s="277"/>
      <c r="S44" s="277"/>
      <c r="T44" s="277"/>
      <c r="U44" s="277"/>
      <c r="V44" s="277"/>
      <c r="W44" s="277"/>
      <c r="X44" s="277"/>
      <c r="Y44" s="277"/>
      <c r="Z44" s="277"/>
      <c r="AA44" s="278"/>
      <c r="AB44" s="713"/>
      <c r="AC44" s="690" t="s">
        <v>408</v>
      </c>
      <c r="AD44" s="711">
        <f>BC42</f>
        <v>13</v>
      </c>
      <c r="AE44" s="711">
        <f t="shared" ref="AE44:AL44" si="33">BD42</f>
        <v>0</v>
      </c>
      <c r="AF44" s="711">
        <f t="shared" si="33"/>
        <v>2</v>
      </c>
      <c r="AG44" s="711">
        <f t="shared" si="33"/>
        <v>1</v>
      </c>
      <c r="AH44" s="711">
        <f t="shared" si="33"/>
        <v>4</v>
      </c>
      <c r="AI44" s="711">
        <f t="shared" si="33"/>
        <v>0</v>
      </c>
      <c r="AJ44" s="711">
        <f t="shared" si="33"/>
        <v>6</v>
      </c>
      <c r="AK44" s="711">
        <f t="shared" si="33"/>
        <v>9</v>
      </c>
      <c r="AL44" s="711">
        <f t="shared" si="33"/>
        <v>35</v>
      </c>
      <c r="AN44" s="791"/>
      <c r="BB44" s="7" t="s">
        <v>529</v>
      </c>
      <c r="BC44" s="300">
        <f>+集計・資料①!HN20</f>
        <v>14</v>
      </c>
      <c r="BD44" s="283">
        <f>+集計・資料①!HO20</f>
        <v>0</v>
      </c>
      <c r="BE44" s="283">
        <f>+集計・資料①!HP20</f>
        <v>1</v>
      </c>
      <c r="BF44" s="283">
        <f>+集計・資料①!HQ20</f>
        <v>0</v>
      </c>
      <c r="BG44" s="283">
        <f>+集計・資料①!HR20</f>
        <v>1</v>
      </c>
      <c r="BH44" s="283">
        <f>+集計・資料①!HS20</f>
        <v>0</v>
      </c>
      <c r="BI44" s="283">
        <f>+集計・資料①!HT20</f>
        <v>4</v>
      </c>
      <c r="BJ44" s="305">
        <f>+集計・資料①!HU20</f>
        <v>1</v>
      </c>
      <c r="BK44" s="310">
        <f t="shared" si="27"/>
        <v>21</v>
      </c>
    </row>
    <row r="45" spans="1:73">
      <c r="A45" s="276"/>
      <c r="B45" s="277"/>
      <c r="C45" s="277"/>
      <c r="D45" s="277"/>
      <c r="E45" s="277"/>
      <c r="F45" s="277"/>
      <c r="G45" s="277"/>
      <c r="H45" s="277"/>
      <c r="I45" s="277"/>
      <c r="J45" s="277"/>
      <c r="K45" s="277"/>
      <c r="L45" s="277"/>
      <c r="M45" s="277"/>
      <c r="N45" s="277"/>
      <c r="O45" s="277"/>
      <c r="P45" s="277"/>
      <c r="Q45" s="277"/>
      <c r="R45" s="277"/>
      <c r="S45" s="277"/>
      <c r="T45" s="277"/>
      <c r="U45" s="277"/>
      <c r="V45" s="277"/>
      <c r="W45" s="277"/>
      <c r="X45" s="277"/>
      <c r="Y45" s="277"/>
      <c r="Z45" s="277"/>
      <c r="AA45" s="278"/>
      <c r="AB45" s="713"/>
      <c r="AC45" s="573" t="s">
        <v>409</v>
      </c>
      <c r="AD45" s="711">
        <f>BC41</f>
        <v>31</v>
      </c>
      <c r="AE45" s="711">
        <f t="shared" ref="AE45:AL45" si="34">BD41</f>
        <v>1</v>
      </c>
      <c r="AF45" s="711">
        <f t="shared" si="34"/>
        <v>1</v>
      </c>
      <c r="AG45" s="711">
        <f t="shared" si="34"/>
        <v>4</v>
      </c>
      <c r="AH45" s="711">
        <f t="shared" si="34"/>
        <v>15</v>
      </c>
      <c r="AI45" s="711">
        <f t="shared" si="34"/>
        <v>5</v>
      </c>
      <c r="AJ45" s="711">
        <f t="shared" si="34"/>
        <v>91</v>
      </c>
      <c r="AK45" s="711">
        <f t="shared" si="34"/>
        <v>34</v>
      </c>
      <c r="AL45" s="711">
        <f t="shared" si="34"/>
        <v>182</v>
      </c>
      <c r="AN45" s="791"/>
      <c r="BB45" s="7" t="s">
        <v>528</v>
      </c>
      <c r="BC45" s="300">
        <f>+集計・資料①!HN22</f>
        <v>103</v>
      </c>
      <c r="BD45" s="283">
        <f>+集計・資料①!HO22</f>
        <v>3</v>
      </c>
      <c r="BE45" s="283">
        <f>+集計・資料①!HP22</f>
        <v>18</v>
      </c>
      <c r="BF45" s="283">
        <f>+集計・資料①!HQ22</f>
        <v>11</v>
      </c>
      <c r="BG45" s="283">
        <f>+集計・資料①!HR22</f>
        <v>14</v>
      </c>
      <c r="BH45" s="283">
        <f>+集計・資料①!HS22</f>
        <v>2</v>
      </c>
      <c r="BI45" s="283">
        <f>+集計・資料①!HT22</f>
        <v>44</v>
      </c>
      <c r="BJ45" s="305">
        <f>+集計・資料①!HU22</f>
        <v>46</v>
      </c>
      <c r="BK45" s="310">
        <f t="shared" si="27"/>
        <v>241</v>
      </c>
    </row>
    <row r="46" spans="1:73">
      <c r="A46" s="276"/>
      <c r="B46" s="277"/>
      <c r="C46" s="277"/>
      <c r="D46" s="277"/>
      <c r="E46" s="277"/>
      <c r="F46" s="277"/>
      <c r="G46" s="277"/>
      <c r="H46" s="277"/>
      <c r="I46" s="277"/>
      <c r="J46" s="277"/>
      <c r="K46" s="277"/>
      <c r="L46" s="277"/>
      <c r="M46" s="277"/>
      <c r="N46" s="277"/>
      <c r="O46" s="277"/>
      <c r="P46" s="277"/>
      <c r="Q46" s="277"/>
      <c r="R46" s="277"/>
      <c r="S46" s="277"/>
      <c r="T46" s="277"/>
      <c r="U46" s="277"/>
      <c r="V46" s="277"/>
      <c r="W46" s="277"/>
      <c r="X46" s="277"/>
      <c r="Y46" s="277"/>
      <c r="Z46" s="277"/>
      <c r="AA46" s="278"/>
      <c r="AB46" s="713"/>
      <c r="AC46" s="690" t="s">
        <v>410</v>
      </c>
      <c r="AD46" s="711">
        <f>BC40</f>
        <v>5</v>
      </c>
      <c r="AE46" s="711">
        <f t="shared" ref="AE46:AL46" si="35">BD40</f>
        <v>0</v>
      </c>
      <c r="AF46" s="711">
        <f t="shared" si="35"/>
        <v>2</v>
      </c>
      <c r="AG46" s="711">
        <f t="shared" si="35"/>
        <v>1</v>
      </c>
      <c r="AH46" s="711">
        <f t="shared" si="35"/>
        <v>7</v>
      </c>
      <c r="AI46" s="711">
        <f t="shared" si="35"/>
        <v>1</v>
      </c>
      <c r="AJ46" s="711">
        <f t="shared" si="35"/>
        <v>22</v>
      </c>
      <c r="AK46" s="711">
        <f t="shared" si="35"/>
        <v>4</v>
      </c>
      <c r="AL46" s="711">
        <f t="shared" si="35"/>
        <v>42</v>
      </c>
      <c r="AN46" s="791"/>
      <c r="BB46" s="7" t="s">
        <v>527</v>
      </c>
      <c r="BC46" s="300">
        <f>+集計・資料①!HN24</f>
        <v>15</v>
      </c>
      <c r="BD46" s="283">
        <f>+集計・資料①!HO24</f>
        <v>1</v>
      </c>
      <c r="BE46" s="283">
        <f>+集計・資料①!HP24</f>
        <v>2</v>
      </c>
      <c r="BF46" s="283">
        <f>+集計・資料①!HQ24</f>
        <v>0</v>
      </c>
      <c r="BG46" s="283">
        <f>+集計・資料①!HR24</f>
        <v>1</v>
      </c>
      <c r="BH46" s="283">
        <f>+集計・資料①!HS24</f>
        <v>0</v>
      </c>
      <c r="BI46" s="283">
        <f>+集計・資料①!HT24</f>
        <v>0</v>
      </c>
      <c r="BJ46" s="305">
        <f>+集計・資料①!HU24</f>
        <v>7</v>
      </c>
      <c r="BK46" s="310">
        <f t="shared" si="27"/>
        <v>26</v>
      </c>
    </row>
    <row r="47" spans="1:73">
      <c r="A47" s="276"/>
      <c r="B47" s="277"/>
      <c r="C47" s="277"/>
      <c r="D47" s="277"/>
      <c r="E47" s="277"/>
      <c r="F47" s="277"/>
      <c r="G47" s="277"/>
      <c r="H47" s="277"/>
      <c r="I47" s="277"/>
      <c r="J47" s="277"/>
      <c r="K47" s="277"/>
      <c r="L47" s="277"/>
      <c r="M47" s="277"/>
      <c r="N47" s="277"/>
      <c r="O47" s="277"/>
      <c r="P47" s="277"/>
      <c r="Q47" s="277"/>
      <c r="R47" s="277"/>
      <c r="S47" s="277"/>
      <c r="T47" s="277"/>
      <c r="U47" s="277"/>
      <c r="V47" s="277"/>
      <c r="W47" s="277"/>
      <c r="X47" s="277"/>
      <c r="Y47" s="277"/>
      <c r="Z47" s="277"/>
      <c r="AA47" s="278"/>
      <c r="AB47" s="713"/>
      <c r="AC47" s="573" t="s">
        <v>411</v>
      </c>
      <c r="AD47" s="711">
        <f>BC39</f>
        <v>68</v>
      </c>
      <c r="AE47" s="711">
        <f t="shared" ref="AE47:AL47" si="36">BD39</f>
        <v>0</v>
      </c>
      <c r="AF47" s="711">
        <f t="shared" si="36"/>
        <v>9</v>
      </c>
      <c r="AG47" s="711">
        <f t="shared" si="36"/>
        <v>7</v>
      </c>
      <c r="AH47" s="711">
        <f t="shared" si="36"/>
        <v>7</v>
      </c>
      <c r="AI47" s="711">
        <f t="shared" si="36"/>
        <v>1</v>
      </c>
      <c r="AJ47" s="711">
        <f t="shared" si="36"/>
        <v>24</v>
      </c>
      <c r="AK47" s="711">
        <f t="shared" si="36"/>
        <v>29</v>
      </c>
      <c r="AL47" s="711">
        <f t="shared" si="36"/>
        <v>145</v>
      </c>
      <c r="AN47" s="791"/>
      <c r="BB47" s="7" t="s">
        <v>526</v>
      </c>
      <c r="BC47" s="300">
        <f>+集計・資料①!HN26</f>
        <v>4</v>
      </c>
      <c r="BD47" s="283">
        <f>+集計・資料①!HO26</f>
        <v>1</v>
      </c>
      <c r="BE47" s="283">
        <f>+集計・資料①!HP26</f>
        <v>1</v>
      </c>
      <c r="BF47" s="283">
        <f>+集計・資料①!HQ26</f>
        <v>1</v>
      </c>
      <c r="BG47" s="283">
        <f>+集計・資料①!HR26</f>
        <v>0</v>
      </c>
      <c r="BH47" s="283">
        <f>+集計・資料①!HS26</f>
        <v>0</v>
      </c>
      <c r="BI47" s="283">
        <f>+集計・資料①!HT26</f>
        <v>2</v>
      </c>
      <c r="BJ47" s="305">
        <f>+集計・資料①!HU26</f>
        <v>4</v>
      </c>
      <c r="BK47" s="310">
        <f t="shared" si="27"/>
        <v>13</v>
      </c>
    </row>
    <row r="48" spans="1:73">
      <c r="A48" s="276"/>
      <c r="B48" s="277"/>
      <c r="C48" s="277"/>
      <c r="D48" s="277"/>
      <c r="E48" s="277"/>
      <c r="F48" s="277"/>
      <c r="G48" s="277"/>
      <c r="H48" s="277"/>
      <c r="I48" s="277"/>
      <c r="J48" s="277"/>
      <c r="K48" s="277"/>
      <c r="L48" s="277"/>
      <c r="M48" s="277"/>
      <c r="N48" s="277"/>
      <c r="O48" s="277"/>
      <c r="P48" s="277"/>
      <c r="Q48" s="277"/>
      <c r="R48" s="277"/>
      <c r="S48" s="277"/>
      <c r="T48" s="277"/>
      <c r="U48" s="277"/>
      <c r="V48" s="277"/>
      <c r="W48" s="277"/>
      <c r="X48" s="277"/>
      <c r="Y48" s="277"/>
      <c r="Z48" s="277"/>
      <c r="AA48" s="278"/>
      <c r="AB48" s="713"/>
      <c r="AC48" s="690" t="s">
        <v>412</v>
      </c>
      <c r="AD48" s="711">
        <f>BC38</f>
        <v>54</v>
      </c>
      <c r="AE48" s="711">
        <f t="shared" ref="AE48:AL48" si="37">BD38</f>
        <v>2</v>
      </c>
      <c r="AF48" s="711">
        <f t="shared" si="37"/>
        <v>3</v>
      </c>
      <c r="AG48" s="711">
        <f t="shared" si="37"/>
        <v>9</v>
      </c>
      <c r="AH48" s="711">
        <f t="shared" si="37"/>
        <v>6</v>
      </c>
      <c r="AI48" s="711">
        <f t="shared" si="37"/>
        <v>0</v>
      </c>
      <c r="AJ48" s="711">
        <f t="shared" si="37"/>
        <v>21</v>
      </c>
      <c r="AK48" s="711">
        <f t="shared" si="37"/>
        <v>31</v>
      </c>
      <c r="AL48" s="711">
        <f t="shared" si="37"/>
        <v>126</v>
      </c>
      <c r="AN48" s="791"/>
      <c r="BB48" s="16" t="s">
        <v>536</v>
      </c>
      <c r="BC48" s="300">
        <f>+集計・資料①!HN28</f>
        <v>88</v>
      </c>
      <c r="BD48" s="283">
        <f>+集計・資料①!HO28</f>
        <v>3</v>
      </c>
      <c r="BE48" s="283">
        <f>+集計・資料①!HP28</f>
        <v>9</v>
      </c>
      <c r="BF48" s="283">
        <f>+集計・資料①!HQ28</f>
        <v>6</v>
      </c>
      <c r="BG48" s="283">
        <f>+集計・資料①!HR28</f>
        <v>13</v>
      </c>
      <c r="BH48" s="283">
        <f>+集計・資料①!HS28</f>
        <v>4</v>
      </c>
      <c r="BI48" s="283">
        <f>+集計・資料①!HT28</f>
        <v>32</v>
      </c>
      <c r="BJ48" s="305">
        <f>+集計・資料①!HU28</f>
        <v>35</v>
      </c>
      <c r="BK48" s="310">
        <f t="shared" si="27"/>
        <v>190</v>
      </c>
    </row>
    <row r="49" spans="1:63" ht="12.75" thickBot="1">
      <c r="A49" s="276"/>
      <c r="B49" s="277"/>
      <c r="C49" s="277"/>
      <c r="D49" s="277"/>
      <c r="E49" s="277"/>
      <c r="F49" s="277"/>
      <c r="G49" s="277"/>
      <c r="H49" s="277"/>
      <c r="I49" s="277"/>
      <c r="J49" s="277"/>
      <c r="K49" s="277"/>
      <c r="L49" s="277"/>
      <c r="M49" s="277"/>
      <c r="N49" s="277"/>
      <c r="O49" s="277"/>
      <c r="P49" s="277"/>
      <c r="Q49" s="277"/>
      <c r="R49" s="277"/>
      <c r="S49" s="277"/>
      <c r="T49" s="277"/>
      <c r="U49" s="277"/>
      <c r="V49" s="277"/>
      <c r="W49" s="277"/>
      <c r="X49" s="277"/>
      <c r="Y49" s="277"/>
      <c r="Z49" s="277"/>
      <c r="AA49" s="278"/>
      <c r="AB49" s="713"/>
      <c r="AC49" s="573" t="s">
        <v>23</v>
      </c>
      <c r="AD49" s="711">
        <f>BC37</f>
        <v>0</v>
      </c>
      <c r="AE49" s="711">
        <f t="shared" ref="AE49:AL49" si="38">BD37</f>
        <v>0</v>
      </c>
      <c r="AF49" s="711">
        <f t="shared" si="38"/>
        <v>0</v>
      </c>
      <c r="AG49" s="711">
        <f t="shared" si="38"/>
        <v>0</v>
      </c>
      <c r="AH49" s="711">
        <f t="shared" si="38"/>
        <v>0</v>
      </c>
      <c r="AI49" s="711">
        <f t="shared" si="38"/>
        <v>0</v>
      </c>
      <c r="AJ49" s="711">
        <f t="shared" si="38"/>
        <v>0</v>
      </c>
      <c r="AK49" s="711">
        <f t="shared" si="38"/>
        <v>0</v>
      </c>
      <c r="AL49" s="711">
        <f t="shared" si="38"/>
        <v>0</v>
      </c>
      <c r="AN49" s="791"/>
      <c r="BB49" s="8" t="s">
        <v>537</v>
      </c>
      <c r="BC49" s="301">
        <f>+集計・資料①!HN30</f>
        <v>117</v>
      </c>
      <c r="BD49" s="302">
        <f>+集計・資料①!HO30</f>
        <v>5</v>
      </c>
      <c r="BE49" s="302">
        <f>+集計・資料①!HP30</f>
        <v>8</v>
      </c>
      <c r="BF49" s="302">
        <f>+集計・資料①!HQ30</f>
        <v>15</v>
      </c>
      <c r="BG49" s="302">
        <f>+集計・資料①!HR30</f>
        <v>16</v>
      </c>
      <c r="BH49" s="302">
        <f>+集計・資料①!HS30</f>
        <v>1</v>
      </c>
      <c r="BI49" s="302">
        <f>+集計・資料①!HT30</f>
        <v>35</v>
      </c>
      <c r="BJ49" s="306">
        <f>+集計・資料①!HU30</f>
        <v>40</v>
      </c>
      <c r="BK49" s="311">
        <f t="shared" si="27"/>
        <v>237</v>
      </c>
    </row>
    <row r="50" spans="1:63" ht="13.5" thickTop="1" thickBot="1">
      <c r="A50" s="276"/>
      <c r="B50" s="277"/>
      <c r="C50" s="277"/>
      <c r="D50" s="277"/>
      <c r="E50" s="277"/>
      <c r="F50" s="277"/>
      <c r="G50" s="277"/>
      <c r="H50" s="277"/>
      <c r="I50" s="277"/>
      <c r="J50" s="277"/>
      <c r="K50" s="277"/>
      <c r="L50" s="277"/>
      <c r="M50" s="277"/>
      <c r="N50" s="277"/>
      <c r="O50" s="277"/>
      <c r="P50" s="277"/>
      <c r="Q50" s="277"/>
      <c r="R50" s="277"/>
      <c r="S50" s="277"/>
      <c r="T50" s="277"/>
      <c r="U50" s="277"/>
      <c r="V50" s="277"/>
      <c r="W50" s="277"/>
      <c r="X50" s="277"/>
      <c r="Y50" s="277"/>
      <c r="Z50" s="277"/>
      <c r="AA50" s="278"/>
      <c r="AB50" s="713"/>
      <c r="AC50" s="589" t="s">
        <v>545</v>
      </c>
      <c r="AD50" s="711">
        <f>SUM(AD37:AD49)</f>
        <v>519</v>
      </c>
      <c r="AE50" s="711">
        <f t="shared" ref="AE50:AL50" si="39">SUM(AE37:AE49)</f>
        <v>16</v>
      </c>
      <c r="AF50" s="711">
        <f t="shared" si="39"/>
        <v>56</v>
      </c>
      <c r="AG50" s="711">
        <f t="shared" si="39"/>
        <v>55</v>
      </c>
      <c r="AH50" s="711">
        <f t="shared" si="39"/>
        <v>84</v>
      </c>
      <c r="AI50" s="711">
        <f t="shared" si="39"/>
        <v>14</v>
      </c>
      <c r="AJ50" s="711">
        <f t="shared" si="39"/>
        <v>288</v>
      </c>
      <c r="AK50" s="711">
        <f t="shared" si="39"/>
        <v>247</v>
      </c>
      <c r="AL50" s="711">
        <f t="shared" si="39"/>
        <v>1279</v>
      </c>
      <c r="AN50" s="791"/>
      <c r="BB50" s="303" t="s">
        <v>545</v>
      </c>
      <c r="BC50" s="286">
        <f>+SUM(BC37:BC49)</f>
        <v>519</v>
      </c>
      <c r="BD50" s="287">
        <f t="shared" ref="BD50:BJ50" si="40">+SUM(BD37:BD49)</f>
        <v>16</v>
      </c>
      <c r="BE50" s="287">
        <f t="shared" si="40"/>
        <v>56</v>
      </c>
      <c r="BF50" s="287">
        <f t="shared" si="40"/>
        <v>55</v>
      </c>
      <c r="BG50" s="287">
        <f t="shared" si="40"/>
        <v>84</v>
      </c>
      <c r="BH50" s="287">
        <f t="shared" si="40"/>
        <v>14</v>
      </c>
      <c r="BI50" s="287">
        <f t="shared" si="40"/>
        <v>288</v>
      </c>
      <c r="BJ50" s="307">
        <f t="shared" si="40"/>
        <v>247</v>
      </c>
      <c r="BK50" s="308">
        <f t="shared" si="27"/>
        <v>1279</v>
      </c>
    </row>
    <row r="51" spans="1:63" ht="12.75" thickBot="1">
      <c r="A51" s="276"/>
      <c r="B51" s="277"/>
      <c r="C51" s="277"/>
      <c r="D51" s="277"/>
      <c r="E51" s="277"/>
      <c r="F51" s="277"/>
      <c r="G51" s="277"/>
      <c r="H51" s="277"/>
      <c r="I51" s="277"/>
      <c r="J51" s="277"/>
      <c r="K51" s="277"/>
      <c r="L51" s="277"/>
      <c r="M51" s="277"/>
      <c r="N51" s="277"/>
      <c r="O51" s="277"/>
      <c r="P51" s="277"/>
      <c r="Q51" s="277"/>
      <c r="R51" s="277"/>
      <c r="S51" s="277"/>
      <c r="T51" s="277"/>
      <c r="U51" s="277"/>
      <c r="V51" s="277"/>
      <c r="W51" s="277"/>
      <c r="X51" s="277"/>
      <c r="Y51" s="277"/>
      <c r="Z51" s="277"/>
      <c r="AA51" s="278"/>
      <c r="AB51" s="713"/>
      <c r="AC51" s="282" t="s">
        <v>161</v>
      </c>
      <c r="AD51" s="713"/>
      <c r="AE51" s="713"/>
      <c r="AF51" s="713"/>
      <c r="AG51" s="713"/>
      <c r="AH51" s="713"/>
      <c r="AI51" s="713"/>
      <c r="AJ51" s="713"/>
      <c r="AK51" s="713"/>
      <c r="AL51" s="713"/>
      <c r="AN51" s="791"/>
      <c r="BB51" s="282" t="s">
        <v>161</v>
      </c>
      <c r="BC51" s="272"/>
      <c r="BD51" s="272"/>
      <c r="BE51" s="272"/>
      <c r="BF51" s="272"/>
      <c r="BG51" s="272"/>
      <c r="BH51" s="272"/>
      <c r="BI51" s="272"/>
      <c r="BJ51" s="272"/>
    </row>
    <row r="52" spans="1:63" ht="21.75" thickBot="1">
      <c r="A52" s="276"/>
      <c r="B52" s="277"/>
      <c r="C52" s="277"/>
      <c r="D52" s="277"/>
      <c r="E52" s="277"/>
      <c r="F52" s="277"/>
      <c r="G52" s="277"/>
      <c r="H52" s="277"/>
      <c r="I52" s="277"/>
      <c r="J52" s="277"/>
      <c r="K52" s="277"/>
      <c r="L52" s="277"/>
      <c r="M52" s="277"/>
      <c r="N52" s="277"/>
      <c r="O52" s="277"/>
      <c r="P52" s="277"/>
      <c r="Q52" s="277"/>
      <c r="R52" s="277"/>
      <c r="S52" s="277"/>
      <c r="T52" s="277"/>
      <c r="U52" s="277"/>
      <c r="V52" s="277"/>
      <c r="W52" s="277"/>
      <c r="X52" s="277"/>
      <c r="Y52" s="277"/>
      <c r="Z52" s="277"/>
      <c r="AA52" s="278"/>
      <c r="AB52" s="713"/>
      <c r="AC52" s="575" t="s">
        <v>8</v>
      </c>
      <c r="AD52" s="587" t="s">
        <v>222</v>
      </c>
      <c r="AE52" s="588" t="s">
        <v>223</v>
      </c>
      <c r="AF52" s="588" t="s">
        <v>224</v>
      </c>
      <c r="AG52" s="588" t="s">
        <v>221</v>
      </c>
      <c r="AH52" s="588" t="s">
        <v>225</v>
      </c>
      <c r="AI52" s="588" t="s">
        <v>226</v>
      </c>
      <c r="AJ52" s="587" t="s">
        <v>227</v>
      </c>
      <c r="AK52" s="714" t="s">
        <v>546</v>
      </c>
      <c r="AL52" s="714" t="s">
        <v>545</v>
      </c>
      <c r="AN52" s="791"/>
      <c r="BB52" s="31" t="s">
        <v>8</v>
      </c>
      <c r="BC52" s="470" t="s">
        <v>222</v>
      </c>
      <c r="BD52" s="471" t="s">
        <v>223</v>
      </c>
      <c r="BE52" s="471" t="s">
        <v>224</v>
      </c>
      <c r="BF52" s="471" t="s">
        <v>221</v>
      </c>
      <c r="BG52" s="471" t="s">
        <v>225</v>
      </c>
      <c r="BH52" s="471" t="s">
        <v>226</v>
      </c>
      <c r="BI52" s="472" t="s">
        <v>227</v>
      </c>
      <c r="BJ52" s="473" t="s">
        <v>546</v>
      </c>
      <c r="BK52" s="474" t="s">
        <v>545</v>
      </c>
    </row>
    <row r="53" spans="1:63">
      <c r="A53" s="276"/>
      <c r="B53" s="277"/>
      <c r="C53" s="277"/>
      <c r="D53" s="277"/>
      <c r="E53" s="277"/>
      <c r="F53" s="277"/>
      <c r="G53" s="277"/>
      <c r="H53" s="277"/>
      <c r="I53" s="277"/>
      <c r="J53" s="277"/>
      <c r="K53" s="277"/>
      <c r="L53" s="277"/>
      <c r="M53" s="277"/>
      <c r="N53" s="277"/>
      <c r="O53" s="277"/>
      <c r="P53" s="277"/>
      <c r="Q53" s="277"/>
      <c r="R53" s="277"/>
      <c r="S53" s="277"/>
      <c r="T53" s="277"/>
      <c r="U53" s="277"/>
      <c r="V53" s="277"/>
      <c r="W53" s="277"/>
      <c r="X53" s="277"/>
      <c r="Y53" s="277"/>
      <c r="Z53" s="277"/>
      <c r="AA53" s="278"/>
      <c r="AB53" s="713"/>
      <c r="AC53" s="577" t="s">
        <v>413</v>
      </c>
      <c r="AD53" s="711">
        <f>BC58</f>
        <v>62</v>
      </c>
      <c r="AE53" s="711">
        <f t="shared" ref="AE53:AL53" si="41">BD58</f>
        <v>0</v>
      </c>
      <c r="AF53" s="711">
        <f t="shared" si="41"/>
        <v>0</v>
      </c>
      <c r="AG53" s="711">
        <f t="shared" si="41"/>
        <v>1</v>
      </c>
      <c r="AH53" s="711">
        <f t="shared" si="41"/>
        <v>4</v>
      </c>
      <c r="AI53" s="711">
        <f t="shared" si="41"/>
        <v>0</v>
      </c>
      <c r="AJ53" s="711">
        <f t="shared" si="41"/>
        <v>34</v>
      </c>
      <c r="AK53" s="711">
        <f t="shared" si="41"/>
        <v>60</v>
      </c>
      <c r="AL53" s="711">
        <f t="shared" si="41"/>
        <v>161</v>
      </c>
      <c r="AN53" s="791"/>
      <c r="BB53" s="67" t="s">
        <v>544</v>
      </c>
      <c r="BC53" s="313">
        <f>+集計・資料①!HN40</f>
        <v>25</v>
      </c>
      <c r="BD53" s="284">
        <f>+集計・資料①!HO40</f>
        <v>7</v>
      </c>
      <c r="BE53" s="284">
        <f>+集計・資料①!HP40</f>
        <v>17</v>
      </c>
      <c r="BF53" s="284">
        <f>+集計・資料①!HQ40</f>
        <v>6</v>
      </c>
      <c r="BG53" s="284">
        <f>+集計・資料①!HR40</f>
        <v>5</v>
      </c>
      <c r="BH53" s="284">
        <f>+集計・資料①!HS40</f>
        <v>3</v>
      </c>
      <c r="BI53" s="284">
        <f>+集計・資料①!HT40</f>
        <v>7</v>
      </c>
      <c r="BJ53" s="309">
        <f>+集計・資料①!HU40</f>
        <v>2</v>
      </c>
      <c r="BK53" s="327">
        <f>+SUM(BC53:BJ53)</f>
        <v>72</v>
      </c>
    </row>
    <row r="54" spans="1:63">
      <c r="A54" s="276"/>
      <c r="B54" s="277"/>
      <c r="C54" s="277"/>
      <c r="D54" s="277"/>
      <c r="E54" s="277"/>
      <c r="F54" s="277"/>
      <c r="G54" s="277"/>
      <c r="H54" s="277"/>
      <c r="I54" s="277"/>
      <c r="J54" s="277"/>
      <c r="K54" s="277"/>
      <c r="L54" s="277"/>
      <c r="M54" s="277"/>
      <c r="N54" s="277"/>
      <c r="O54" s="277"/>
      <c r="P54" s="277"/>
      <c r="Q54" s="277"/>
      <c r="R54" s="277"/>
      <c r="S54" s="277"/>
      <c r="T54" s="277"/>
      <c r="U54" s="277"/>
      <c r="V54" s="277"/>
      <c r="W54" s="277"/>
      <c r="X54" s="277"/>
      <c r="Y54" s="277"/>
      <c r="Z54" s="277"/>
      <c r="AA54" s="278"/>
      <c r="AB54" s="713"/>
      <c r="AC54" s="577" t="s">
        <v>414</v>
      </c>
      <c r="AD54" s="711">
        <f>BC57</f>
        <v>157</v>
      </c>
      <c r="AE54" s="711">
        <f t="shared" ref="AE54:AL54" si="42">BD57</f>
        <v>0</v>
      </c>
      <c r="AF54" s="711">
        <f t="shared" si="42"/>
        <v>0</v>
      </c>
      <c r="AG54" s="711">
        <f t="shared" si="42"/>
        <v>4</v>
      </c>
      <c r="AH54" s="711">
        <f t="shared" si="42"/>
        <v>25</v>
      </c>
      <c r="AI54" s="711">
        <f t="shared" si="42"/>
        <v>2</v>
      </c>
      <c r="AJ54" s="711">
        <f t="shared" si="42"/>
        <v>99</v>
      </c>
      <c r="AK54" s="711">
        <f t="shared" si="42"/>
        <v>112</v>
      </c>
      <c r="AL54" s="711">
        <f t="shared" si="42"/>
        <v>399</v>
      </c>
      <c r="AN54" s="791"/>
      <c r="BB54" s="70" t="s">
        <v>430</v>
      </c>
      <c r="BC54" s="314">
        <f>+集計・資料①!HN42</f>
        <v>29</v>
      </c>
      <c r="BD54" s="283">
        <f>+集計・資料①!HO42</f>
        <v>5</v>
      </c>
      <c r="BE54" s="283">
        <f>+集計・資料①!HP42</f>
        <v>11</v>
      </c>
      <c r="BF54" s="283">
        <f>+集計・資料①!HQ42</f>
        <v>6</v>
      </c>
      <c r="BG54" s="283">
        <f>+集計・資料①!HR42</f>
        <v>7</v>
      </c>
      <c r="BH54" s="283">
        <f>+集計・資料①!HS42</f>
        <v>3</v>
      </c>
      <c r="BI54" s="283">
        <f>+集計・資料①!HT42</f>
        <v>22</v>
      </c>
      <c r="BJ54" s="305">
        <f>+集計・資料①!HU42</f>
        <v>1</v>
      </c>
      <c r="BK54" s="310">
        <f t="shared" ref="BK54:BK59" si="43">+SUM(BC54:BJ54)</f>
        <v>84</v>
      </c>
    </row>
    <row r="55" spans="1:63">
      <c r="A55" s="276"/>
      <c r="B55" s="277"/>
      <c r="C55" s="277"/>
      <c r="D55" s="277"/>
      <c r="E55" s="277"/>
      <c r="F55" s="277"/>
      <c r="G55" s="277"/>
      <c r="H55" s="277"/>
      <c r="I55" s="277"/>
      <c r="J55" s="277"/>
      <c r="K55" s="277"/>
      <c r="L55" s="277"/>
      <c r="M55" s="277"/>
      <c r="N55" s="277"/>
      <c r="O55" s="277"/>
      <c r="P55" s="277"/>
      <c r="Q55" s="277"/>
      <c r="R55" s="277"/>
      <c r="S55" s="277"/>
      <c r="T55" s="277"/>
      <c r="U55" s="277"/>
      <c r="V55" s="277"/>
      <c r="W55" s="277"/>
      <c r="X55" s="277"/>
      <c r="Y55" s="277"/>
      <c r="Z55" s="277"/>
      <c r="AA55" s="278"/>
      <c r="AB55" s="713"/>
      <c r="AC55" s="577" t="s">
        <v>415</v>
      </c>
      <c r="AD55" s="711">
        <f>BC56</f>
        <v>199</v>
      </c>
      <c r="AE55" s="711">
        <f t="shared" ref="AE55:AL55" si="44">BD56</f>
        <v>3</v>
      </c>
      <c r="AF55" s="711">
        <f t="shared" si="44"/>
        <v>18</v>
      </c>
      <c r="AG55" s="711">
        <f t="shared" si="44"/>
        <v>29</v>
      </c>
      <c r="AH55" s="711">
        <f t="shared" si="44"/>
        <v>36</v>
      </c>
      <c r="AI55" s="711">
        <f t="shared" si="44"/>
        <v>3</v>
      </c>
      <c r="AJ55" s="711">
        <f t="shared" si="44"/>
        <v>99</v>
      </c>
      <c r="AK55" s="711">
        <f t="shared" si="44"/>
        <v>64</v>
      </c>
      <c r="AL55" s="711">
        <f t="shared" si="44"/>
        <v>451</v>
      </c>
      <c r="BB55" s="70" t="s">
        <v>431</v>
      </c>
      <c r="BC55" s="314">
        <f>+集計・資料①!HN44</f>
        <v>47</v>
      </c>
      <c r="BD55" s="283">
        <f>+集計・資料①!HO44</f>
        <v>1</v>
      </c>
      <c r="BE55" s="283">
        <f>+集計・資料①!HP44</f>
        <v>10</v>
      </c>
      <c r="BF55" s="283">
        <f>+集計・資料①!HQ44</f>
        <v>9</v>
      </c>
      <c r="BG55" s="283">
        <f>+集計・資料①!HR44</f>
        <v>7</v>
      </c>
      <c r="BH55" s="283">
        <f>+集計・資料①!HS44</f>
        <v>3</v>
      </c>
      <c r="BI55" s="283">
        <f>+集計・資料①!HT44</f>
        <v>27</v>
      </c>
      <c r="BJ55" s="305">
        <f>+集計・資料①!HU44</f>
        <v>8</v>
      </c>
      <c r="BK55" s="310">
        <f t="shared" si="43"/>
        <v>112</v>
      </c>
    </row>
    <row r="56" spans="1:63">
      <c r="A56" s="276"/>
      <c r="B56" s="277"/>
      <c r="C56" s="277"/>
      <c r="D56" s="277"/>
      <c r="E56" s="277"/>
      <c r="F56" s="277"/>
      <c r="G56" s="277"/>
      <c r="H56" s="277"/>
      <c r="I56" s="277"/>
      <c r="J56" s="277"/>
      <c r="K56" s="277"/>
      <c r="L56" s="277"/>
      <c r="M56" s="277"/>
      <c r="N56" s="277"/>
      <c r="O56" s="277"/>
      <c r="P56" s="277"/>
      <c r="Q56" s="277"/>
      <c r="R56" s="277"/>
      <c r="S56" s="277"/>
      <c r="T56" s="277"/>
      <c r="U56" s="277"/>
      <c r="V56" s="277"/>
      <c r="W56" s="277"/>
      <c r="X56" s="277"/>
      <c r="Y56" s="277"/>
      <c r="Z56" s="277"/>
      <c r="AA56" s="278"/>
      <c r="AB56" s="713"/>
      <c r="AC56" s="577" t="s">
        <v>416</v>
      </c>
      <c r="AD56" s="711">
        <f>BC55</f>
        <v>47</v>
      </c>
      <c r="AE56" s="711">
        <f t="shared" ref="AE56:AL56" si="45">BD55</f>
        <v>1</v>
      </c>
      <c r="AF56" s="711">
        <f t="shared" si="45"/>
        <v>10</v>
      </c>
      <c r="AG56" s="711">
        <f t="shared" si="45"/>
        <v>9</v>
      </c>
      <c r="AH56" s="711">
        <f t="shared" si="45"/>
        <v>7</v>
      </c>
      <c r="AI56" s="711">
        <f t="shared" si="45"/>
        <v>3</v>
      </c>
      <c r="AJ56" s="711">
        <f t="shared" si="45"/>
        <v>27</v>
      </c>
      <c r="AK56" s="711">
        <f t="shared" si="45"/>
        <v>8</v>
      </c>
      <c r="AL56" s="711">
        <f t="shared" si="45"/>
        <v>112</v>
      </c>
      <c r="BB56" s="70" t="s">
        <v>432</v>
      </c>
      <c r="BC56" s="314">
        <f>+集計・資料①!HN46</f>
        <v>199</v>
      </c>
      <c r="BD56" s="283">
        <f>+集計・資料①!HO46</f>
        <v>3</v>
      </c>
      <c r="BE56" s="283">
        <f>+集計・資料①!HP46</f>
        <v>18</v>
      </c>
      <c r="BF56" s="283">
        <f>+集計・資料①!HQ46</f>
        <v>29</v>
      </c>
      <c r="BG56" s="283">
        <f>+集計・資料①!HR46</f>
        <v>36</v>
      </c>
      <c r="BH56" s="283">
        <f>+集計・資料①!HS46</f>
        <v>3</v>
      </c>
      <c r="BI56" s="283">
        <f>+集計・資料①!HT46</f>
        <v>99</v>
      </c>
      <c r="BJ56" s="305">
        <f>+集計・資料①!HU46</f>
        <v>64</v>
      </c>
      <c r="BK56" s="310">
        <f t="shared" si="43"/>
        <v>451</v>
      </c>
    </row>
    <row r="57" spans="1:63">
      <c r="A57" s="276"/>
      <c r="B57" s="277"/>
      <c r="C57" s="277"/>
      <c r="D57" s="277"/>
      <c r="E57" s="277"/>
      <c r="F57" s="277"/>
      <c r="G57" s="277"/>
      <c r="H57" s="277"/>
      <c r="I57" s="277"/>
      <c r="J57" s="277"/>
      <c r="K57" s="277"/>
      <c r="L57" s="277"/>
      <c r="M57" s="277"/>
      <c r="N57" s="277"/>
      <c r="O57" s="277"/>
      <c r="P57" s="277"/>
      <c r="Q57" s="277"/>
      <c r="R57" s="277"/>
      <c r="S57" s="277"/>
      <c r="T57" s="277"/>
      <c r="U57" s="277"/>
      <c r="V57" s="277"/>
      <c r="W57" s="277"/>
      <c r="X57" s="277"/>
      <c r="Y57" s="277"/>
      <c r="Z57" s="277"/>
      <c r="AA57" s="278"/>
      <c r="AB57" s="713"/>
      <c r="AC57" s="577" t="s">
        <v>417</v>
      </c>
      <c r="AD57" s="711">
        <f>BC54</f>
        <v>29</v>
      </c>
      <c r="AE57" s="711">
        <f t="shared" ref="AE57:AL57" si="46">BD54</f>
        <v>5</v>
      </c>
      <c r="AF57" s="711">
        <f t="shared" si="46"/>
        <v>11</v>
      </c>
      <c r="AG57" s="711">
        <f t="shared" si="46"/>
        <v>6</v>
      </c>
      <c r="AH57" s="711">
        <f t="shared" si="46"/>
        <v>7</v>
      </c>
      <c r="AI57" s="711">
        <f t="shared" si="46"/>
        <v>3</v>
      </c>
      <c r="AJ57" s="711">
        <f t="shared" si="46"/>
        <v>22</v>
      </c>
      <c r="AK57" s="711">
        <f t="shared" si="46"/>
        <v>1</v>
      </c>
      <c r="AL57" s="711">
        <f t="shared" si="46"/>
        <v>84</v>
      </c>
      <c r="BB57" s="70" t="s">
        <v>433</v>
      </c>
      <c r="BC57" s="314">
        <f>+集計・資料①!HN48</f>
        <v>157</v>
      </c>
      <c r="BD57" s="283">
        <f>+集計・資料①!HO48</f>
        <v>0</v>
      </c>
      <c r="BE57" s="283">
        <f>+集計・資料①!HP48</f>
        <v>0</v>
      </c>
      <c r="BF57" s="283">
        <f>+集計・資料①!HQ48</f>
        <v>4</v>
      </c>
      <c r="BG57" s="283">
        <f>+集計・資料①!HR48</f>
        <v>25</v>
      </c>
      <c r="BH57" s="283">
        <f>+集計・資料①!HS48</f>
        <v>2</v>
      </c>
      <c r="BI57" s="283">
        <f>+集計・資料①!HT48</f>
        <v>99</v>
      </c>
      <c r="BJ57" s="305">
        <f>+集計・資料①!HU48</f>
        <v>112</v>
      </c>
      <c r="BK57" s="310">
        <f t="shared" si="43"/>
        <v>399</v>
      </c>
    </row>
    <row r="58" spans="1:63" ht="12.75" thickBot="1">
      <c r="A58" s="276"/>
      <c r="B58" s="277"/>
      <c r="C58" s="277"/>
      <c r="D58" s="277"/>
      <c r="E58" s="277"/>
      <c r="F58" s="277"/>
      <c r="G58" s="277"/>
      <c r="H58" s="277"/>
      <c r="I58" s="277"/>
      <c r="J58" s="277"/>
      <c r="K58" s="277"/>
      <c r="L58" s="277"/>
      <c r="M58" s="277"/>
      <c r="N58" s="277"/>
      <c r="O58" s="277"/>
      <c r="P58" s="277"/>
      <c r="Q58" s="277"/>
      <c r="R58" s="277"/>
      <c r="S58" s="277"/>
      <c r="T58" s="277"/>
      <c r="U58" s="277"/>
      <c r="V58" s="277"/>
      <c r="W58" s="277"/>
      <c r="X58" s="277"/>
      <c r="Y58" s="277"/>
      <c r="Z58" s="277"/>
      <c r="AA58" s="278"/>
      <c r="AB58" s="713"/>
      <c r="AC58" s="577" t="s">
        <v>418</v>
      </c>
      <c r="AD58" s="711">
        <f>BC53</f>
        <v>25</v>
      </c>
      <c r="AE58" s="711">
        <f t="shared" ref="AE58:AL58" si="47">BD53</f>
        <v>7</v>
      </c>
      <c r="AF58" s="711">
        <f t="shared" si="47"/>
        <v>17</v>
      </c>
      <c r="AG58" s="711">
        <f t="shared" si="47"/>
        <v>6</v>
      </c>
      <c r="AH58" s="711">
        <f t="shared" si="47"/>
        <v>5</v>
      </c>
      <c r="AI58" s="711">
        <f t="shared" si="47"/>
        <v>3</v>
      </c>
      <c r="AJ58" s="711">
        <f t="shared" si="47"/>
        <v>7</v>
      </c>
      <c r="AK58" s="711">
        <f t="shared" si="47"/>
        <v>2</v>
      </c>
      <c r="AL58" s="711">
        <f t="shared" si="47"/>
        <v>72</v>
      </c>
      <c r="BB58" s="79" t="s">
        <v>434</v>
      </c>
      <c r="BC58" s="315">
        <f>+集計・資料①!HN50</f>
        <v>62</v>
      </c>
      <c r="BD58" s="302">
        <f>+集計・資料①!HO50</f>
        <v>0</v>
      </c>
      <c r="BE58" s="302">
        <f>+集計・資料①!HP50</f>
        <v>0</v>
      </c>
      <c r="BF58" s="302">
        <f>+集計・資料①!HQ50</f>
        <v>1</v>
      </c>
      <c r="BG58" s="302">
        <f>+集計・資料①!HR50</f>
        <v>4</v>
      </c>
      <c r="BH58" s="302">
        <f>+集計・資料①!HS50</f>
        <v>0</v>
      </c>
      <c r="BI58" s="302">
        <f>+集計・資料①!HT50</f>
        <v>34</v>
      </c>
      <c r="BJ58" s="306">
        <f>+集計・資料①!HU50</f>
        <v>60</v>
      </c>
      <c r="BK58" s="311">
        <f t="shared" si="43"/>
        <v>161</v>
      </c>
    </row>
    <row r="59" spans="1:63" ht="13.5" thickTop="1" thickBot="1">
      <c r="A59" s="279"/>
      <c r="B59" s="280"/>
      <c r="C59" s="280"/>
      <c r="D59" s="280"/>
      <c r="E59" s="280"/>
      <c r="F59" s="280"/>
      <c r="G59" s="280"/>
      <c r="H59" s="280"/>
      <c r="I59" s="280"/>
      <c r="J59" s="280"/>
      <c r="K59" s="280"/>
      <c r="L59" s="280"/>
      <c r="M59" s="280"/>
      <c r="N59" s="280"/>
      <c r="O59" s="280"/>
      <c r="P59" s="280"/>
      <c r="Q59" s="280"/>
      <c r="R59" s="280"/>
      <c r="S59" s="280"/>
      <c r="T59" s="280"/>
      <c r="U59" s="280"/>
      <c r="V59" s="280"/>
      <c r="W59" s="280"/>
      <c r="X59" s="280"/>
      <c r="Y59" s="280"/>
      <c r="Z59" s="280"/>
      <c r="AA59" s="281"/>
      <c r="AB59" s="713"/>
      <c r="AC59" s="589" t="s">
        <v>545</v>
      </c>
      <c r="AD59" s="711">
        <f>SUM(AD53:AD58)</f>
        <v>519</v>
      </c>
      <c r="AE59" s="711">
        <f t="shared" ref="AE59:AL59" si="48">SUM(AE53:AE58)</f>
        <v>16</v>
      </c>
      <c r="AF59" s="711">
        <f t="shared" si="48"/>
        <v>56</v>
      </c>
      <c r="AG59" s="711">
        <f t="shared" si="48"/>
        <v>55</v>
      </c>
      <c r="AH59" s="711">
        <f t="shared" si="48"/>
        <v>84</v>
      </c>
      <c r="AI59" s="711">
        <f t="shared" si="48"/>
        <v>14</v>
      </c>
      <c r="AJ59" s="711">
        <f t="shared" si="48"/>
        <v>288</v>
      </c>
      <c r="AK59" s="711">
        <f t="shared" si="48"/>
        <v>247</v>
      </c>
      <c r="AL59" s="711">
        <f t="shared" si="48"/>
        <v>1279</v>
      </c>
      <c r="BB59" s="317" t="s">
        <v>545</v>
      </c>
      <c r="BC59" s="316">
        <f>+集計・資料①!HN52</f>
        <v>519</v>
      </c>
      <c r="BD59" s="287">
        <f>+集計・資料①!HO52</f>
        <v>16</v>
      </c>
      <c r="BE59" s="287">
        <f>+集計・資料①!HP52</f>
        <v>56</v>
      </c>
      <c r="BF59" s="287">
        <f>+集計・資料①!HQ52</f>
        <v>55</v>
      </c>
      <c r="BG59" s="287">
        <f>+集計・資料①!HR52</f>
        <v>84</v>
      </c>
      <c r="BH59" s="287">
        <f>+集計・資料①!HS52</f>
        <v>14</v>
      </c>
      <c r="BI59" s="287">
        <f>+集計・資料①!HT52</f>
        <v>288</v>
      </c>
      <c r="BJ59" s="307">
        <f>+集計・資料①!HU52</f>
        <v>247</v>
      </c>
      <c r="BK59" s="308">
        <f t="shared" si="43"/>
        <v>1279</v>
      </c>
    </row>
    <row r="60" spans="1:63">
      <c r="AB60" s="713"/>
      <c r="AL60" s="713"/>
    </row>
    <row r="61" spans="1:63">
      <c r="AB61" s="713"/>
      <c r="AL61" s="713"/>
    </row>
    <row r="62" spans="1:63">
      <c r="AB62" s="713"/>
      <c r="AL62" s="713"/>
    </row>
    <row r="63" spans="1:63">
      <c r="AB63" s="713"/>
      <c r="AL63" s="713"/>
    </row>
    <row r="64" spans="1:63">
      <c r="AB64" s="713"/>
      <c r="AL64" s="713"/>
    </row>
    <row r="65" spans="28:38">
      <c r="AB65" s="713"/>
      <c r="AL65" s="713"/>
    </row>
    <row r="66" spans="28:38">
      <c r="AB66" s="713"/>
      <c r="AL66" s="713"/>
    </row>
    <row r="67" spans="28:38">
      <c r="AB67" s="713"/>
      <c r="AL67" s="713"/>
    </row>
    <row r="68" spans="28:38">
      <c r="AB68" s="713"/>
      <c r="AL68" s="713"/>
    </row>
  </sheetData>
  <mergeCells count="4">
    <mergeCell ref="A1:B1"/>
    <mergeCell ref="B3:K15"/>
    <mergeCell ref="V1:AA1"/>
    <mergeCell ref="AN12:AY24"/>
  </mergeCells>
  <phoneticPr fontId="4"/>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colBreaks count="2" manualBreakCount="2">
    <brk id="27" max="58" man="1"/>
    <brk id="52"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0000000}">
          <x14:formula1>
            <xm:f>業種リスト!$A$2:$A$14</xm:f>
          </x14:formula1>
          <xm:sqref>AP6:AR6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theme="9" tint="0.59999389629810485"/>
  </sheetPr>
  <dimension ref="A1:BK60"/>
  <sheetViews>
    <sheetView showGridLines="0" view="pageBreakPreview" zoomScaleNormal="100" zoomScaleSheetLayoutView="100" workbookViewId="0">
      <selection activeCell="B3" sqref="B3:M15"/>
    </sheetView>
  </sheetViews>
  <sheetFormatPr defaultColWidth="10.28515625" defaultRowHeight="11.25"/>
  <cols>
    <col min="1" max="27" width="3.5703125" style="282" customWidth="1"/>
    <col min="28" max="28" width="1.7109375" style="282" customWidth="1"/>
    <col min="29" max="29" width="14.7109375" style="282" customWidth="1"/>
    <col min="30" max="32" width="7.7109375" style="282" bestFit="1" customWidth="1"/>
    <col min="33" max="33" width="1.7109375" style="282" customWidth="1"/>
    <col min="34" max="34" width="14.7109375" style="282" customWidth="1"/>
    <col min="35" max="37" width="6.5703125" style="282" customWidth="1"/>
    <col min="38" max="38" width="7" style="282" customWidth="1"/>
    <col min="39" max="39" width="8.28515625" style="336" customWidth="1"/>
    <col min="40" max="40" width="7.7109375" style="336" bestFit="1" customWidth="1"/>
    <col min="41" max="41" width="5.42578125" style="336" bestFit="1" customWidth="1"/>
    <col min="42" max="43" width="7.140625" style="336" bestFit="1" customWidth="1"/>
    <col min="44" max="44" width="8.28515625" style="336" bestFit="1" customWidth="1"/>
    <col min="45" max="45" width="5.42578125" style="336" bestFit="1" customWidth="1"/>
    <col min="46" max="51" width="5.42578125" style="336" customWidth="1"/>
    <col min="52" max="52" width="5.42578125" style="793" customWidth="1"/>
    <col min="53" max="53" width="1.7109375" style="282" customWidth="1"/>
    <col min="54" max="54" width="14.7109375" style="282" customWidth="1"/>
    <col min="55" max="57" width="6.5703125" style="282" customWidth="1"/>
    <col min="58" max="58" width="1.7109375" style="282" customWidth="1"/>
    <col min="59" max="59" width="14.7109375" style="282" customWidth="1"/>
    <col min="60" max="63" width="6.5703125" style="282" customWidth="1"/>
    <col min="64" max="16384" width="10.28515625" style="282"/>
  </cols>
  <sheetData>
    <row r="1" spans="1:63" ht="21" customHeight="1" thickBot="1">
      <c r="A1" s="983">
        <v>39</v>
      </c>
      <c r="B1" s="983"/>
      <c r="C1" s="496" t="s">
        <v>121</v>
      </c>
      <c r="D1" s="496"/>
      <c r="E1" s="496"/>
      <c r="F1" s="496"/>
      <c r="G1" s="496"/>
      <c r="H1" s="496"/>
      <c r="I1" s="496"/>
      <c r="J1" s="496"/>
      <c r="K1" s="496"/>
      <c r="L1" s="496"/>
      <c r="M1" s="496"/>
      <c r="N1" s="496"/>
      <c r="O1" s="496"/>
      <c r="P1" s="496"/>
      <c r="Q1" s="496"/>
      <c r="R1" s="496"/>
      <c r="S1" s="496"/>
      <c r="T1" s="496"/>
      <c r="U1" s="496"/>
      <c r="V1" s="984" t="s">
        <v>521</v>
      </c>
      <c r="W1" s="985"/>
      <c r="X1" s="985"/>
      <c r="Y1" s="985"/>
      <c r="Z1" s="985"/>
      <c r="AA1" s="985"/>
      <c r="AC1" s="282" t="s">
        <v>465</v>
      </c>
      <c r="BB1" s="282" t="s">
        <v>268</v>
      </c>
    </row>
    <row r="3" spans="1:63" ht="11.25" customHeight="1">
      <c r="B3" s="915" t="s">
        <v>880</v>
      </c>
      <c r="C3" s="915"/>
      <c r="D3" s="915"/>
      <c r="E3" s="915"/>
      <c r="F3" s="915"/>
      <c r="G3" s="915"/>
      <c r="H3" s="915"/>
      <c r="I3" s="915"/>
      <c r="J3" s="915"/>
      <c r="K3" s="915"/>
      <c r="L3" s="915"/>
      <c r="M3" s="915"/>
      <c r="O3" s="458"/>
      <c r="P3" s="459"/>
      <c r="Q3" s="459"/>
      <c r="R3" s="459"/>
      <c r="S3" s="459"/>
      <c r="T3" s="459"/>
      <c r="U3" s="459"/>
      <c r="V3" s="459"/>
      <c r="W3" s="459"/>
      <c r="X3" s="459"/>
      <c r="Y3" s="459"/>
      <c r="Z3" s="459"/>
      <c r="AA3" s="460"/>
      <c r="AC3" s="282" t="s">
        <v>166</v>
      </c>
      <c r="AH3" s="282" t="s">
        <v>163</v>
      </c>
      <c r="AN3" s="336" t="s">
        <v>669</v>
      </c>
      <c r="BB3" s="282" t="s">
        <v>166</v>
      </c>
      <c r="BG3" s="282" t="s">
        <v>163</v>
      </c>
    </row>
    <row r="4" spans="1:63" ht="12" customHeight="1" thickBot="1">
      <c r="B4" s="915"/>
      <c r="C4" s="915"/>
      <c r="D4" s="915"/>
      <c r="E4" s="915"/>
      <c r="F4" s="915"/>
      <c r="G4" s="915"/>
      <c r="H4" s="915"/>
      <c r="I4" s="915"/>
      <c r="J4" s="915"/>
      <c r="K4" s="915"/>
      <c r="L4" s="915"/>
      <c r="M4" s="915"/>
      <c r="O4" s="461"/>
      <c r="P4" s="291"/>
      <c r="Q4" s="291"/>
      <c r="R4" s="291"/>
      <c r="S4" s="291"/>
      <c r="T4" s="291"/>
      <c r="U4" s="291"/>
      <c r="V4" s="291"/>
      <c r="W4" s="291"/>
      <c r="X4" s="291"/>
      <c r="Y4" s="291"/>
      <c r="Z4" s="291"/>
      <c r="AA4" s="462"/>
      <c r="AN4" s="336" t="str">
        <f>CONCATENATE("セクシャルハラスメントへの対策について、「している」と回答した事業所は全体で",TEXT(AD6,"0.0％"),"となった（前年:",TEXT(AX5,"0.0％"),"）。")</f>
        <v>セクシャルハラスメントへの対策について、「している」と回答した事業所は全体で50.5%となった（前年:35.9%）。</v>
      </c>
      <c r="AX4" s="788" t="s">
        <v>711</v>
      </c>
    </row>
    <row r="5" spans="1:63" ht="12" customHeight="1" thickBot="1">
      <c r="B5" s="915"/>
      <c r="C5" s="915"/>
      <c r="D5" s="915"/>
      <c r="E5" s="915"/>
      <c r="F5" s="915"/>
      <c r="G5" s="915"/>
      <c r="H5" s="915"/>
      <c r="I5" s="915"/>
      <c r="J5" s="915"/>
      <c r="K5" s="915"/>
      <c r="L5" s="915"/>
      <c r="M5" s="915"/>
      <c r="O5" s="461"/>
      <c r="P5" s="291"/>
      <c r="Q5" s="291"/>
      <c r="R5" s="291"/>
      <c r="S5" s="291"/>
      <c r="T5" s="291"/>
      <c r="U5" s="291"/>
      <c r="V5" s="291"/>
      <c r="W5" s="291"/>
      <c r="X5" s="291"/>
      <c r="Y5" s="291"/>
      <c r="Z5" s="291"/>
      <c r="AA5" s="462"/>
      <c r="AC5" s="590"/>
      <c r="AD5" s="591" t="s">
        <v>122</v>
      </c>
      <c r="AE5" s="591" t="s">
        <v>123</v>
      </c>
      <c r="AF5" s="589" t="s">
        <v>23</v>
      </c>
      <c r="AH5" s="590"/>
      <c r="AI5" s="591" t="s">
        <v>122</v>
      </c>
      <c r="AJ5" s="591" t="s">
        <v>123</v>
      </c>
      <c r="AK5" s="589" t="s">
        <v>23</v>
      </c>
      <c r="AL5" s="589" t="s">
        <v>545</v>
      </c>
      <c r="AM5" s="794"/>
      <c r="AN5" s="336" t="s">
        <v>670</v>
      </c>
      <c r="AP5" s="788" t="s">
        <v>712</v>
      </c>
      <c r="AQ5" s="788" t="s">
        <v>713</v>
      </c>
      <c r="AR5" s="788" t="s">
        <v>714</v>
      </c>
      <c r="AX5" s="688">
        <v>0.35899999999999999</v>
      </c>
      <c r="AZ5" s="795"/>
      <c r="BB5" s="297"/>
      <c r="BC5" s="321" t="s">
        <v>122</v>
      </c>
      <c r="BD5" s="322" t="s">
        <v>123</v>
      </c>
      <c r="BE5" s="476" t="s">
        <v>23</v>
      </c>
      <c r="BG5" s="297"/>
      <c r="BH5" s="324" t="s">
        <v>122</v>
      </c>
      <c r="BI5" s="322" t="s">
        <v>123</v>
      </c>
      <c r="BJ5" s="478" t="s">
        <v>23</v>
      </c>
      <c r="BK5" s="396" t="s">
        <v>545</v>
      </c>
    </row>
    <row r="6" spans="1:63" ht="12" customHeight="1" thickBot="1">
      <c r="B6" s="915"/>
      <c r="C6" s="915"/>
      <c r="D6" s="915"/>
      <c r="E6" s="915"/>
      <c r="F6" s="915"/>
      <c r="G6" s="915"/>
      <c r="H6" s="915"/>
      <c r="I6" s="915"/>
      <c r="J6" s="915"/>
      <c r="K6" s="915"/>
      <c r="L6" s="915"/>
      <c r="M6" s="915"/>
      <c r="O6" s="461"/>
      <c r="P6" s="291"/>
      <c r="Q6" s="291"/>
      <c r="R6" s="291"/>
      <c r="S6" s="291"/>
      <c r="T6" s="291"/>
      <c r="U6" s="291"/>
      <c r="V6" s="291"/>
      <c r="W6" s="291"/>
      <c r="X6" s="291"/>
      <c r="Y6" s="291"/>
      <c r="Z6" s="291"/>
      <c r="AA6" s="462"/>
      <c r="AC6" s="589" t="s">
        <v>547</v>
      </c>
      <c r="AD6" s="688">
        <f>BC6</f>
        <v>0.50549450549450547</v>
      </c>
      <c r="AE6" s="688">
        <f>BD6</f>
        <v>0.47174254317111458</v>
      </c>
      <c r="AF6" s="688">
        <f>BE6</f>
        <v>2.2762951334379906E-2</v>
      </c>
      <c r="AH6" s="589" t="s">
        <v>547</v>
      </c>
      <c r="AI6" s="711">
        <f>BH6</f>
        <v>644</v>
      </c>
      <c r="AJ6" s="711">
        <f>BI6</f>
        <v>601</v>
      </c>
      <c r="AK6" s="711">
        <f>BJ6</f>
        <v>29</v>
      </c>
      <c r="AL6" s="711">
        <f>BK6</f>
        <v>1274</v>
      </c>
      <c r="AM6" s="794"/>
      <c r="AN6" s="336" t="s">
        <v>718</v>
      </c>
      <c r="AP6" s="788" t="s">
        <v>689</v>
      </c>
      <c r="AQ6" s="788" t="s">
        <v>685</v>
      </c>
      <c r="AR6" s="788" t="s">
        <v>693</v>
      </c>
      <c r="AS6" s="336" t="s">
        <v>727</v>
      </c>
      <c r="AZ6" s="796"/>
      <c r="BB6" s="317" t="s">
        <v>547</v>
      </c>
      <c r="BC6" s="89">
        <f>+BH6/+$BK6</f>
        <v>0.50549450549450547</v>
      </c>
      <c r="BD6" s="35">
        <f>+BI6/+$BK6</f>
        <v>0.47174254317111458</v>
      </c>
      <c r="BE6" s="36">
        <f>+BJ6/+$BK6</f>
        <v>2.2762951334379906E-2</v>
      </c>
      <c r="BG6" s="317" t="s">
        <v>547</v>
      </c>
      <c r="BH6" s="286">
        <f>+BH24</f>
        <v>644</v>
      </c>
      <c r="BI6" s="316">
        <f>+BI24</f>
        <v>601</v>
      </c>
      <c r="BJ6" s="328">
        <f>+BJ24</f>
        <v>29</v>
      </c>
      <c r="BK6" s="329">
        <f>+BK24</f>
        <v>1274</v>
      </c>
    </row>
    <row r="7" spans="1:63" ht="11.25" customHeight="1">
      <c r="B7" s="915"/>
      <c r="C7" s="915"/>
      <c r="D7" s="915"/>
      <c r="E7" s="915"/>
      <c r="F7" s="915"/>
      <c r="G7" s="915"/>
      <c r="H7" s="915"/>
      <c r="I7" s="915"/>
      <c r="J7" s="915"/>
      <c r="K7" s="915"/>
      <c r="L7" s="915"/>
      <c r="M7" s="915"/>
      <c r="O7" s="461"/>
      <c r="P7" s="291"/>
      <c r="Q7" s="291"/>
      <c r="R7" s="291"/>
      <c r="S7" s="291"/>
      <c r="T7" s="291"/>
      <c r="U7" s="291"/>
      <c r="V7" s="291"/>
      <c r="W7" s="291"/>
      <c r="X7" s="291"/>
      <c r="Y7" s="291"/>
      <c r="Z7" s="291"/>
      <c r="AA7" s="462"/>
      <c r="AM7" s="695"/>
      <c r="AN7" s="336" t="str">
        <f>CONCATENATE(AN6,AP6,AQ6,AR6,AS6)</f>
        <v>業種別では、「金融･保険業」「運輸業」「医療・福祉」が他の業種と比べ対策をしている割合が高い。</v>
      </c>
    </row>
    <row r="8" spans="1:63" ht="11.25" customHeight="1">
      <c r="B8" s="915"/>
      <c r="C8" s="915"/>
      <c r="D8" s="915"/>
      <c r="E8" s="915"/>
      <c r="F8" s="915"/>
      <c r="G8" s="915"/>
      <c r="H8" s="915"/>
      <c r="I8" s="915"/>
      <c r="J8" s="915"/>
      <c r="K8" s="915"/>
      <c r="L8" s="915"/>
      <c r="M8" s="915"/>
      <c r="O8" s="461"/>
      <c r="P8" s="291"/>
      <c r="Q8" s="291"/>
      <c r="R8" s="291"/>
      <c r="S8" s="291"/>
      <c r="T8" s="291"/>
      <c r="U8" s="291"/>
      <c r="V8" s="291"/>
      <c r="W8" s="291"/>
      <c r="X8" s="291"/>
      <c r="Y8" s="291"/>
      <c r="Z8" s="291"/>
      <c r="AA8" s="462"/>
      <c r="AC8" s="282" t="s">
        <v>167</v>
      </c>
      <c r="AH8" s="282" t="s">
        <v>164</v>
      </c>
      <c r="AN8" s="336" t="s">
        <v>677</v>
      </c>
      <c r="BB8" s="282" t="s">
        <v>167</v>
      </c>
      <c r="BG8" s="282" t="s">
        <v>164</v>
      </c>
    </row>
    <row r="9" spans="1:63" ht="12" customHeight="1" thickBot="1">
      <c r="B9" s="915"/>
      <c r="C9" s="915"/>
      <c r="D9" s="915"/>
      <c r="E9" s="915"/>
      <c r="F9" s="915"/>
      <c r="G9" s="915"/>
      <c r="H9" s="915"/>
      <c r="I9" s="915"/>
      <c r="J9" s="915"/>
      <c r="K9" s="915"/>
      <c r="L9" s="915"/>
      <c r="M9" s="915"/>
      <c r="O9" s="461"/>
      <c r="P9" s="291"/>
      <c r="Q9" s="291"/>
      <c r="R9" s="291"/>
      <c r="S9" s="291"/>
      <c r="T9" s="291"/>
      <c r="U9" s="291"/>
      <c r="V9" s="291"/>
      <c r="W9" s="291"/>
      <c r="X9" s="291"/>
      <c r="Y9" s="291"/>
      <c r="Z9" s="291"/>
      <c r="AA9" s="462"/>
      <c r="AN9" s="336" t="s">
        <v>728</v>
      </c>
    </row>
    <row r="10" spans="1:63" ht="12" customHeight="1" thickBot="1">
      <c r="B10" s="915"/>
      <c r="C10" s="915"/>
      <c r="D10" s="915"/>
      <c r="E10" s="915"/>
      <c r="F10" s="915"/>
      <c r="G10" s="915"/>
      <c r="H10" s="915"/>
      <c r="I10" s="915"/>
      <c r="J10" s="915"/>
      <c r="K10" s="915"/>
      <c r="L10" s="915"/>
      <c r="M10" s="915"/>
      <c r="O10" s="461"/>
      <c r="P10" s="291"/>
      <c r="Q10" s="291"/>
      <c r="R10" s="291"/>
      <c r="S10" s="291"/>
      <c r="T10" s="291"/>
      <c r="U10" s="291"/>
      <c r="V10" s="291"/>
      <c r="W10" s="291"/>
      <c r="X10" s="291"/>
      <c r="Y10" s="291"/>
      <c r="Z10" s="291"/>
      <c r="AA10" s="462"/>
      <c r="AC10" s="575" t="s">
        <v>539</v>
      </c>
      <c r="AD10" s="591" t="s">
        <v>122</v>
      </c>
      <c r="AE10" s="591" t="s">
        <v>123</v>
      </c>
      <c r="AF10" s="589" t="s">
        <v>23</v>
      </c>
      <c r="AH10" s="575" t="s">
        <v>539</v>
      </c>
      <c r="AI10" s="591" t="s">
        <v>122</v>
      </c>
      <c r="AJ10" s="591" t="s">
        <v>123</v>
      </c>
      <c r="AK10" s="589" t="s">
        <v>23</v>
      </c>
      <c r="AL10" s="589" t="s">
        <v>545</v>
      </c>
      <c r="AZ10" s="795"/>
      <c r="BB10" s="31" t="s">
        <v>539</v>
      </c>
      <c r="BC10" s="330" t="s">
        <v>122</v>
      </c>
      <c r="BD10" s="320" t="s">
        <v>123</v>
      </c>
      <c r="BE10" s="479" t="s">
        <v>23</v>
      </c>
      <c r="BG10" s="31" t="s">
        <v>539</v>
      </c>
      <c r="BH10" s="324" t="s">
        <v>122</v>
      </c>
      <c r="BI10" s="322" t="s">
        <v>123</v>
      </c>
      <c r="BJ10" s="478" t="s">
        <v>23</v>
      </c>
      <c r="BK10" s="396" t="s">
        <v>545</v>
      </c>
    </row>
    <row r="11" spans="1:63" ht="12">
      <c r="B11" s="915"/>
      <c r="C11" s="915"/>
      <c r="D11" s="915"/>
      <c r="E11" s="915"/>
      <c r="F11" s="915"/>
      <c r="G11" s="915"/>
      <c r="H11" s="915"/>
      <c r="I11" s="915"/>
      <c r="J11" s="915"/>
      <c r="K11" s="915"/>
      <c r="L11" s="915"/>
      <c r="M11" s="915"/>
      <c r="O11" s="461"/>
      <c r="P11" s="291"/>
      <c r="Q11" s="291"/>
      <c r="R11" s="291"/>
      <c r="S11" s="291"/>
      <c r="T11" s="291"/>
      <c r="U11" s="291"/>
      <c r="V11" s="291"/>
      <c r="W11" s="291"/>
      <c r="X11" s="291"/>
      <c r="Y11" s="291"/>
      <c r="Z11" s="291"/>
      <c r="AA11" s="462"/>
      <c r="AC11" s="573" t="s">
        <v>401</v>
      </c>
      <c r="AD11" s="697">
        <f>BC23</f>
        <v>0.39148936170212767</v>
      </c>
      <c r="AE11" s="688">
        <f>BD23</f>
        <v>0.5787234042553191</v>
      </c>
      <c r="AF11" s="688">
        <f>BE23</f>
        <v>2.9787234042553193E-2</v>
      </c>
      <c r="AH11" s="573" t="s">
        <v>401</v>
      </c>
      <c r="AI11" s="711">
        <f>BH23</f>
        <v>92</v>
      </c>
      <c r="AJ11" s="711">
        <f>BI23</f>
        <v>136</v>
      </c>
      <c r="AK11" s="711">
        <f>BJ23</f>
        <v>7</v>
      </c>
      <c r="AL11" s="711">
        <f>BK23</f>
        <v>235</v>
      </c>
      <c r="AM11" s="794"/>
      <c r="AN11" s="789" t="s">
        <v>678</v>
      </c>
      <c r="AO11" s="790"/>
      <c r="AP11" s="790"/>
      <c r="AQ11" s="790"/>
      <c r="AR11" s="790"/>
      <c r="AS11" s="790"/>
      <c r="AT11" s="790"/>
      <c r="AU11" s="790"/>
      <c r="AV11" s="790"/>
      <c r="AW11" s="790"/>
      <c r="AX11" s="790"/>
      <c r="AY11" s="790"/>
      <c r="AZ11" s="797"/>
      <c r="BB11" s="44" t="s">
        <v>546</v>
      </c>
      <c r="BC11" s="356" t="e">
        <f>+BH11/+$BK11</f>
        <v>#DIV/0!</v>
      </c>
      <c r="BD11" s="357" t="e">
        <f>+BI11/+$BK11</f>
        <v>#DIV/0!</v>
      </c>
      <c r="BE11" s="358" t="e">
        <f>+BJ11/+$BK11</f>
        <v>#DIV/0!</v>
      </c>
      <c r="BG11" s="44" t="s">
        <v>546</v>
      </c>
      <c r="BH11" s="298">
        <f>集計・資料①!JD6</f>
        <v>0</v>
      </c>
      <c r="BI11" s="299">
        <f>+集計・資料①!JB6</f>
        <v>0</v>
      </c>
      <c r="BJ11" s="304">
        <f>+集計・資料①!JC6</f>
        <v>0</v>
      </c>
      <c r="BK11" s="325">
        <f>+SUM(BH11:BJ11)</f>
        <v>0</v>
      </c>
    </row>
    <row r="12" spans="1:63" ht="10.5" customHeight="1">
      <c r="B12" s="915"/>
      <c r="C12" s="915"/>
      <c r="D12" s="915"/>
      <c r="E12" s="915"/>
      <c r="F12" s="915"/>
      <c r="G12" s="915"/>
      <c r="H12" s="915"/>
      <c r="I12" s="915"/>
      <c r="J12" s="915"/>
      <c r="K12" s="915"/>
      <c r="L12" s="915"/>
      <c r="M12" s="915"/>
      <c r="O12" s="461"/>
      <c r="P12" s="291"/>
      <c r="Q12" s="291"/>
      <c r="R12" s="291"/>
      <c r="S12" s="291"/>
      <c r="T12" s="291"/>
      <c r="U12" s="291"/>
      <c r="V12" s="291"/>
      <c r="W12" s="291"/>
      <c r="X12" s="291"/>
      <c r="Y12" s="291"/>
      <c r="Z12" s="291"/>
      <c r="AA12" s="462"/>
      <c r="AC12" s="690" t="s">
        <v>402</v>
      </c>
      <c r="AD12" s="697">
        <f>BC22</f>
        <v>0.46842105263157896</v>
      </c>
      <c r="AE12" s="688">
        <f>BD22</f>
        <v>0.5</v>
      </c>
      <c r="AF12" s="688">
        <f>BE22</f>
        <v>3.1578947368421054E-2</v>
      </c>
      <c r="AH12" s="690" t="s">
        <v>402</v>
      </c>
      <c r="AI12" s="711">
        <f>BH22</f>
        <v>89</v>
      </c>
      <c r="AJ12" s="711">
        <f>BI22</f>
        <v>95</v>
      </c>
      <c r="AK12" s="711">
        <f>BJ22</f>
        <v>6</v>
      </c>
      <c r="AL12" s="711">
        <f>BK22</f>
        <v>190</v>
      </c>
      <c r="AM12" s="794"/>
      <c r="AN12" s="915" t="str">
        <f>CONCATENATE("　",AN4,CHAR(10),"　",AN7,,CHAR(10),"　",AN9)</f>
        <v>　セクシャルハラスメントへの対策について、「している」と回答した事業所は全体で50.5%となった（前年:35.9%）。
　業種別では、「金融･保険業」「運輸業」「医療・福祉」が他の業種と比べ対策をしている割合が高い。
　規模別では、規模が大きい事業所ほど対策している割合が高い。</v>
      </c>
      <c r="AO12" s="915"/>
      <c r="AP12" s="915"/>
      <c r="AQ12" s="915"/>
      <c r="AR12" s="915"/>
      <c r="AS12" s="915"/>
      <c r="AT12" s="915"/>
      <c r="AU12" s="915"/>
      <c r="AV12" s="915"/>
      <c r="AW12" s="915"/>
      <c r="AX12" s="915"/>
      <c r="AY12" s="915"/>
      <c r="AZ12" s="797"/>
      <c r="BB12" s="7" t="s">
        <v>533</v>
      </c>
      <c r="BC12" s="363">
        <f t="shared" ref="BC12:BC23" si="0">+BH12/+$BK12</f>
        <v>0.51587301587301593</v>
      </c>
      <c r="BD12" s="364">
        <f t="shared" ref="BD12:BD23" si="1">+BI12/+$BK12</f>
        <v>0.45238095238095238</v>
      </c>
      <c r="BE12" s="365">
        <f t="shared" ref="BE12:BE23" si="2">+BJ12/+$BK12</f>
        <v>3.1746031746031744E-2</v>
      </c>
      <c r="BG12" s="7" t="s">
        <v>533</v>
      </c>
      <c r="BH12" s="326">
        <f>集計・資料①!JD8</f>
        <v>65</v>
      </c>
      <c r="BI12" s="284">
        <f>+集計・資料①!JB8</f>
        <v>57</v>
      </c>
      <c r="BJ12" s="309">
        <f>+集計・資料①!JC8</f>
        <v>4</v>
      </c>
      <c r="BK12" s="327">
        <f t="shared" ref="BK12:BK24" si="3">+SUM(BH12:BJ12)</f>
        <v>126</v>
      </c>
    </row>
    <row r="13" spans="1:63" ht="10.5" customHeight="1">
      <c r="B13" s="915"/>
      <c r="C13" s="915"/>
      <c r="D13" s="915"/>
      <c r="E13" s="915"/>
      <c r="F13" s="915"/>
      <c r="G13" s="915"/>
      <c r="H13" s="915"/>
      <c r="I13" s="915"/>
      <c r="J13" s="915"/>
      <c r="K13" s="915"/>
      <c r="L13" s="915"/>
      <c r="M13" s="915"/>
      <c r="O13" s="461"/>
      <c r="P13" s="291"/>
      <c r="Q13" s="291"/>
      <c r="R13" s="291"/>
      <c r="S13" s="291"/>
      <c r="T13" s="291"/>
      <c r="U13" s="291"/>
      <c r="V13" s="291"/>
      <c r="W13" s="291"/>
      <c r="X13" s="291"/>
      <c r="Y13" s="291"/>
      <c r="Z13" s="291"/>
      <c r="AA13" s="462"/>
      <c r="AC13" s="573" t="s">
        <v>403</v>
      </c>
      <c r="AD13" s="697">
        <f>BC21</f>
        <v>0.61538461538461542</v>
      </c>
      <c r="AE13" s="688">
        <f>BD21</f>
        <v>0.38461538461538464</v>
      </c>
      <c r="AF13" s="688">
        <f>BE21</f>
        <v>0</v>
      </c>
      <c r="AH13" s="573" t="s">
        <v>403</v>
      </c>
      <c r="AI13" s="711">
        <f>BH21</f>
        <v>8</v>
      </c>
      <c r="AJ13" s="711">
        <f>BI21</f>
        <v>5</v>
      </c>
      <c r="AK13" s="711">
        <f>BJ21</f>
        <v>0</v>
      </c>
      <c r="AL13" s="711">
        <f>BK21</f>
        <v>13</v>
      </c>
      <c r="AM13" s="695"/>
      <c r="AN13" s="915"/>
      <c r="AO13" s="915"/>
      <c r="AP13" s="915"/>
      <c r="AQ13" s="915"/>
      <c r="AR13" s="915"/>
      <c r="AS13" s="915"/>
      <c r="AT13" s="915"/>
      <c r="AU13" s="915"/>
      <c r="AV13" s="915"/>
      <c r="AW13" s="915"/>
      <c r="AX13" s="915"/>
      <c r="AY13" s="915"/>
      <c r="AZ13" s="797"/>
      <c r="BB13" s="7" t="s">
        <v>534</v>
      </c>
      <c r="BC13" s="363">
        <f t="shared" si="0"/>
        <v>0.51034482758620692</v>
      </c>
      <c r="BD13" s="364">
        <f t="shared" si="1"/>
        <v>0.4689655172413793</v>
      </c>
      <c r="BE13" s="365">
        <f t="shared" si="2"/>
        <v>2.0689655172413793E-2</v>
      </c>
      <c r="BG13" s="7" t="s">
        <v>534</v>
      </c>
      <c r="BH13" s="326">
        <f>集計・資料①!JD10</f>
        <v>74</v>
      </c>
      <c r="BI13" s="284">
        <f>+集計・資料①!JB10</f>
        <v>68</v>
      </c>
      <c r="BJ13" s="309">
        <f>+集計・資料①!JC10</f>
        <v>3</v>
      </c>
      <c r="BK13" s="327">
        <f t="shared" si="3"/>
        <v>145</v>
      </c>
    </row>
    <row r="14" spans="1:63" ht="10.5" customHeight="1">
      <c r="B14" s="915"/>
      <c r="C14" s="915"/>
      <c r="D14" s="915"/>
      <c r="E14" s="915"/>
      <c r="F14" s="915"/>
      <c r="G14" s="915"/>
      <c r="H14" s="915"/>
      <c r="I14" s="915"/>
      <c r="J14" s="915"/>
      <c r="K14" s="915"/>
      <c r="L14" s="915"/>
      <c r="M14" s="915"/>
      <c r="O14" s="461"/>
      <c r="P14" s="291"/>
      <c r="Q14" s="291"/>
      <c r="R14" s="291"/>
      <c r="S14" s="291"/>
      <c r="T14" s="291"/>
      <c r="U14" s="291"/>
      <c r="V14" s="291"/>
      <c r="W14" s="291"/>
      <c r="X14" s="291"/>
      <c r="Y14" s="291"/>
      <c r="Z14" s="291"/>
      <c r="AA14" s="462"/>
      <c r="AC14" s="690" t="s">
        <v>404</v>
      </c>
      <c r="AD14" s="769">
        <f>BC20</f>
        <v>0.65384615384615385</v>
      </c>
      <c r="AE14" s="688">
        <f>BD20</f>
        <v>0.26923076923076922</v>
      </c>
      <c r="AF14" s="688">
        <f>BE20</f>
        <v>7.6923076923076927E-2</v>
      </c>
      <c r="AH14" s="690" t="s">
        <v>404</v>
      </c>
      <c r="AI14" s="711">
        <f>BH20</f>
        <v>17</v>
      </c>
      <c r="AJ14" s="711">
        <f>BI20</f>
        <v>7</v>
      </c>
      <c r="AK14" s="711">
        <f>BJ20</f>
        <v>2</v>
      </c>
      <c r="AL14" s="711">
        <f>BK20</f>
        <v>26</v>
      </c>
      <c r="AM14" s="695"/>
      <c r="AN14" s="915"/>
      <c r="AO14" s="915"/>
      <c r="AP14" s="915"/>
      <c r="AQ14" s="915"/>
      <c r="AR14" s="915"/>
      <c r="AS14" s="915"/>
      <c r="AT14" s="915"/>
      <c r="AU14" s="915"/>
      <c r="AV14" s="915"/>
      <c r="AW14" s="915"/>
      <c r="AX14" s="915"/>
      <c r="AY14" s="915"/>
      <c r="AZ14" s="797"/>
      <c r="BB14" s="7" t="s">
        <v>532</v>
      </c>
      <c r="BC14" s="363">
        <f t="shared" si="0"/>
        <v>0.60465116279069764</v>
      </c>
      <c r="BD14" s="364">
        <f t="shared" si="1"/>
        <v>0.39534883720930231</v>
      </c>
      <c r="BE14" s="365">
        <f t="shared" si="2"/>
        <v>0</v>
      </c>
      <c r="BG14" s="7" t="s">
        <v>532</v>
      </c>
      <c r="BH14" s="326">
        <f>集計・資料①!JD12</f>
        <v>26</v>
      </c>
      <c r="BI14" s="284">
        <f>+集計・資料①!JB12</f>
        <v>17</v>
      </c>
      <c r="BJ14" s="309">
        <f>+集計・資料①!JC12</f>
        <v>0</v>
      </c>
      <c r="BK14" s="327">
        <f t="shared" si="3"/>
        <v>43</v>
      </c>
    </row>
    <row r="15" spans="1:63" ht="10.5" customHeight="1">
      <c r="B15" s="915"/>
      <c r="C15" s="915"/>
      <c r="D15" s="915"/>
      <c r="E15" s="915"/>
      <c r="F15" s="915"/>
      <c r="G15" s="915"/>
      <c r="H15" s="915"/>
      <c r="I15" s="915"/>
      <c r="J15" s="915"/>
      <c r="K15" s="915"/>
      <c r="L15" s="915"/>
      <c r="M15" s="915"/>
      <c r="O15" s="463"/>
      <c r="P15" s="464"/>
      <c r="Q15" s="464"/>
      <c r="R15" s="464"/>
      <c r="S15" s="464"/>
      <c r="T15" s="464"/>
      <c r="U15" s="464"/>
      <c r="V15" s="464"/>
      <c r="W15" s="464"/>
      <c r="X15" s="464"/>
      <c r="Y15" s="464"/>
      <c r="Z15" s="464"/>
      <c r="AA15" s="465"/>
      <c r="AC15" s="573" t="s">
        <v>405</v>
      </c>
      <c r="AD15" s="697">
        <f>BC19</f>
        <v>0.51249999999999996</v>
      </c>
      <c r="AE15" s="688">
        <f>BD19</f>
        <v>0.46250000000000002</v>
      </c>
      <c r="AF15" s="688">
        <f>BE19</f>
        <v>2.5000000000000001E-2</v>
      </c>
      <c r="AH15" s="573" t="s">
        <v>405</v>
      </c>
      <c r="AI15" s="711">
        <f>BH19</f>
        <v>123</v>
      </c>
      <c r="AJ15" s="711">
        <f>BI19</f>
        <v>111</v>
      </c>
      <c r="AK15" s="711">
        <f>BJ19</f>
        <v>6</v>
      </c>
      <c r="AL15" s="711">
        <f>BK19</f>
        <v>240</v>
      </c>
      <c r="AM15" s="695"/>
      <c r="AN15" s="915"/>
      <c r="AO15" s="915"/>
      <c r="AP15" s="915"/>
      <c r="AQ15" s="915"/>
      <c r="AR15" s="915"/>
      <c r="AS15" s="915"/>
      <c r="AT15" s="915"/>
      <c r="AU15" s="915"/>
      <c r="AV15" s="915"/>
      <c r="AW15" s="915"/>
      <c r="AX15" s="915"/>
      <c r="AY15" s="915"/>
      <c r="AZ15" s="797"/>
      <c r="BB15" s="7" t="s">
        <v>531</v>
      </c>
      <c r="BC15" s="363">
        <f t="shared" si="0"/>
        <v>0.64245810055865926</v>
      </c>
      <c r="BD15" s="364">
        <f t="shared" si="1"/>
        <v>0.35754189944134079</v>
      </c>
      <c r="BE15" s="365">
        <f t="shared" si="2"/>
        <v>0</v>
      </c>
      <c r="BG15" s="7" t="s">
        <v>531</v>
      </c>
      <c r="BH15" s="326">
        <f>集計・資料①!JD14</f>
        <v>115</v>
      </c>
      <c r="BI15" s="284">
        <f>+集計・資料①!JB14</f>
        <v>64</v>
      </c>
      <c r="BJ15" s="309">
        <f>+集計・資料①!JC14</f>
        <v>0</v>
      </c>
      <c r="BK15" s="327">
        <f t="shared" si="3"/>
        <v>179</v>
      </c>
    </row>
    <row r="16" spans="1:63" ht="10.5" customHeight="1">
      <c r="AC16" s="690" t="s">
        <v>406</v>
      </c>
      <c r="AD16" s="769">
        <f>BC18</f>
        <v>0.76190476190476186</v>
      </c>
      <c r="AE16" s="688">
        <f>BD18</f>
        <v>0.23809523809523808</v>
      </c>
      <c r="AF16" s="688">
        <f>BE18</f>
        <v>0</v>
      </c>
      <c r="AH16" s="690" t="s">
        <v>406</v>
      </c>
      <c r="AI16" s="711">
        <f>BH18</f>
        <v>16</v>
      </c>
      <c r="AJ16" s="711">
        <f>BI18</f>
        <v>5</v>
      </c>
      <c r="AK16" s="711">
        <f>BJ18</f>
        <v>0</v>
      </c>
      <c r="AL16" s="711">
        <f>BK18</f>
        <v>21</v>
      </c>
      <c r="AM16" s="695"/>
      <c r="AN16" s="915"/>
      <c r="AO16" s="915"/>
      <c r="AP16" s="915"/>
      <c r="AQ16" s="915"/>
      <c r="AR16" s="915"/>
      <c r="AS16" s="915"/>
      <c r="AT16" s="915"/>
      <c r="AU16" s="915"/>
      <c r="AV16" s="915"/>
      <c r="AW16" s="915"/>
      <c r="AX16" s="915"/>
      <c r="AY16" s="915"/>
      <c r="AZ16" s="797"/>
      <c r="BB16" s="7" t="s">
        <v>530</v>
      </c>
      <c r="BC16" s="363">
        <f t="shared" si="0"/>
        <v>0.37142857142857144</v>
      </c>
      <c r="BD16" s="364">
        <f t="shared" si="1"/>
        <v>0.6</v>
      </c>
      <c r="BE16" s="365">
        <f t="shared" si="2"/>
        <v>2.8571428571428571E-2</v>
      </c>
      <c r="BG16" s="7" t="s">
        <v>530</v>
      </c>
      <c r="BH16" s="326">
        <f>集計・資料①!JD16</f>
        <v>13</v>
      </c>
      <c r="BI16" s="284">
        <f>+集計・資料①!JB16</f>
        <v>21</v>
      </c>
      <c r="BJ16" s="309">
        <f>+集計・資料①!JC16</f>
        <v>1</v>
      </c>
      <c r="BK16" s="327">
        <f t="shared" si="3"/>
        <v>35</v>
      </c>
    </row>
    <row r="17" spans="1:63" ht="10.5">
      <c r="A17" s="458"/>
      <c r="B17" s="459"/>
      <c r="C17" s="459"/>
      <c r="D17" s="459"/>
      <c r="E17" s="459"/>
      <c r="F17" s="459"/>
      <c r="G17" s="459"/>
      <c r="H17" s="459"/>
      <c r="I17" s="459"/>
      <c r="J17" s="459"/>
      <c r="K17" s="459"/>
      <c r="L17" s="459"/>
      <c r="M17" s="459"/>
      <c r="N17" s="459"/>
      <c r="O17" s="459"/>
      <c r="P17" s="459"/>
      <c r="Q17" s="459"/>
      <c r="R17" s="459"/>
      <c r="S17" s="459"/>
      <c r="T17" s="459"/>
      <c r="U17" s="459"/>
      <c r="V17" s="459"/>
      <c r="W17" s="459"/>
      <c r="X17" s="459"/>
      <c r="Y17" s="459"/>
      <c r="Z17" s="459"/>
      <c r="AA17" s="460"/>
      <c r="AC17" s="573" t="s">
        <v>407</v>
      </c>
      <c r="AD17" s="697">
        <f>BC17</f>
        <v>0.2857142857142857</v>
      </c>
      <c r="AE17" s="688">
        <f>BD17</f>
        <v>0.7142857142857143</v>
      </c>
      <c r="AF17" s="688">
        <f>BE17</f>
        <v>0</v>
      </c>
      <c r="AH17" s="573" t="s">
        <v>407</v>
      </c>
      <c r="AI17" s="711">
        <f>BH17</f>
        <v>6</v>
      </c>
      <c r="AJ17" s="711">
        <f>BI17</f>
        <v>15</v>
      </c>
      <c r="AK17" s="711">
        <f>BJ17</f>
        <v>0</v>
      </c>
      <c r="AL17" s="711">
        <f>BK17</f>
        <v>21</v>
      </c>
      <c r="AM17" s="695"/>
      <c r="AN17" s="915"/>
      <c r="AO17" s="915"/>
      <c r="AP17" s="915"/>
      <c r="AQ17" s="915"/>
      <c r="AR17" s="915"/>
      <c r="AS17" s="915"/>
      <c r="AT17" s="915"/>
      <c r="AU17" s="915"/>
      <c r="AV17" s="915"/>
      <c r="AW17" s="915"/>
      <c r="AX17" s="915"/>
      <c r="AY17" s="915"/>
      <c r="AZ17" s="797"/>
      <c r="BB17" s="7" t="s">
        <v>535</v>
      </c>
      <c r="BC17" s="363">
        <f t="shared" si="0"/>
        <v>0.2857142857142857</v>
      </c>
      <c r="BD17" s="364">
        <f t="shared" si="1"/>
        <v>0.7142857142857143</v>
      </c>
      <c r="BE17" s="365">
        <f t="shared" si="2"/>
        <v>0</v>
      </c>
      <c r="BG17" s="7" t="s">
        <v>535</v>
      </c>
      <c r="BH17" s="326">
        <f>集計・資料①!JD18</f>
        <v>6</v>
      </c>
      <c r="BI17" s="284">
        <f>+集計・資料①!JB18</f>
        <v>15</v>
      </c>
      <c r="BJ17" s="309">
        <f>+集計・資料①!JC18</f>
        <v>0</v>
      </c>
      <c r="BK17" s="327">
        <f t="shared" si="3"/>
        <v>21</v>
      </c>
    </row>
    <row r="18" spans="1:63" ht="10.5">
      <c r="A18" s="461"/>
      <c r="B18" s="291"/>
      <c r="C18" s="291"/>
      <c r="D18" s="291"/>
      <c r="E18" s="291"/>
      <c r="F18" s="291"/>
      <c r="G18" s="291"/>
      <c r="H18" s="291"/>
      <c r="I18" s="291"/>
      <c r="J18" s="291"/>
      <c r="K18" s="291"/>
      <c r="L18" s="291"/>
      <c r="M18" s="291"/>
      <c r="N18" s="291"/>
      <c r="O18" s="291"/>
      <c r="P18" s="291"/>
      <c r="Q18" s="291"/>
      <c r="R18" s="291"/>
      <c r="S18" s="291"/>
      <c r="T18" s="291"/>
      <c r="U18" s="291"/>
      <c r="V18" s="291"/>
      <c r="W18" s="291"/>
      <c r="X18" s="291"/>
      <c r="Y18" s="291"/>
      <c r="Z18" s="291"/>
      <c r="AA18" s="462"/>
      <c r="AC18" s="690" t="s">
        <v>408</v>
      </c>
      <c r="AD18" s="697">
        <f>BC16</f>
        <v>0.37142857142857144</v>
      </c>
      <c r="AE18" s="688">
        <f>BD16</f>
        <v>0.6</v>
      </c>
      <c r="AF18" s="688">
        <f>BE16</f>
        <v>2.8571428571428571E-2</v>
      </c>
      <c r="AH18" s="690" t="s">
        <v>408</v>
      </c>
      <c r="AI18" s="711">
        <f>BH16</f>
        <v>13</v>
      </c>
      <c r="AJ18" s="711">
        <f>BI16</f>
        <v>21</v>
      </c>
      <c r="AK18" s="711">
        <f>BJ16</f>
        <v>1</v>
      </c>
      <c r="AL18" s="711">
        <f>BK16</f>
        <v>35</v>
      </c>
      <c r="AM18" s="695"/>
      <c r="AN18" s="915"/>
      <c r="AO18" s="915"/>
      <c r="AP18" s="915"/>
      <c r="AQ18" s="915"/>
      <c r="AR18" s="915"/>
      <c r="AS18" s="915"/>
      <c r="AT18" s="915"/>
      <c r="AU18" s="915"/>
      <c r="AV18" s="915"/>
      <c r="AW18" s="915"/>
      <c r="AX18" s="915"/>
      <c r="AY18" s="915"/>
      <c r="AZ18" s="797"/>
      <c r="BB18" s="7" t="s">
        <v>529</v>
      </c>
      <c r="BC18" s="363">
        <f t="shared" si="0"/>
        <v>0.76190476190476186</v>
      </c>
      <c r="BD18" s="364">
        <f t="shared" si="1"/>
        <v>0.23809523809523808</v>
      </c>
      <c r="BE18" s="365">
        <f t="shared" si="2"/>
        <v>0</v>
      </c>
      <c r="BG18" s="7" t="s">
        <v>529</v>
      </c>
      <c r="BH18" s="326">
        <f>集計・資料①!JD20</f>
        <v>16</v>
      </c>
      <c r="BI18" s="284">
        <f>+集計・資料①!JB20</f>
        <v>5</v>
      </c>
      <c r="BJ18" s="309">
        <f>+集計・資料①!JC20</f>
        <v>0</v>
      </c>
      <c r="BK18" s="327">
        <f t="shared" si="3"/>
        <v>21</v>
      </c>
    </row>
    <row r="19" spans="1:63" ht="10.5">
      <c r="A19" s="461"/>
      <c r="B19" s="291"/>
      <c r="C19" s="291"/>
      <c r="D19" s="291"/>
      <c r="E19" s="291"/>
      <c r="F19" s="291"/>
      <c r="G19" s="291"/>
      <c r="H19" s="291"/>
      <c r="I19" s="291"/>
      <c r="J19" s="291"/>
      <c r="K19" s="291"/>
      <c r="L19" s="291"/>
      <c r="M19" s="291"/>
      <c r="N19" s="291"/>
      <c r="O19" s="291"/>
      <c r="P19" s="291"/>
      <c r="Q19" s="291"/>
      <c r="R19" s="291"/>
      <c r="S19" s="291"/>
      <c r="T19" s="291"/>
      <c r="U19" s="291"/>
      <c r="V19" s="291"/>
      <c r="W19" s="291"/>
      <c r="X19" s="291"/>
      <c r="Y19" s="291"/>
      <c r="Z19" s="291"/>
      <c r="AA19" s="462"/>
      <c r="AC19" s="573" t="s">
        <v>409</v>
      </c>
      <c r="AD19" s="769">
        <f>BC15</f>
        <v>0.64245810055865926</v>
      </c>
      <c r="AE19" s="688">
        <f>BD15</f>
        <v>0.35754189944134079</v>
      </c>
      <c r="AF19" s="688">
        <f>BE15</f>
        <v>0</v>
      </c>
      <c r="AH19" s="573" t="s">
        <v>409</v>
      </c>
      <c r="AI19" s="711">
        <f>BH15</f>
        <v>115</v>
      </c>
      <c r="AJ19" s="711">
        <f>BI15</f>
        <v>64</v>
      </c>
      <c r="AK19" s="711">
        <f>BJ15</f>
        <v>0</v>
      </c>
      <c r="AL19" s="711">
        <f>BK15</f>
        <v>179</v>
      </c>
      <c r="AM19" s="695"/>
      <c r="AN19" s="915"/>
      <c r="AO19" s="915"/>
      <c r="AP19" s="915"/>
      <c r="AQ19" s="915"/>
      <c r="AR19" s="915"/>
      <c r="AS19" s="915"/>
      <c r="AT19" s="915"/>
      <c r="AU19" s="915"/>
      <c r="AV19" s="915"/>
      <c r="AW19" s="915"/>
      <c r="AX19" s="915"/>
      <c r="AY19" s="915"/>
      <c r="AZ19" s="797"/>
      <c r="BB19" s="7" t="s">
        <v>528</v>
      </c>
      <c r="BC19" s="363">
        <f t="shared" si="0"/>
        <v>0.51249999999999996</v>
      </c>
      <c r="BD19" s="364">
        <f t="shared" si="1"/>
        <v>0.46250000000000002</v>
      </c>
      <c r="BE19" s="365">
        <f t="shared" si="2"/>
        <v>2.5000000000000001E-2</v>
      </c>
      <c r="BG19" s="7" t="s">
        <v>528</v>
      </c>
      <c r="BH19" s="326">
        <f>集計・資料①!JD22</f>
        <v>123</v>
      </c>
      <c r="BI19" s="284">
        <f>+集計・資料①!JB22</f>
        <v>111</v>
      </c>
      <c r="BJ19" s="309">
        <f>+集計・資料①!JC22</f>
        <v>6</v>
      </c>
      <c r="BK19" s="327">
        <f t="shared" si="3"/>
        <v>240</v>
      </c>
    </row>
    <row r="20" spans="1:63" ht="10.5">
      <c r="A20" s="461"/>
      <c r="B20" s="291"/>
      <c r="C20" s="291"/>
      <c r="D20" s="291"/>
      <c r="E20" s="291"/>
      <c r="F20" s="291"/>
      <c r="G20" s="291"/>
      <c r="H20" s="291"/>
      <c r="I20" s="291"/>
      <c r="J20" s="291"/>
      <c r="K20" s="291"/>
      <c r="L20" s="291"/>
      <c r="M20" s="291"/>
      <c r="N20" s="291"/>
      <c r="O20" s="291"/>
      <c r="P20" s="291"/>
      <c r="Q20" s="291"/>
      <c r="R20" s="291"/>
      <c r="S20" s="291"/>
      <c r="T20" s="291"/>
      <c r="U20" s="291"/>
      <c r="V20" s="291"/>
      <c r="W20" s="291"/>
      <c r="X20" s="291"/>
      <c r="Y20" s="291"/>
      <c r="Z20" s="291"/>
      <c r="AA20" s="462"/>
      <c r="AC20" s="690" t="s">
        <v>410</v>
      </c>
      <c r="AD20" s="697">
        <f>BC14</f>
        <v>0.60465116279069764</v>
      </c>
      <c r="AE20" s="688">
        <f>BD14</f>
        <v>0.39534883720930231</v>
      </c>
      <c r="AF20" s="688">
        <f>BE14</f>
        <v>0</v>
      </c>
      <c r="AH20" s="690" t="s">
        <v>410</v>
      </c>
      <c r="AI20" s="711">
        <f>BH14</f>
        <v>26</v>
      </c>
      <c r="AJ20" s="711">
        <f>BI14</f>
        <v>17</v>
      </c>
      <c r="AK20" s="711">
        <f>BJ14</f>
        <v>0</v>
      </c>
      <c r="AL20" s="711">
        <f>BK14</f>
        <v>43</v>
      </c>
      <c r="AM20" s="695"/>
      <c r="AN20" s="915"/>
      <c r="AO20" s="915"/>
      <c r="AP20" s="915"/>
      <c r="AQ20" s="915"/>
      <c r="AR20" s="915"/>
      <c r="AS20" s="915"/>
      <c r="AT20" s="915"/>
      <c r="AU20" s="915"/>
      <c r="AV20" s="915"/>
      <c r="AW20" s="915"/>
      <c r="AX20" s="915"/>
      <c r="AY20" s="915"/>
      <c r="AZ20" s="797"/>
      <c r="BB20" s="7" t="s">
        <v>527</v>
      </c>
      <c r="BC20" s="363">
        <f t="shared" si="0"/>
        <v>0.65384615384615385</v>
      </c>
      <c r="BD20" s="364">
        <f t="shared" si="1"/>
        <v>0.26923076923076922</v>
      </c>
      <c r="BE20" s="365">
        <f t="shared" si="2"/>
        <v>7.6923076923076927E-2</v>
      </c>
      <c r="BG20" s="7" t="s">
        <v>527</v>
      </c>
      <c r="BH20" s="326">
        <f>集計・資料①!JD24</f>
        <v>17</v>
      </c>
      <c r="BI20" s="284">
        <f>+集計・資料①!JB24</f>
        <v>7</v>
      </c>
      <c r="BJ20" s="309">
        <f>+集計・資料①!JC24</f>
        <v>2</v>
      </c>
      <c r="BK20" s="327">
        <f t="shared" si="3"/>
        <v>26</v>
      </c>
    </row>
    <row r="21" spans="1:63" ht="10.5">
      <c r="A21" s="461"/>
      <c r="B21" s="291"/>
      <c r="C21" s="291"/>
      <c r="D21" s="291"/>
      <c r="E21" s="291"/>
      <c r="F21" s="291"/>
      <c r="G21" s="291"/>
      <c r="H21" s="291"/>
      <c r="I21" s="291"/>
      <c r="J21" s="291"/>
      <c r="K21" s="291"/>
      <c r="L21" s="291"/>
      <c r="M21" s="291"/>
      <c r="N21" s="291"/>
      <c r="O21" s="291"/>
      <c r="P21" s="291"/>
      <c r="Q21" s="291"/>
      <c r="R21" s="291"/>
      <c r="S21" s="291"/>
      <c r="T21" s="291"/>
      <c r="U21" s="291"/>
      <c r="V21" s="291"/>
      <c r="W21" s="291"/>
      <c r="X21" s="291"/>
      <c r="Y21" s="291"/>
      <c r="Z21" s="291"/>
      <c r="AA21" s="462"/>
      <c r="AC21" s="573" t="s">
        <v>411</v>
      </c>
      <c r="AD21" s="697">
        <f>BC13</f>
        <v>0.51034482758620692</v>
      </c>
      <c r="AE21" s="688">
        <f>BD13</f>
        <v>0.4689655172413793</v>
      </c>
      <c r="AF21" s="688">
        <f>BE13</f>
        <v>2.0689655172413793E-2</v>
      </c>
      <c r="AH21" s="573" t="s">
        <v>411</v>
      </c>
      <c r="AI21" s="711">
        <f>BH13</f>
        <v>74</v>
      </c>
      <c r="AJ21" s="711">
        <f>BI13</f>
        <v>68</v>
      </c>
      <c r="AK21" s="711">
        <f>BJ13</f>
        <v>3</v>
      </c>
      <c r="AL21" s="711">
        <f>BK13</f>
        <v>145</v>
      </c>
      <c r="AM21" s="695"/>
      <c r="AN21" s="915"/>
      <c r="AO21" s="915"/>
      <c r="AP21" s="915"/>
      <c r="AQ21" s="915"/>
      <c r="AR21" s="915"/>
      <c r="AS21" s="915"/>
      <c r="AT21" s="915"/>
      <c r="AU21" s="915"/>
      <c r="AV21" s="915"/>
      <c r="AW21" s="915"/>
      <c r="AX21" s="915"/>
      <c r="AY21" s="915"/>
      <c r="AZ21" s="797"/>
      <c r="BB21" s="7" t="s">
        <v>526</v>
      </c>
      <c r="BC21" s="363">
        <f t="shared" si="0"/>
        <v>0.61538461538461542</v>
      </c>
      <c r="BD21" s="364">
        <f t="shared" si="1"/>
        <v>0.38461538461538464</v>
      </c>
      <c r="BE21" s="365">
        <f t="shared" si="2"/>
        <v>0</v>
      </c>
      <c r="BG21" s="7" t="s">
        <v>526</v>
      </c>
      <c r="BH21" s="326">
        <f>集計・資料①!JD26</f>
        <v>8</v>
      </c>
      <c r="BI21" s="284">
        <f>+集計・資料①!JB26</f>
        <v>5</v>
      </c>
      <c r="BJ21" s="309">
        <f>+集計・資料①!JC26</f>
        <v>0</v>
      </c>
      <c r="BK21" s="327">
        <f t="shared" si="3"/>
        <v>13</v>
      </c>
    </row>
    <row r="22" spans="1:63" ht="10.5">
      <c r="A22" s="461"/>
      <c r="B22" s="291"/>
      <c r="C22" s="291"/>
      <c r="D22" s="291"/>
      <c r="E22" s="291"/>
      <c r="F22" s="291"/>
      <c r="G22" s="291"/>
      <c r="H22" s="291"/>
      <c r="I22" s="291"/>
      <c r="J22" s="291"/>
      <c r="K22" s="291"/>
      <c r="L22" s="291"/>
      <c r="M22" s="291"/>
      <c r="N22" s="291"/>
      <c r="O22" s="291"/>
      <c r="P22" s="291"/>
      <c r="Q22" s="291"/>
      <c r="R22" s="291"/>
      <c r="S22" s="291"/>
      <c r="T22" s="291"/>
      <c r="U22" s="291"/>
      <c r="V22" s="291"/>
      <c r="W22" s="291"/>
      <c r="X22" s="291"/>
      <c r="Y22" s="291"/>
      <c r="Z22" s="291"/>
      <c r="AA22" s="462"/>
      <c r="AC22" s="690" t="s">
        <v>412</v>
      </c>
      <c r="AD22" s="697">
        <f>BC12</f>
        <v>0.51587301587301593</v>
      </c>
      <c r="AE22" s="688">
        <f>BD12</f>
        <v>0.45238095238095238</v>
      </c>
      <c r="AF22" s="688">
        <f>BE12</f>
        <v>3.1746031746031744E-2</v>
      </c>
      <c r="AH22" s="690" t="s">
        <v>412</v>
      </c>
      <c r="AI22" s="711">
        <f>BH12</f>
        <v>65</v>
      </c>
      <c r="AJ22" s="711">
        <f>BI12</f>
        <v>57</v>
      </c>
      <c r="AK22" s="711">
        <f>BJ12</f>
        <v>4</v>
      </c>
      <c r="AL22" s="711">
        <f>BK12</f>
        <v>126</v>
      </c>
      <c r="AM22" s="695"/>
      <c r="AN22" s="915"/>
      <c r="AO22" s="915"/>
      <c r="AP22" s="915"/>
      <c r="AQ22" s="915"/>
      <c r="AR22" s="915"/>
      <c r="AS22" s="915"/>
      <c r="AT22" s="915"/>
      <c r="AU22" s="915"/>
      <c r="AV22" s="915"/>
      <c r="AW22" s="915"/>
      <c r="AX22" s="915"/>
      <c r="AY22" s="915"/>
      <c r="AZ22" s="797"/>
      <c r="BB22" s="16" t="s">
        <v>536</v>
      </c>
      <c r="BC22" s="363">
        <f t="shared" si="0"/>
        <v>0.46842105263157896</v>
      </c>
      <c r="BD22" s="364">
        <f t="shared" si="1"/>
        <v>0.5</v>
      </c>
      <c r="BE22" s="365">
        <f t="shared" si="2"/>
        <v>3.1578947368421054E-2</v>
      </c>
      <c r="BG22" s="16" t="s">
        <v>536</v>
      </c>
      <c r="BH22" s="326">
        <f>集計・資料①!JD28</f>
        <v>89</v>
      </c>
      <c r="BI22" s="284">
        <f>+集計・資料①!JB28</f>
        <v>95</v>
      </c>
      <c r="BJ22" s="309">
        <f>+集計・資料①!JC28</f>
        <v>6</v>
      </c>
      <c r="BK22" s="327">
        <f t="shared" si="3"/>
        <v>190</v>
      </c>
    </row>
    <row r="23" spans="1:63" thickBot="1">
      <c r="A23" s="461"/>
      <c r="B23" s="291"/>
      <c r="C23" s="291"/>
      <c r="D23" s="291"/>
      <c r="E23" s="291"/>
      <c r="F23" s="291"/>
      <c r="G23" s="291"/>
      <c r="H23" s="291"/>
      <c r="I23" s="291"/>
      <c r="J23" s="291"/>
      <c r="K23" s="291"/>
      <c r="L23" s="291"/>
      <c r="M23" s="291"/>
      <c r="N23" s="291"/>
      <c r="O23" s="291"/>
      <c r="P23" s="291"/>
      <c r="Q23" s="291"/>
      <c r="R23" s="291"/>
      <c r="S23" s="291"/>
      <c r="T23" s="291"/>
      <c r="U23" s="291"/>
      <c r="V23" s="291"/>
      <c r="W23" s="291"/>
      <c r="X23" s="291"/>
      <c r="Y23" s="291"/>
      <c r="Z23" s="291"/>
      <c r="AA23" s="462"/>
      <c r="AC23" s="573" t="s">
        <v>23</v>
      </c>
      <c r="AD23" s="688" t="e">
        <f>BC11</f>
        <v>#DIV/0!</v>
      </c>
      <c r="AE23" s="688" t="e">
        <f>BD11</f>
        <v>#DIV/0!</v>
      </c>
      <c r="AF23" s="688" t="e">
        <f>BE11</f>
        <v>#DIV/0!</v>
      </c>
      <c r="AH23" s="573" t="s">
        <v>23</v>
      </c>
      <c r="AI23" s="711">
        <f>BH11</f>
        <v>0</v>
      </c>
      <c r="AJ23" s="711">
        <f>BI11</f>
        <v>0</v>
      </c>
      <c r="AK23" s="711">
        <f>BJ11</f>
        <v>0</v>
      </c>
      <c r="AL23" s="711">
        <f>BK11</f>
        <v>0</v>
      </c>
      <c r="AM23" s="695"/>
      <c r="AN23" s="915"/>
      <c r="AO23" s="915"/>
      <c r="AP23" s="915"/>
      <c r="AQ23" s="915"/>
      <c r="AR23" s="915"/>
      <c r="AS23" s="915"/>
      <c r="AT23" s="915"/>
      <c r="AU23" s="915"/>
      <c r="AV23" s="915"/>
      <c r="AW23" s="915"/>
      <c r="AX23" s="915"/>
      <c r="AY23" s="915"/>
      <c r="AZ23" s="797"/>
      <c r="BB23" s="10" t="s">
        <v>537</v>
      </c>
      <c r="BC23" s="370">
        <f t="shared" si="0"/>
        <v>0.39148936170212767</v>
      </c>
      <c r="BD23" s="371">
        <f t="shared" si="1"/>
        <v>0.5787234042553191</v>
      </c>
      <c r="BE23" s="372">
        <f t="shared" si="2"/>
        <v>2.9787234042553193E-2</v>
      </c>
      <c r="BG23" s="8" t="s">
        <v>537</v>
      </c>
      <c r="BH23" s="301">
        <f>集計・資料①!JD30</f>
        <v>92</v>
      </c>
      <c r="BI23" s="302">
        <f>+集計・資料①!JB30</f>
        <v>136</v>
      </c>
      <c r="BJ23" s="306">
        <f>+集計・資料①!JC30</f>
        <v>7</v>
      </c>
      <c r="BK23" s="311">
        <f t="shared" si="3"/>
        <v>235</v>
      </c>
    </row>
    <row r="24" spans="1:63" thickBot="1">
      <c r="A24" s="461"/>
      <c r="B24" s="291"/>
      <c r="C24" s="291"/>
      <c r="D24" s="291"/>
      <c r="E24" s="291"/>
      <c r="F24" s="291"/>
      <c r="G24" s="291"/>
      <c r="H24" s="291"/>
      <c r="I24" s="291"/>
      <c r="J24" s="291"/>
      <c r="K24" s="291"/>
      <c r="L24" s="291"/>
      <c r="M24" s="291"/>
      <c r="N24" s="291"/>
      <c r="O24" s="291"/>
      <c r="P24" s="291"/>
      <c r="Q24" s="291"/>
      <c r="R24" s="291"/>
      <c r="S24" s="291"/>
      <c r="T24" s="291"/>
      <c r="U24" s="291"/>
      <c r="V24" s="291"/>
      <c r="W24" s="291"/>
      <c r="X24" s="291"/>
      <c r="Y24" s="291"/>
      <c r="Z24" s="291"/>
      <c r="AA24" s="462"/>
      <c r="AH24" s="589" t="s">
        <v>545</v>
      </c>
      <c r="AI24" s="711">
        <f>SUM(AI11:AI23)</f>
        <v>644</v>
      </c>
      <c r="AJ24" s="711">
        <f>SUM(AJ11:AJ23)</f>
        <v>601</v>
      </c>
      <c r="AK24" s="711">
        <f>SUM(AK11:AK23)</f>
        <v>29</v>
      </c>
      <c r="AL24" s="711">
        <f>SUM(AL11:AL23)</f>
        <v>1274</v>
      </c>
      <c r="AM24" s="695"/>
      <c r="AN24" s="915"/>
      <c r="AO24" s="915"/>
      <c r="AP24" s="915"/>
      <c r="AQ24" s="915"/>
      <c r="AR24" s="915"/>
      <c r="AS24" s="915"/>
      <c r="AT24" s="915"/>
      <c r="AU24" s="915"/>
      <c r="AV24" s="915"/>
      <c r="AW24" s="915"/>
      <c r="AX24" s="915"/>
      <c r="AY24" s="915"/>
      <c r="AZ24" s="797"/>
      <c r="BG24" s="303" t="s">
        <v>545</v>
      </c>
      <c r="BH24" s="286">
        <f>+SUM(BH11:BH23)</f>
        <v>644</v>
      </c>
      <c r="BI24" s="287">
        <f>+SUM(BI11:BI23)</f>
        <v>601</v>
      </c>
      <c r="BJ24" s="307">
        <f>+SUM(BJ11:BJ23)</f>
        <v>29</v>
      </c>
      <c r="BK24" s="308">
        <f t="shared" si="3"/>
        <v>1274</v>
      </c>
    </row>
    <row r="25" spans="1:63">
      <c r="A25" s="461"/>
      <c r="B25" s="291"/>
      <c r="C25" s="291"/>
      <c r="D25" s="291"/>
      <c r="E25" s="291"/>
      <c r="F25" s="291"/>
      <c r="G25" s="291"/>
      <c r="H25" s="291"/>
      <c r="I25" s="291"/>
      <c r="J25" s="291"/>
      <c r="K25" s="291"/>
      <c r="L25" s="291"/>
      <c r="M25" s="291"/>
      <c r="N25" s="291"/>
      <c r="O25" s="291"/>
      <c r="P25" s="291"/>
      <c r="Q25" s="291"/>
      <c r="R25" s="291"/>
      <c r="S25" s="291"/>
      <c r="T25" s="291"/>
      <c r="U25" s="291"/>
      <c r="V25" s="291"/>
      <c r="W25" s="291"/>
      <c r="X25" s="291"/>
      <c r="Y25" s="291"/>
      <c r="Z25" s="291"/>
      <c r="AA25" s="462"/>
      <c r="AJ25" s="312"/>
      <c r="AM25" s="695"/>
      <c r="BI25" s="312"/>
    </row>
    <row r="26" spans="1:63">
      <c r="A26" s="461"/>
      <c r="B26" s="291"/>
      <c r="C26" s="291"/>
      <c r="D26" s="291"/>
      <c r="E26" s="291"/>
      <c r="F26" s="291"/>
      <c r="G26" s="291"/>
      <c r="H26" s="291"/>
      <c r="I26" s="291"/>
      <c r="J26" s="291"/>
      <c r="K26" s="291"/>
      <c r="L26" s="291"/>
      <c r="M26" s="291"/>
      <c r="N26" s="291"/>
      <c r="O26" s="291"/>
      <c r="P26" s="291"/>
      <c r="Q26" s="291"/>
      <c r="R26" s="291"/>
      <c r="S26" s="291"/>
      <c r="T26" s="291"/>
      <c r="U26" s="291"/>
      <c r="V26" s="291"/>
      <c r="W26" s="291"/>
      <c r="X26" s="291"/>
      <c r="Y26" s="291"/>
      <c r="Z26" s="291"/>
      <c r="AA26" s="462"/>
      <c r="AC26" s="282" t="s">
        <v>168</v>
      </c>
      <c r="AH26" s="282" t="s">
        <v>165</v>
      </c>
      <c r="AM26" s="695"/>
      <c r="BB26" s="282" t="s">
        <v>168</v>
      </c>
      <c r="BG26" s="282" t="s">
        <v>165</v>
      </c>
    </row>
    <row r="27" spans="1:63" ht="12" thickBot="1">
      <c r="A27" s="461"/>
      <c r="B27" s="291"/>
      <c r="C27" s="291"/>
      <c r="D27" s="291"/>
      <c r="E27" s="291"/>
      <c r="F27" s="291"/>
      <c r="G27" s="291"/>
      <c r="H27" s="291"/>
      <c r="I27" s="291"/>
      <c r="J27" s="291"/>
      <c r="K27" s="291"/>
      <c r="L27" s="291"/>
      <c r="M27" s="291"/>
      <c r="N27" s="291"/>
      <c r="O27" s="291"/>
      <c r="P27" s="291"/>
      <c r="Q27" s="291"/>
      <c r="R27" s="291"/>
      <c r="S27" s="291"/>
      <c r="T27" s="291"/>
      <c r="U27" s="291"/>
      <c r="V27" s="291"/>
      <c r="W27" s="291"/>
      <c r="X27" s="291"/>
      <c r="Y27" s="291"/>
      <c r="Z27" s="291"/>
      <c r="AA27" s="462"/>
      <c r="AZ27" s="798"/>
    </row>
    <row r="28" spans="1:63" ht="12" thickBot="1">
      <c r="A28" s="461"/>
      <c r="B28" s="291"/>
      <c r="C28" s="291"/>
      <c r="D28" s="291"/>
      <c r="E28" s="291"/>
      <c r="F28" s="291"/>
      <c r="G28" s="291"/>
      <c r="H28" s="291"/>
      <c r="I28" s="291"/>
      <c r="J28" s="291"/>
      <c r="K28" s="291"/>
      <c r="L28" s="291"/>
      <c r="M28" s="291"/>
      <c r="N28" s="291"/>
      <c r="O28" s="291"/>
      <c r="P28" s="291"/>
      <c r="Q28" s="291"/>
      <c r="R28" s="291"/>
      <c r="S28" s="291"/>
      <c r="T28" s="291"/>
      <c r="U28" s="291"/>
      <c r="V28" s="291"/>
      <c r="W28" s="291"/>
      <c r="X28" s="291"/>
      <c r="Y28" s="291"/>
      <c r="Z28" s="291"/>
      <c r="AA28" s="462"/>
      <c r="AC28" s="575" t="s">
        <v>8</v>
      </c>
      <c r="AD28" s="591" t="s">
        <v>122</v>
      </c>
      <c r="AE28" s="591" t="s">
        <v>123</v>
      </c>
      <c r="AF28" s="589" t="s">
        <v>23</v>
      </c>
      <c r="AH28" s="575" t="s">
        <v>8</v>
      </c>
      <c r="AI28" s="591" t="s">
        <v>122</v>
      </c>
      <c r="AJ28" s="591" t="s">
        <v>123</v>
      </c>
      <c r="AK28" s="589" t="s">
        <v>23</v>
      </c>
      <c r="AL28" s="589" t="s">
        <v>545</v>
      </c>
      <c r="AZ28" s="795"/>
      <c r="BB28" s="31" t="s">
        <v>8</v>
      </c>
      <c r="BC28" s="319" t="s">
        <v>122</v>
      </c>
      <c r="BD28" s="320" t="s">
        <v>123</v>
      </c>
      <c r="BE28" s="479" t="s">
        <v>23</v>
      </c>
      <c r="BG28" s="31" t="s">
        <v>8</v>
      </c>
      <c r="BH28" s="321" t="s">
        <v>122</v>
      </c>
      <c r="BI28" s="322" t="s">
        <v>123</v>
      </c>
      <c r="BJ28" s="478" t="s">
        <v>23</v>
      </c>
      <c r="BK28" s="396" t="s">
        <v>545</v>
      </c>
    </row>
    <row r="29" spans="1:63" ht="10.5">
      <c r="A29" s="461"/>
      <c r="B29" s="291"/>
      <c r="C29" s="291"/>
      <c r="D29" s="291"/>
      <c r="E29" s="291"/>
      <c r="F29" s="291"/>
      <c r="G29" s="291"/>
      <c r="H29" s="291"/>
      <c r="I29" s="291"/>
      <c r="J29" s="291"/>
      <c r="K29" s="291"/>
      <c r="L29" s="291"/>
      <c r="M29" s="291"/>
      <c r="N29" s="291"/>
      <c r="O29" s="291"/>
      <c r="P29" s="291"/>
      <c r="Q29" s="291"/>
      <c r="R29" s="291"/>
      <c r="S29" s="291"/>
      <c r="T29" s="291"/>
      <c r="U29" s="291"/>
      <c r="V29" s="291"/>
      <c r="W29" s="291"/>
      <c r="X29" s="291"/>
      <c r="Y29" s="291"/>
      <c r="Z29" s="291"/>
      <c r="AA29" s="462"/>
      <c r="AC29" s="577" t="s">
        <v>413</v>
      </c>
      <c r="AD29" s="697">
        <f>BC34</f>
        <v>0.22641509433962265</v>
      </c>
      <c r="AE29" s="688">
        <f>BD34</f>
        <v>0.71069182389937102</v>
      </c>
      <c r="AF29" s="688">
        <f>BE34</f>
        <v>6.2893081761006289E-2</v>
      </c>
      <c r="AH29" s="577" t="s">
        <v>413</v>
      </c>
      <c r="AI29" s="711">
        <f>BH34</f>
        <v>36</v>
      </c>
      <c r="AJ29" s="711">
        <f>BI34</f>
        <v>113</v>
      </c>
      <c r="AK29" s="711">
        <f>BJ34</f>
        <v>10</v>
      </c>
      <c r="AL29" s="711">
        <f>BK34</f>
        <v>159</v>
      </c>
      <c r="AZ29" s="797"/>
      <c r="BB29" s="106" t="s">
        <v>544</v>
      </c>
      <c r="BC29" s="90">
        <f t="shared" ref="BC29:BE34" si="4">+BH29/+$BK29</f>
        <v>0.91666666666666663</v>
      </c>
      <c r="BD29" s="46">
        <f t="shared" si="4"/>
        <v>6.9444444444444448E-2</v>
      </c>
      <c r="BE29" s="91">
        <f t="shared" si="4"/>
        <v>1.3888888888888888E-2</v>
      </c>
      <c r="BG29" s="67" t="s">
        <v>544</v>
      </c>
      <c r="BH29" s="298">
        <f>集計・資料①!JD40</f>
        <v>66</v>
      </c>
      <c r="BI29" s="299">
        <f>+集計・資料①!JB40</f>
        <v>5</v>
      </c>
      <c r="BJ29" s="299">
        <f>+集計・資料①!JC40</f>
        <v>1</v>
      </c>
      <c r="BK29" s="331">
        <f>+SUM(BH29:BJ29)</f>
        <v>72</v>
      </c>
    </row>
    <row r="30" spans="1:63" ht="10.5">
      <c r="A30" s="461"/>
      <c r="B30" s="291"/>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462"/>
      <c r="AC30" s="577" t="s">
        <v>414</v>
      </c>
      <c r="AD30" s="697">
        <f>BC33</f>
        <v>0.29974811083123426</v>
      </c>
      <c r="AE30" s="688">
        <f>BD33</f>
        <v>0.67506297229219148</v>
      </c>
      <c r="AF30" s="688">
        <f>BE33</f>
        <v>2.5188916876574308E-2</v>
      </c>
      <c r="AH30" s="577" t="s">
        <v>414</v>
      </c>
      <c r="AI30" s="711">
        <f>BH33</f>
        <v>119</v>
      </c>
      <c r="AJ30" s="711">
        <f>BI33</f>
        <v>268</v>
      </c>
      <c r="AK30" s="711">
        <f>BJ33</f>
        <v>10</v>
      </c>
      <c r="AL30" s="711">
        <f>BK33</f>
        <v>397</v>
      </c>
      <c r="AM30" s="794"/>
      <c r="AZ30" s="797"/>
      <c r="BB30" s="108" t="s">
        <v>430</v>
      </c>
      <c r="BC30" s="96">
        <f t="shared" si="4"/>
        <v>0.94047619047619047</v>
      </c>
      <c r="BD30" s="72">
        <f t="shared" si="4"/>
        <v>4.7619047619047616E-2</v>
      </c>
      <c r="BE30" s="73">
        <f t="shared" si="4"/>
        <v>1.1904761904761904E-2</v>
      </c>
      <c r="BG30" s="70" t="s">
        <v>430</v>
      </c>
      <c r="BH30" s="326">
        <f>集計・資料①!JD42</f>
        <v>79</v>
      </c>
      <c r="BI30" s="284">
        <f>+集計・資料①!JB42</f>
        <v>4</v>
      </c>
      <c r="BJ30" s="284">
        <f>+集計・資料①!JC42</f>
        <v>1</v>
      </c>
      <c r="BK30" s="332">
        <f t="shared" ref="BK30:BK35" si="5">+SUM(BH30:BJ30)</f>
        <v>84</v>
      </c>
    </row>
    <row r="31" spans="1:63" ht="10.5">
      <c r="A31" s="461"/>
      <c r="B31" s="291"/>
      <c r="C31" s="291"/>
      <c r="D31" s="291"/>
      <c r="E31" s="291"/>
      <c r="F31" s="291"/>
      <c r="G31" s="291"/>
      <c r="H31" s="291"/>
      <c r="I31" s="291"/>
      <c r="J31" s="291"/>
      <c r="K31" s="291"/>
      <c r="L31" s="291"/>
      <c r="M31" s="291"/>
      <c r="N31" s="291"/>
      <c r="O31" s="291"/>
      <c r="P31" s="291"/>
      <c r="Q31" s="291"/>
      <c r="R31" s="291"/>
      <c r="S31" s="291"/>
      <c r="T31" s="291"/>
      <c r="U31" s="291"/>
      <c r="V31" s="291"/>
      <c r="W31" s="291"/>
      <c r="X31" s="291"/>
      <c r="Y31" s="291"/>
      <c r="Z31" s="291"/>
      <c r="AA31" s="462"/>
      <c r="AC31" s="577" t="s">
        <v>415</v>
      </c>
      <c r="AD31" s="697">
        <f>BC32</f>
        <v>0.56444444444444442</v>
      </c>
      <c r="AE31" s="688">
        <f>BD32</f>
        <v>0.42</v>
      </c>
      <c r="AF31" s="688">
        <f>BE32</f>
        <v>1.5555555555555555E-2</v>
      </c>
      <c r="AH31" s="577" t="s">
        <v>415</v>
      </c>
      <c r="AI31" s="711">
        <f>BH32</f>
        <v>254</v>
      </c>
      <c r="AJ31" s="711">
        <f>BI32</f>
        <v>189</v>
      </c>
      <c r="AK31" s="711">
        <f>BJ32</f>
        <v>7</v>
      </c>
      <c r="AL31" s="711">
        <f>BK32</f>
        <v>450</v>
      </c>
      <c r="AM31" s="794"/>
      <c r="AZ31" s="797"/>
      <c r="BB31" s="108" t="s">
        <v>431</v>
      </c>
      <c r="BC31" s="96">
        <f t="shared" si="4"/>
        <v>0.8035714285714286</v>
      </c>
      <c r="BD31" s="72">
        <f t="shared" si="4"/>
        <v>0.19642857142857142</v>
      </c>
      <c r="BE31" s="73">
        <f t="shared" si="4"/>
        <v>0</v>
      </c>
      <c r="BG31" s="70" t="s">
        <v>431</v>
      </c>
      <c r="BH31" s="326">
        <f>集計・資料①!JD44</f>
        <v>90</v>
      </c>
      <c r="BI31" s="284">
        <f>+集計・資料①!JB44</f>
        <v>22</v>
      </c>
      <c r="BJ31" s="284">
        <f>+集計・資料①!JC44</f>
        <v>0</v>
      </c>
      <c r="BK31" s="332">
        <f t="shared" si="5"/>
        <v>112</v>
      </c>
    </row>
    <row r="32" spans="1:63" ht="10.5">
      <c r="A32" s="461"/>
      <c r="B32" s="291"/>
      <c r="C32" s="291"/>
      <c r="D32" s="291"/>
      <c r="E32" s="291"/>
      <c r="F32" s="291"/>
      <c r="G32" s="291"/>
      <c r="H32" s="291"/>
      <c r="I32" s="291"/>
      <c r="J32" s="291"/>
      <c r="K32" s="291"/>
      <c r="L32" s="291"/>
      <c r="M32" s="291"/>
      <c r="N32" s="291"/>
      <c r="O32" s="291"/>
      <c r="P32" s="291"/>
      <c r="Q32" s="291"/>
      <c r="R32" s="291"/>
      <c r="S32" s="291"/>
      <c r="T32" s="291"/>
      <c r="U32" s="291"/>
      <c r="V32" s="291"/>
      <c r="W32" s="291"/>
      <c r="X32" s="291"/>
      <c r="Y32" s="291"/>
      <c r="Z32" s="291"/>
      <c r="AA32" s="462"/>
      <c r="AC32" s="577" t="s">
        <v>416</v>
      </c>
      <c r="AD32" s="697">
        <f>BC31</f>
        <v>0.8035714285714286</v>
      </c>
      <c r="AE32" s="688">
        <f>BD31</f>
        <v>0.19642857142857142</v>
      </c>
      <c r="AF32" s="688">
        <f>BE31</f>
        <v>0</v>
      </c>
      <c r="AH32" s="577" t="s">
        <v>416</v>
      </c>
      <c r="AI32" s="711">
        <f>BH31</f>
        <v>90</v>
      </c>
      <c r="AJ32" s="711">
        <f>BI31</f>
        <v>22</v>
      </c>
      <c r="AK32" s="711">
        <f>BJ31</f>
        <v>0</v>
      </c>
      <c r="AL32" s="711">
        <f>BK31</f>
        <v>112</v>
      </c>
      <c r="AM32" s="695"/>
      <c r="AZ32" s="797"/>
      <c r="BB32" s="108" t="s">
        <v>432</v>
      </c>
      <c r="BC32" s="96">
        <f t="shared" si="4"/>
        <v>0.56444444444444442</v>
      </c>
      <c r="BD32" s="72">
        <f t="shared" si="4"/>
        <v>0.42</v>
      </c>
      <c r="BE32" s="73">
        <f t="shared" si="4"/>
        <v>1.5555555555555555E-2</v>
      </c>
      <c r="BG32" s="70" t="s">
        <v>432</v>
      </c>
      <c r="BH32" s="326">
        <f>集計・資料①!JD46</f>
        <v>254</v>
      </c>
      <c r="BI32" s="284">
        <f>+集計・資料①!JB46</f>
        <v>189</v>
      </c>
      <c r="BJ32" s="284">
        <f>+集計・資料①!JC46</f>
        <v>7</v>
      </c>
      <c r="BK32" s="332">
        <f t="shared" si="5"/>
        <v>450</v>
      </c>
    </row>
    <row r="33" spans="1:63" ht="10.5">
      <c r="A33" s="461"/>
      <c r="B33" s="291"/>
      <c r="C33" s="291"/>
      <c r="D33" s="291"/>
      <c r="E33" s="291"/>
      <c r="F33" s="291"/>
      <c r="G33" s="291"/>
      <c r="H33" s="291"/>
      <c r="I33" s="291"/>
      <c r="J33" s="291"/>
      <c r="K33" s="291"/>
      <c r="L33" s="291"/>
      <c r="M33" s="291"/>
      <c r="N33" s="291"/>
      <c r="O33" s="291"/>
      <c r="P33" s="291"/>
      <c r="Q33" s="291"/>
      <c r="R33" s="291"/>
      <c r="S33" s="291"/>
      <c r="T33" s="291"/>
      <c r="U33" s="291"/>
      <c r="V33" s="291"/>
      <c r="W33" s="291"/>
      <c r="X33" s="291"/>
      <c r="Y33" s="291"/>
      <c r="Z33" s="291"/>
      <c r="AA33" s="462"/>
      <c r="AC33" s="577" t="s">
        <v>417</v>
      </c>
      <c r="AD33" s="697">
        <f>BC30</f>
        <v>0.94047619047619047</v>
      </c>
      <c r="AE33" s="688">
        <f>BD30</f>
        <v>4.7619047619047616E-2</v>
      </c>
      <c r="AF33" s="688">
        <f>BE30</f>
        <v>1.1904761904761904E-2</v>
      </c>
      <c r="AH33" s="577" t="s">
        <v>417</v>
      </c>
      <c r="AI33" s="711">
        <f>BH30</f>
        <v>79</v>
      </c>
      <c r="AJ33" s="711">
        <f>BI30</f>
        <v>4</v>
      </c>
      <c r="AK33" s="711">
        <f>BJ30</f>
        <v>1</v>
      </c>
      <c r="AL33" s="711">
        <f>BK30</f>
        <v>84</v>
      </c>
      <c r="AM33" s="695"/>
      <c r="AZ33" s="797"/>
      <c r="BB33" s="108" t="s">
        <v>433</v>
      </c>
      <c r="BC33" s="96">
        <f t="shared" si="4"/>
        <v>0.29974811083123426</v>
      </c>
      <c r="BD33" s="72">
        <f t="shared" si="4"/>
        <v>0.67506297229219148</v>
      </c>
      <c r="BE33" s="73">
        <f t="shared" si="4"/>
        <v>2.5188916876574308E-2</v>
      </c>
      <c r="BG33" s="70" t="s">
        <v>433</v>
      </c>
      <c r="BH33" s="326">
        <f>集計・資料①!JD48</f>
        <v>119</v>
      </c>
      <c r="BI33" s="284">
        <f>+集計・資料①!JB48</f>
        <v>268</v>
      </c>
      <c r="BJ33" s="284">
        <f>+集計・資料①!JC48</f>
        <v>10</v>
      </c>
      <c r="BK33" s="332">
        <f t="shared" si="5"/>
        <v>397</v>
      </c>
    </row>
    <row r="34" spans="1:63" thickBot="1">
      <c r="A34" s="461"/>
      <c r="B34" s="291"/>
      <c r="C34" s="291"/>
      <c r="D34" s="291"/>
      <c r="E34" s="291"/>
      <c r="F34" s="291"/>
      <c r="G34" s="291"/>
      <c r="H34" s="291"/>
      <c r="I34" s="291"/>
      <c r="J34" s="291"/>
      <c r="K34" s="291"/>
      <c r="L34" s="291"/>
      <c r="M34" s="291"/>
      <c r="N34" s="291"/>
      <c r="O34" s="291"/>
      <c r="P34" s="291"/>
      <c r="Q34" s="291"/>
      <c r="R34" s="291"/>
      <c r="S34" s="291"/>
      <c r="T34" s="291"/>
      <c r="U34" s="291"/>
      <c r="V34" s="291"/>
      <c r="W34" s="291"/>
      <c r="X34" s="291"/>
      <c r="Y34" s="291"/>
      <c r="Z34" s="291"/>
      <c r="AA34" s="462"/>
      <c r="AC34" s="577" t="s">
        <v>418</v>
      </c>
      <c r="AD34" s="697">
        <f>BC29</f>
        <v>0.91666666666666663</v>
      </c>
      <c r="AE34" s="688">
        <f>BD29</f>
        <v>6.9444444444444448E-2</v>
      </c>
      <c r="AF34" s="688">
        <f>BE29</f>
        <v>1.3888888888888888E-2</v>
      </c>
      <c r="AH34" s="577" t="s">
        <v>418</v>
      </c>
      <c r="AI34" s="711">
        <f>BH29</f>
        <v>66</v>
      </c>
      <c r="AJ34" s="711">
        <f>BI29</f>
        <v>5</v>
      </c>
      <c r="AK34" s="711">
        <f>BJ29</f>
        <v>1</v>
      </c>
      <c r="AL34" s="711">
        <f>BK29</f>
        <v>72</v>
      </c>
      <c r="AM34" s="695"/>
      <c r="AZ34" s="797"/>
      <c r="BB34" s="129" t="s">
        <v>434</v>
      </c>
      <c r="BC34" s="55">
        <f t="shared" si="4"/>
        <v>0.22641509433962265</v>
      </c>
      <c r="BD34" s="56">
        <f t="shared" si="4"/>
        <v>0.71069182389937102</v>
      </c>
      <c r="BE34" s="57">
        <f t="shared" si="4"/>
        <v>6.2893081761006289E-2</v>
      </c>
      <c r="BG34" s="79" t="s">
        <v>434</v>
      </c>
      <c r="BH34" s="301">
        <f>集計・資料①!JD50</f>
        <v>36</v>
      </c>
      <c r="BI34" s="302">
        <f>+集計・資料①!JB50</f>
        <v>113</v>
      </c>
      <c r="BJ34" s="302">
        <f>+集計・資料①!JC50</f>
        <v>10</v>
      </c>
      <c r="BK34" s="333">
        <f t="shared" si="5"/>
        <v>159</v>
      </c>
    </row>
    <row r="35" spans="1:63" thickBot="1">
      <c r="A35" s="461"/>
      <c r="B35" s="291"/>
      <c r="C35" s="291"/>
      <c r="D35" s="291"/>
      <c r="E35" s="291"/>
      <c r="F35" s="291"/>
      <c r="G35" s="291"/>
      <c r="H35" s="291"/>
      <c r="I35" s="291"/>
      <c r="J35" s="291"/>
      <c r="K35" s="291"/>
      <c r="L35" s="291"/>
      <c r="M35" s="291"/>
      <c r="N35" s="291"/>
      <c r="O35" s="291"/>
      <c r="P35" s="291"/>
      <c r="Q35" s="291"/>
      <c r="R35" s="291"/>
      <c r="S35" s="291"/>
      <c r="T35" s="291"/>
      <c r="U35" s="291"/>
      <c r="V35" s="291"/>
      <c r="W35" s="291"/>
      <c r="X35" s="291"/>
      <c r="Y35" s="291"/>
      <c r="Z35" s="291"/>
      <c r="AA35" s="462"/>
      <c r="AH35" s="589" t="s">
        <v>545</v>
      </c>
      <c r="AI35" s="711">
        <f>SUM(AI29:AI34)</f>
        <v>644</v>
      </c>
      <c r="AJ35" s="711">
        <f>SUM(AJ29:AJ34)</f>
        <v>601</v>
      </c>
      <c r="AK35" s="711">
        <f>SUM(AK29:AK34)</f>
        <v>29</v>
      </c>
      <c r="AL35" s="711">
        <f>SUM(AL29:AL34)</f>
        <v>1274</v>
      </c>
      <c r="AM35" s="695"/>
      <c r="AZ35" s="797"/>
      <c r="BG35" s="317" t="s">
        <v>545</v>
      </c>
      <c r="BH35" s="286">
        <f>+SUM(BH29:BH34)</f>
        <v>644</v>
      </c>
      <c r="BI35" s="316">
        <f>+SUM(BI29:BI34)</f>
        <v>601</v>
      </c>
      <c r="BJ35" s="316">
        <f>+SUM(BJ29:BJ34)</f>
        <v>29</v>
      </c>
      <c r="BK35" s="334">
        <f t="shared" si="5"/>
        <v>1274</v>
      </c>
    </row>
    <row r="36" spans="1:63">
      <c r="A36" s="461"/>
      <c r="B36" s="291"/>
      <c r="C36" s="291"/>
      <c r="D36" s="291"/>
      <c r="E36" s="291"/>
      <c r="F36" s="291"/>
      <c r="G36" s="291"/>
      <c r="H36" s="291"/>
      <c r="I36" s="291"/>
      <c r="J36" s="291"/>
      <c r="K36" s="291"/>
      <c r="L36" s="291"/>
      <c r="M36" s="291"/>
      <c r="N36" s="291"/>
      <c r="O36" s="291"/>
      <c r="P36" s="291"/>
      <c r="Q36" s="291"/>
      <c r="R36" s="291"/>
      <c r="S36" s="291"/>
      <c r="T36" s="291"/>
      <c r="U36" s="291"/>
      <c r="V36" s="291"/>
      <c r="W36" s="291"/>
      <c r="X36" s="291"/>
      <c r="Y36" s="291"/>
      <c r="Z36" s="291"/>
      <c r="AA36" s="462"/>
      <c r="AJ36" s="312"/>
      <c r="AM36" s="695"/>
      <c r="AN36" s="791"/>
      <c r="BI36" s="312"/>
    </row>
    <row r="37" spans="1:63">
      <c r="A37" s="461"/>
      <c r="B37" s="291"/>
      <c r="C37" s="291"/>
      <c r="D37" s="291"/>
      <c r="E37" s="291"/>
      <c r="F37" s="291"/>
      <c r="G37" s="291"/>
      <c r="H37" s="291"/>
      <c r="I37" s="291"/>
      <c r="J37" s="291"/>
      <c r="K37" s="291"/>
      <c r="L37" s="291"/>
      <c r="M37" s="291"/>
      <c r="N37" s="291"/>
      <c r="O37" s="291"/>
      <c r="P37" s="291"/>
      <c r="Q37" s="291"/>
      <c r="R37" s="291"/>
      <c r="S37" s="291"/>
      <c r="T37" s="291"/>
      <c r="U37" s="291"/>
      <c r="V37" s="291"/>
      <c r="W37" s="291"/>
      <c r="X37" s="291"/>
      <c r="Y37" s="291"/>
      <c r="Z37" s="291"/>
      <c r="AA37" s="462"/>
      <c r="AJ37" s="291"/>
      <c r="AM37" s="695"/>
      <c r="AN37" s="791"/>
      <c r="BI37" s="291"/>
    </row>
    <row r="38" spans="1:63">
      <c r="A38" s="461"/>
      <c r="B38" s="291"/>
      <c r="C38" s="291"/>
      <c r="D38" s="291"/>
      <c r="E38" s="291"/>
      <c r="F38" s="291"/>
      <c r="G38" s="291"/>
      <c r="H38" s="291"/>
      <c r="I38" s="291"/>
      <c r="J38" s="291"/>
      <c r="K38" s="291"/>
      <c r="L38" s="291"/>
      <c r="M38" s="291"/>
      <c r="N38" s="291"/>
      <c r="O38" s="291"/>
      <c r="P38" s="291"/>
      <c r="Q38" s="291"/>
      <c r="R38" s="291"/>
      <c r="S38" s="291"/>
      <c r="T38" s="291"/>
      <c r="U38" s="291"/>
      <c r="V38" s="291"/>
      <c r="W38" s="291"/>
      <c r="X38" s="291"/>
      <c r="Y38" s="291"/>
      <c r="Z38" s="291"/>
      <c r="AA38" s="462"/>
      <c r="AJ38" s="312"/>
      <c r="AM38" s="695"/>
      <c r="AN38" s="791"/>
      <c r="BI38" s="312"/>
    </row>
    <row r="39" spans="1:63">
      <c r="A39" s="461"/>
      <c r="B39" s="291"/>
      <c r="C39" s="291"/>
      <c r="D39" s="291"/>
      <c r="E39" s="291"/>
      <c r="F39" s="291"/>
      <c r="G39" s="291"/>
      <c r="H39" s="291"/>
      <c r="I39" s="291"/>
      <c r="J39" s="291"/>
      <c r="K39" s="291"/>
      <c r="L39" s="291"/>
      <c r="M39" s="291"/>
      <c r="N39" s="291"/>
      <c r="O39" s="291"/>
      <c r="P39" s="291"/>
      <c r="Q39" s="291"/>
      <c r="R39" s="291"/>
      <c r="S39" s="291"/>
      <c r="T39" s="291"/>
      <c r="U39" s="291"/>
      <c r="V39" s="291"/>
      <c r="W39" s="291"/>
      <c r="X39" s="291"/>
      <c r="Y39" s="291"/>
      <c r="Z39" s="291"/>
      <c r="AA39" s="462"/>
      <c r="AJ39" s="312"/>
      <c r="AN39" s="791"/>
      <c r="BI39" s="312"/>
    </row>
    <row r="40" spans="1:63">
      <c r="A40" s="461"/>
      <c r="B40" s="291"/>
      <c r="C40" s="291"/>
      <c r="D40" s="291"/>
      <c r="E40" s="291"/>
      <c r="F40" s="291"/>
      <c r="G40" s="291"/>
      <c r="H40" s="291"/>
      <c r="I40" s="291"/>
      <c r="J40" s="291"/>
      <c r="K40" s="291"/>
      <c r="L40" s="291"/>
      <c r="M40" s="291"/>
      <c r="N40" s="291"/>
      <c r="O40" s="291"/>
      <c r="P40" s="291"/>
      <c r="Q40" s="291"/>
      <c r="R40" s="291"/>
      <c r="S40" s="291"/>
      <c r="T40" s="291"/>
      <c r="U40" s="291"/>
      <c r="V40" s="291"/>
      <c r="W40" s="291"/>
      <c r="X40" s="291"/>
      <c r="Y40" s="291"/>
      <c r="Z40" s="291"/>
      <c r="AA40" s="462"/>
      <c r="AN40" s="791"/>
    </row>
    <row r="41" spans="1:63">
      <c r="A41" s="461"/>
      <c r="B41" s="291"/>
      <c r="C41" s="291"/>
      <c r="D41" s="291"/>
      <c r="E41" s="291"/>
      <c r="F41" s="291"/>
      <c r="G41" s="291"/>
      <c r="H41" s="291"/>
      <c r="I41" s="291"/>
      <c r="J41" s="291"/>
      <c r="K41" s="291"/>
      <c r="L41" s="291"/>
      <c r="M41" s="291"/>
      <c r="N41" s="291"/>
      <c r="O41" s="291"/>
      <c r="P41" s="291"/>
      <c r="Q41" s="291"/>
      <c r="R41" s="291"/>
      <c r="S41" s="291"/>
      <c r="T41" s="291"/>
      <c r="U41" s="291"/>
      <c r="V41" s="291"/>
      <c r="W41" s="291"/>
      <c r="X41" s="291"/>
      <c r="Y41" s="291"/>
      <c r="Z41" s="291"/>
      <c r="AA41" s="462"/>
      <c r="AN41" s="791"/>
    </row>
    <row r="42" spans="1:63">
      <c r="A42" s="461"/>
      <c r="B42" s="291"/>
      <c r="C42" s="291"/>
      <c r="D42" s="291"/>
      <c r="E42" s="291"/>
      <c r="F42" s="291"/>
      <c r="G42" s="291"/>
      <c r="H42" s="291"/>
      <c r="I42" s="291"/>
      <c r="J42" s="291"/>
      <c r="K42" s="291"/>
      <c r="L42" s="291"/>
      <c r="M42" s="291"/>
      <c r="N42" s="291"/>
      <c r="O42" s="291"/>
      <c r="P42" s="291"/>
      <c r="Q42" s="291"/>
      <c r="R42" s="291"/>
      <c r="S42" s="291"/>
      <c r="T42" s="291"/>
      <c r="U42" s="291"/>
      <c r="V42" s="291"/>
      <c r="W42" s="291"/>
      <c r="X42" s="291"/>
      <c r="Y42" s="291"/>
      <c r="Z42" s="291"/>
      <c r="AA42" s="462"/>
      <c r="AN42" s="791"/>
    </row>
    <row r="43" spans="1:63">
      <c r="A43" s="461"/>
      <c r="B43" s="291"/>
      <c r="C43" s="291"/>
      <c r="D43" s="291"/>
      <c r="E43" s="291"/>
      <c r="F43" s="291"/>
      <c r="G43" s="291"/>
      <c r="H43" s="291"/>
      <c r="I43" s="291"/>
      <c r="J43" s="291"/>
      <c r="K43" s="291"/>
      <c r="L43" s="291"/>
      <c r="M43" s="291"/>
      <c r="N43" s="291"/>
      <c r="O43" s="291"/>
      <c r="P43" s="291"/>
      <c r="Q43" s="291"/>
      <c r="R43" s="291"/>
      <c r="S43" s="291"/>
      <c r="T43" s="291"/>
      <c r="U43" s="291"/>
      <c r="V43" s="291"/>
      <c r="W43" s="291"/>
      <c r="X43" s="291"/>
      <c r="Y43" s="291"/>
      <c r="Z43" s="291"/>
      <c r="AA43" s="462"/>
      <c r="AN43" s="791"/>
    </row>
    <row r="44" spans="1:63">
      <c r="A44" s="461"/>
      <c r="B44" s="291"/>
      <c r="C44" s="291"/>
      <c r="D44" s="291"/>
      <c r="E44" s="291"/>
      <c r="F44" s="291"/>
      <c r="G44" s="291"/>
      <c r="H44" s="291"/>
      <c r="I44" s="291"/>
      <c r="J44" s="291"/>
      <c r="K44" s="291"/>
      <c r="L44" s="291"/>
      <c r="M44" s="291"/>
      <c r="N44" s="291"/>
      <c r="O44" s="291"/>
      <c r="P44" s="291"/>
      <c r="Q44" s="291"/>
      <c r="R44" s="291"/>
      <c r="S44" s="291"/>
      <c r="T44" s="291"/>
      <c r="U44" s="291"/>
      <c r="V44" s="291"/>
      <c r="W44" s="291"/>
      <c r="X44" s="291"/>
      <c r="Y44" s="291"/>
      <c r="Z44" s="291"/>
      <c r="AA44" s="462"/>
      <c r="AN44" s="791"/>
    </row>
    <row r="45" spans="1:63">
      <c r="A45" s="461"/>
      <c r="B45" s="291"/>
      <c r="C45" s="291"/>
      <c r="D45" s="291"/>
      <c r="E45" s="291"/>
      <c r="F45" s="291"/>
      <c r="G45" s="291"/>
      <c r="H45" s="291"/>
      <c r="I45" s="291"/>
      <c r="J45" s="291"/>
      <c r="K45" s="291"/>
      <c r="L45" s="291"/>
      <c r="M45" s="291"/>
      <c r="N45" s="291"/>
      <c r="O45" s="291"/>
      <c r="P45" s="291"/>
      <c r="Q45" s="291"/>
      <c r="R45" s="291"/>
      <c r="S45" s="291"/>
      <c r="T45" s="291"/>
      <c r="U45" s="291"/>
      <c r="V45" s="291"/>
      <c r="W45" s="291"/>
      <c r="X45" s="291"/>
      <c r="Y45" s="291"/>
      <c r="Z45" s="291"/>
      <c r="AA45" s="462"/>
      <c r="AN45" s="791"/>
    </row>
    <row r="46" spans="1:63">
      <c r="A46" s="461"/>
      <c r="B46" s="291"/>
      <c r="C46" s="291"/>
      <c r="D46" s="291"/>
      <c r="E46" s="291"/>
      <c r="F46" s="291"/>
      <c r="G46" s="291"/>
      <c r="H46" s="291"/>
      <c r="I46" s="291"/>
      <c r="J46" s="291"/>
      <c r="K46" s="291"/>
      <c r="L46" s="291"/>
      <c r="M46" s="291"/>
      <c r="N46" s="291"/>
      <c r="O46" s="291"/>
      <c r="P46" s="291"/>
      <c r="Q46" s="291"/>
      <c r="R46" s="291"/>
      <c r="S46" s="291"/>
      <c r="T46" s="291"/>
      <c r="U46" s="291"/>
      <c r="V46" s="291"/>
      <c r="W46" s="291"/>
      <c r="X46" s="291"/>
      <c r="Y46" s="291"/>
      <c r="Z46" s="291"/>
      <c r="AA46" s="462"/>
      <c r="AN46" s="791"/>
    </row>
    <row r="47" spans="1:63">
      <c r="A47" s="461"/>
      <c r="B47" s="291"/>
      <c r="C47" s="291"/>
      <c r="D47" s="291"/>
      <c r="E47" s="291"/>
      <c r="F47" s="291"/>
      <c r="G47" s="291"/>
      <c r="H47" s="291"/>
      <c r="I47" s="291"/>
      <c r="J47" s="291"/>
      <c r="K47" s="291"/>
      <c r="L47" s="291"/>
      <c r="M47" s="291"/>
      <c r="N47" s="291"/>
      <c r="O47" s="291"/>
      <c r="P47" s="291"/>
      <c r="Q47" s="291"/>
      <c r="R47" s="291"/>
      <c r="S47" s="291"/>
      <c r="T47" s="291"/>
      <c r="U47" s="291"/>
      <c r="V47" s="291"/>
      <c r="W47" s="291"/>
      <c r="X47" s="291"/>
      <c r="Y47" s="291"/>
      <c r="Z47" s="291"/>
      <c r="AA47" s="462"/>
      <c r="AN47" s="791"/>
    </row>
    <row r="48" spans="1:63">
      <c r="A48" s="461"/>
      <c r="B48" s="291"/>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462"/>
      <c r="AN48" s="791"/>
    </row>
    <row r="49" spans="1:40">
      <c r="A49" s="461"/>
      <c r="B49" s="291"/>
      <c r="C49" s="291"/>
      <c r="D49" s="291"/>
      <c r="E49" s="291"/>
      <c r="F49" s="291"/>
      <c r="G49" s="291"/>
      <c r="H49" s="291"/>
      <c r="I49" s="291"/>
      <c r="J49" s="291"/>
      <c r="K49" s="291"/>
      <c r="L49" s="291"/>
      <c r="M49" s="291"/>
      <c r="N49" s="291"/>
      <c r="O49" s="291"/>
      <c r="P49" s="291"/>
      <c r="Q49" s="291"/>
      <c r="R49" s="291"/>
      <c r="S49" s="291"/>
      <c r="T49" s="291"/>
      <c r="U49" s="291"/>
      <c r="V49" s="291"/>
      <c r="W49" s="291"/>
      <c r="X49" s="291"/>
      <c r="Y49" s="291"/>
      <c r="Z49" s="291"/>
      <c r="AA49" s="462"/>
      <c r="AN49" s="791"/>
    </row>
    <row r="50" spans="1:40">
      <c r="A50" s="461"/>
      <c r="B50" s="291"/>
      <c r="C50" s="291"/>
      <c r="D50" s="291"/>
      <c r="E50" s="291"/>
      <c r="F50" s="291"/>
      <c r="G50" s="291"/>
      <c r="H50" s="291"/>
      <c r="I50" s="291"/>
      <c r="J50" s="291"/>
      <c r="K50" s="291"/>
      <c r="L50" s="291"/>
      <c r="M50" s="291"/>
      <c r="N50" s="291"/>
      <c r="O50" s="291"/>
      <c r="P50" s="291"/>
      <c r="Q50" s="291"/>
      <c r="R50" s="291"/>
      <c r="S50" s="291"/>
      <c r="T50" s="291"/>
      <c r="U50" s="291"/>
      <c r="V50" s="291"/>
      <c r="W50" s="291"/>
      <c r="X50" s="291"/>
      <c r="Y50" s="291"/>
      <c r="Z50" s="291"/>
      <c r="AA50" s="462"/>
      <c r="AN50" s="791"/>
    </row>
    <row r="51" spans="1:40">
      <c r="A51" s="461"/>
      <c r="B51" s="291"/>
      <c r="C51" s="291"/>
      <c r="D51" s="291"/>
      <c r="E51" s="291"/>
      <c r="F51" s="291"/>
      <c r="G51" s="291"/>
      <c r="H51" s="291"/>
      <c r="I51" s="291"/>
      <c r="J51" s="291"/>
      <c r="K51" s="291"/>
      <c r="L51" s="291"/>
      <c r="M51" s="291"/>
      <c r="N51" s="291"/>
      <c r="O51" s="291"/>
      <c r="P51" s="291"/>
      <c r="Q51" s="291"/>
      <c r="R51" s="291"/>
      <c r="S51" s="291"/>
      <c r="T51" s="291"/>
      <c r="U51" s="291"/>
      <c r="V51" s="291"/>
      <c r="W51" s="291"/>
      <c r="X51" s="291"/>
      <c r="Y51" s="291"/>
      <c r="Z51" s="291"/>
      <c r="AA51" s="462"/>
      <c r="AN51" s="791"/>
    </row>
    <row r="52" spans="1:40">
      <c r="A52" s="461"/>
      <c r="B52" s="291"/>
      <c r="C52" s="291"/>
      <c r="D52" s="291"/>
      <c r="E52" s="291"/>
      <c r="F52" s="291"/>
      <c r="G52" s="291"/>
      <c r="H52" s="291"/>
      <c r="I52" s="291"/>
      <c r="J52" s="291"/>
      <c r="K52" s="291"/>
      <c r="L52" s="291"/>
      <c r="M52" s="291"/>
      <c r="N52" s="291"/>
      <c r="O52" s="291"/>
      <c r="P52" s="291"/>
      <c r="Q52" s="291"/>
      <c r="R52" s="291"/>
      <c r="S52" s="291"/>
      <c r="T52" s="291"/>
      <c r="U52" s="291"/>
      <c r="V52" s="291"/>
      <c r="W52" s="291"/>
      <c r="X52" s="291"/>
      <c r="Y52" s="291"/>
      <c r="Z52" s="291"/>
      <c r="AA52" s="462"/>
      <c r="AN52" s="791"/>
    </row>
    <row r="53" spans="1:40">
      <c r="A53" s="461"/>
      <c r="B53" s="291"/>
      <c r="C53" s="291"/>
      <c r="D53" s="291"/>
      <c r="E53" s="291"/>
      <c r="F53" s="291"/>
      <c r="G53" s="291"/>
      <c r="H53" s="291"/>
      <c r="I53" s="291"/>
      <c r="J53" s="291"/>
      <c r="K53" s="291"/>
      <c r="L53" s="291"/>
      <c r="M53" s="291"/>
      <c r="N53" s="291"/>
      <c r="O53" s="291"/>
      <c r="P53" s="291"/>
      <c r="Q53" s="291"/>
      <c r="R53" s="291"/>
      <c r="S53" s="291"/>
      <c r="T53" s="291"/>
      <c r="U53" s="291"/>
      <c r="V53" s="291"/>
      <c r="W53" s="291"/>
      <c r="X53" s="291"/>
      <c r="Y53" s="291"/>
      <c r="Z53" s="291"/>
      <c r="AA53" s="462"/>
      <c r="AN53" s="791"/>
    </row>
    <row r="54" spans="1:40">
      <c r="A54" s="461"/>
      <c r="B54" s="291"/>
      <c r="C54" s="291"/>
      <c r="D54" s="291"/>
      <c r="E54" s="291"/>
      <c r="F54" s="291"/>
      <c r="G54" s="291"/>
      <c r="H54" s="291"/>
      <c r="I54" s="291"/>
      <c r="J54" s="291"/>
      <c r="K54" s="291"/>
      <c r="L54" s="291"/>
      <c r="M54" s="291"/>
      <c r="N54" s="291"/>
      <c r="O54" s="291"/>
      <c r="P54" s="291"/>
      <c r="Q54" s="291"/>
      <c r="R54" s="291"/>
      <c r="S54" s="291"/>
      <c r="T54" s="291"/>
      <c r="U54" s="291"/>
      <c r="V54" s="291"/>
      <c r="W54" s="291"/>
      <c r="X54" s="291"/>
      <c r="Y54" s="291"/>
      <c r="Z54" s="291"/>
      <c r="AA54" s="462"/>
      <c r="AN54" s="791"/>
    </row>
    <row r="55" spans="1:40">
      <c r="A55" s="461"/>
      <c r="B55" s="291"/>
      <c r="C55" s="291"/>
      <c r="D55" s="291"/>
      <c r="E55" s="291"/>
      <c r="F55" s="291"/>
      <c r="G55" s="291"/>
      <c r="H55" s="291"/>
      <c r="I55" s="291"/>
      <c r="J55" s="291"/>
      <c r="K55" s="291"/>
      <c r="L55" s="291"/>
      <c r="M55" s="291"/>
      <c r="N55" s="291"/>
      <c r="O55" s="291"/>
      <c r="P55" s="291"/>
      <c r="Q55" s="291"/>
      <c r="R55" s="291"/>
      <c r="S55" s="291"/>
      <c r="T55" s="291"/>
      <c r="U55" s="291"/>
      <c r="V55" s="291"/>
      <c r="W55" s="291"/>
      <c r="X55" s="291"/>
      <c r="Y55" s="291"/>
      <c r="Z55" s="291"/>
      <c r="AA55" s="462"/>
    </row>
    <row r="56" spans="1:40">
      <c r="A56" s="461"/>
      <c r="B56" s="291"/>
      <c r="C56" s="291"/>
      <c r="D56" s="291"/>
      <c r="E56" s="291"/>
      <c r="F56" s="291"/>
      <c r="G56" s="291"/>
      <c r="H56" s="291"/>
      <c r="I56" s="291"/>
      <c r="J56" s="291"/>
      <c r="K56" s="291"/>
      <c r="L56" s="291"/>
      <c r="M56" s="291"/>
      <c r="N56" s="291"/>
      <c r="O56" s="291"/>
      <c r="P56" s="291"/>
      <c r="Q56" s="291"/>
      <c r="R56" s="291"/>
      <c r="S56" s="291"/>
      <c r="T56" s="291"/>
      <c r="U56" s="291"/>
      <c r="V56" s="291"/>
      <c r="W56" s="291"/>
      <c r="X56" s="291"/>
      <c r="Y56" s="291"/>
      <c r="Z56" s="291"/>
      <c r="AA56" s="462"/>
    </row>
    <row r="57" spans="1:40">
      <c r="A57" s="461"/>
      <c r="B57" s="291"/>
      <c r="C57" s="291"/>
      <c r="D57" s="291"/>
      <c r="E57" s="291"/>
      <c r="F57" s="291"/>
      <c r="G57" s="291"/>
      <c r="H57" s="291"/>
      <c r="I57" s="291"/>
      <c r="J57" s="291"/>
      <c r="K57" s="291"/>
      <c r="L57" s="291"/>
      <c r="M57" s="291"/>
      <c r="N57" s="291"/>
      <c r="O57" s="291"/>
      <c r="P57" s="291"/>
      <c r="Q57" s="291"/>
      <c r="R57" s="291"/>
      <c r="S57" s="291"/>
      <c r="T57" s="291"/>
      <c r="U57" s="291"/>
      <c r="V57" s="291"/>
      <c r="W57" s="291"/>
      <c r="X57" s="291"/>
      <c r="Y57" s="291"/>
      <c r="Z57" s="291"/>
      <c r="AA57" s="462"/>
    </row>
    <row r="58" spans="1:40">
      <c r="A58" s="461"/>
      <c r="B58" s="291"/>
      <c r="C58" s="291"/>
      <c r="D58" s="291"/>
      <c r="E58" s="291"/>
      <c r="F58" s="291"/>
      <c r="G58" s="291"/>
      <c r="H58" s="291"/>
      <c r="I58" s="291"/>
      <c r="J58" s="291"/>
      <c r="K58" s="291"/>
      <c r="L58" s="291"/>
      <c r="M58" s="291"/>
      <c r="N58" s="291"/>
      <c r="O58" s="291"/>
      <c r="P58" s="291"/>
      <c r="Q58" s="291"/>
      <c r="R58" s="291"/>
      <c r="S58" s="291"/>
      <c r="T58" s="291"/>
      <c r="U58" s="291"/>
      <c r="V58" s="291"/>
      <c r="W58" s="291"/>
      <c r="X58" s="291"/>
      <c r="Y58" s="291"/>
      <c r="Z58" s="291"/>
      <c r="AA58" s="462"/>
    </row>
    <row r="59" spans="1:40">
      <c r="A59" s="461"/>
      <c r="B59" s="291"/>
      <c r="C59" s="291"/>
      <c r="D59" s="291"/>
      <c r="E59" s="291"/>
      <c r="F59" s="291"/>
      <c r="G59" s="291"/>
      <c r="H59" s="291"/>
      <c r="I59" s="291"/>
      <c r="J59" s="291"/>
      <c r="K59" s="291"/>
      <c r="L59" s="291"/>
      <c r="M59" s="291"/>
      <c r="N59" s="291"/>
      <c r="O59" s="291"/>
      <c r="P59" s="291"/>
      <c r="Q59" s="291"/>
      <c r="R59" s="291"/>
      <c r="S59" s="291"/>
      <c r="T59" s="291"/>
      <c r="U59" s="291"/>
      <c r="V59" s="291"/>
      <c r="W59" s="291"/>
      <c r="X59" s="291"/>
      <c r="Y59" s="291"/>
      <c r="Z59" s="291"/>
      <c r="AA59" s="462"/>
    </row>
    <row r="60" spans="1:40">
      <c r="A60" s="463"/>
      <c r="B60" s="464"/>
      <c r="C60" s="464"/>
      <c r="D60" s="464"/>
      <c r="E60" s="464"/>
      <c r="F60" s="464"/>
      <c r="G60" s="464"/>
      <c r="H60" s="464"/>
      <c r="I60" s="464"/>
      <c r="J60" s="464"/>
      <c r="K60" s="464"/>
      <c r="L60" s="464"/>
      <c r="M60" s="464"/>
      <c r="N60" s="464"/>
      <c r="O60" s="464"/>
      <c r="P60" s="464"/>
      <c r="Q60" s="464"/>
      <c r="R60" s="464"/>
      <c r="S60" s="464"/>
      <c r="T60" s="464"/>
      <c r="U60" s="464"/>
      <c r="V60" s="464"/>
      <c r="W60" s="464"/>
      <c r="X60" s="464"/>
      <c r="Y60" s="464"/>
      <c r="Z60" s="464"/>
      <c r="AA60" s="465"/>
    </row>
  </sheetData>
  <mergeCells count="4">
    <mergeCell ref="A1:B1"/>
    <mergeCell ref="V1:AA1"/>
    <mergeCell ref="B3:M15"/>
    <mergeCell ref="AN12:AY24"/>
  </mergeCells>
  <phoneticPr fontId="4"/>
  <conditionalFormatting sqref="AD11:AD22">
    <cfRule type="top10" dxfId="33" priority="2" rank="1"/>
  </conditionalFormatting>
  <conditionalFormatting sqref="AD29:AD34">
    <cfRule type="expression" dxfId="32" priority="1">
      <formula>$AD29&gt;0.5</formula>
    </cfRule>
  </conditionalFormatting>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colBreaks count="2" manualBreakCount="2">
    <brk id="27" max="59" man="1"/>
    <brk id="52"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E00-000000000000}">
          <x14:formula1>
            <xm:f>業種リスト!$A$2:$A$14</xm:f>
          </x14:formula1>
          <xm:sqref>AP6:AR6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C8D713-F6A0-4E75-A5E6-DDA764E1C82D}">
  <sheetPr codeName="Sheet34">
    <tabColor theme="9" tint="0.59999389629810485"/>
  </sheetPr>
  <dimension ref="A1:BK60"/>
  <sheetViews>
    <sheetView showGridLines="0" view="pageBreakPreview" zoomScaleNormal="100" zoomScaleSheetLayoutView="100" workbookViewId="0">
      <selection activeCell="B3" sqref="B3:M15"/>
    </sheetView>
  </sheetViews>
  <sheetFormatPr defaultColWidth="10.28515625" defaultRowHeight="11.25"/>
  <cols>
    <col min="1" max="27" width="3.5703125" style="282" customWidth="1"/>
    <col min="28" max="28" width="1.7109375" style="282" customWidth="1"/>
    <col min="29" max="29" width="14.7109375" style="282" customWidth="1"/>
    <col min="30" max="32" width="7.7109375" style="282" bestFit="1" customWidth="1"/>
    <col min="33" max="33" width="1.7109375" style="282" customWidth="1"/>
    <col min="34" max="34" width="14.7109375" style="282" customWidth="1"/>
    <col min="35" max="35" width="7.7109375" style="282" bestFit="1" customWidth="1"/>
    <col min="36" max="36" width="7" style="282" customWidth="1"/>
    <col min="37" max="37" width="6.5703125" style="282" customWidth="1"/>
    <col min="38" max="38" width="7" style="282" customWidth="1"/>
    <col min="39" max="39" width="8.28515625" style="336" customWidth="1"/>
    <col min="40" max="40" width="7.7109375" style="336" bestFit="1" customWidth="1"/>
    <col min="41" max="41" width="5.42578125" style="336" bestFit="1" customWidth="1"/>
    <col min="42" max="43" width="7.140625" style="336" bestFit="1" customWidth="1"/>
    <col min="44" max="44" width="8.28515625" style="336" bestFit="1" customWidth="1"/>
    <col min="45" max="45" width="5.42578125" style="336" bestFit="1" customWidth="1"/>
    <col min="46" max="51" width="5.42578125" style="336" customWidth="1"/>
    <col min="52" max="52" width="5.42578125" style="793" customWidth="1"/>
    <col min="53" max="53" width="1.7109375" style="282" customWidth="1"/>
    <col min="54" max="54" width="14.7109375" style="282" customWidth="1"/>
    <col min="55" max="57" width="6.5703125" style="282" customWidth="1"/>
    <col min="58" max="58" width="1.7109375" style="282" customWidth="1"/>
    <col min="59" max="59" width="14.7109375" style="282" customWidth="1"/>
    <col min="60" max="63" width="6.5703125" style="282" customWidth="1"/>
    <col min="64" max="16384" width="10.28515625" style="282"/>
  </cols>
  <sheetData>
    <row r="1" spans="1:63" ht="21" customHeight="1" thickBot="1">
      <c r="A1" s="983">
        <v>40</v>
      </c>
      <c r="B1" s="983"/>
      <c r="C1" s="767" t="s">
        <v>787</v>
      </c>
      <c r="D1" s="496"/>
      <c r="E1" s="496"/>
      <c r="F1" s="496"/>
      <c r="G1" s="496"/>
      <c r="H1" s="496"/>
      <c r="I1" s="496"/>
      <c r="J1" s="496"/>
      <c r="K1" s="496"/>
      <c r="L1" s="496"/>
      <c r="M1" s="496"/>
      <c r="N1" s="496"/>
      <c r="O1" s="496"/>
      <c r="P1" s="496"/>
      <c r="Q1" s="496"/>
      <c r="R1" s="496"/>
      <c r="S1" s="496"/>
      <c r="T1" s="496"/>
      <c r="U1" s="496"/>
      <c r="V1" s="984" t="s">
        <v>804</v>
      </c>
      <c r="W1" s="985"/>
      <c r="X1" s="985"/>
      <c r="Y1" s="985"/>
      <c r="Z1" s="985"/>
      <c r="AA1" s="985"/>
      <c r="AC1" s="282" t="s">
        <v>889</v>
      </c>
      <c r="BB1" s="282" t="s">
        <v>802</v>
      </c>
    </row>
    <row r="3" spans="1:63" ht="11.25" customHeight="1">
      <c r="B3" s="974" t="s">
        <v>914</v>
      </c>
      <c r="C3" s="975"/>
      <c r="D3" s="975"/>
      <c r="E3" s="975"/>
      <c r="F3" s="975"/>
      <c r="G3" s="975"/>
      <c r="H3" s="975"/>
      <c r="I3" s="975"/>
      <c r="J3" s="975"/>
      <c r="K3" s="975"/>
      <c r="L3" s="975"/>
      <c r="M3" s="976"/>
      <c r="O3" s="458"/>
      <c r="P3" s="459"/>
      <c r="Q3" s="459"/>
      <c r="R3" s="459"/>
      <c r="S3" s="459"/>
      <c r="T3" s="459"/>
      <c r="U3" s="459"/>
      <c r="V3" s="459"/>
      <c r="W3" s="459"/>
      <c r="X3" s="459"/>
      <c r="Y3" s="459"/>
      <c r="Z3" s="459"/>
      <c r="AA3" s="460"/>
      <c r="AC3" s="282" t="s">
        <v>788</v>
      </c>
      <c r="AH3" s="282" t="s">
        <v>789</v>
      </c>
      <c r="AN3" s="336" t="s">
        <v>669</v>
      </c>
      <c r="BB3" s="282" t="s">
        <v>788</v>
      </c>
      <c r="BG3" s="282" t="s">
        <v>789</v>
      </c>
    </row>
    <row r="4" spans="1:63" ht="12" customHeight="1" thickBot="1">
      <c r="B4" s="977"/>
      <c r="C4" s="978"/>
      <c r="D4" s="978"/>
      <c r="E4" s="978"/>
      <c r="F4" s="978"/>
      <c r="G4" s="978"/>
      <c r="H4" s="978"/>
      <c r="I4" s="978"/>
      <c r="J4" s="978"/>
      <c r="K4" s="978"/>
      <c r="L4" s="978"/>
      <c r="M4" s="979"/>
      <c r="O4" s="461"/>
      <c r="P4" s="291"/>
      <c r="Q4" s="291"/>
      <c r="R4" s="291"/>
      <c r="S4" s="291"/>
      <c r="T4" s="291"/>
      <c r="U4" s="291"/>
      <c r="V4" s="291"/>
      <c r="W4" s="291"/>
      <c r="X4" s="291"/>
      <c r="Y4" s="291"/>
      <c r="Z4" s="291"/>
      <c r="AA4" s="462"/>
      <c r="AN4" s="336" t="str">
        <f>CONCATENATE("パワーハラスメントへの対策について、「している」と回答した事業所は全体で",TEXT(AD6,"0.0％"),"となった（前年:",TEXT(AX5,"0.0％"),"）。")</f>
        <v>パワーハラスメントへの対策について、「している」と回答した事業所は全体で29.8%となった（前年:27.4%）。</v>
      </c>
      <c r="AX4" s="788" t="s">
        <v>711</v>
      </c>
    </row>
    <row r="5" spans="1:63" ht="12" customHeight="1" thickBot="1">
      <c r="B5" s="977"/>
      <c r="C5" s="978"/>
      <c r="D5" s="978"/>
      <c r="E5" s="978"/>
      <c r="F5" s="978"/>
      <c r="G5" s="978"/>
      <c r="H5" s="978"/>
      <c r="I5" s="978"/>
      <c r="J5" s="978"/>
      <c r="K5" s="978"/>
      <c r="L5" s="978"/>
      <c r="M5" s="979"/>
      <c r="O5" s="461"/>
      <c r="P5" s="291"/>
      <c r="Q5" s="291"/>
      <c r="R5" s="291"/>
      <c r="S5" s="291"/>
      <c r="T5" s="291"/>
      <c r="U5" s="291"/>
      <c r="V5" s="291"/>
      <c r="W5" s="291"/>
      <c r="X5" s="291"/>
      <c r="Y5" s="291"/>
      <c r="Z5" s="291"/>
      <c r="AA5" s="462"/>
      <c r="AC5" s="590"/>
      <c r="AD5" s="591" t="s">
        <v>122</v>
      </c>
      <c r="AE5" s="591" t="s">
        <v>123</v>
      </c>
      <c r="AF5" s="589" t="s">
        <v>23</v>
      </c>
      <c r="AH5" s="590"/>
      <c r="AI5" s="591" t="s">
        <v>122</v>
      </c>
      <c r="AJ5" s="591" t="s">
        <v>123</v>
      </c>
      <c r="AK5" s="589" t="s">
        <v>23</v>
      </c>
      <c r="AL5" s="589" t="s">
        <v>545</v>
      </c>
      <c r="AM5" s="794"/>
      <c r="AN5" s="336" t="s">
        <v>670</v>
      </c>
      <c r="AP5" s="788" t="s">
        <v>712</v>
      </c>
      <c r="AQ5" s="788" t="s">
        <v>713</v>
      </c>
      <c r="AR5" s="788" t="s">
        <v>714</v>
      </c>
      <c r="AX5" s="688">
        <v>0.27400000000000002</v>
      </c>
      <c r="AZ5" s="795"/>
      <c r="BB5" s="297"/>
      <c r="BC5" s="321" t="s">
        <v>122</v>
      </c>
      <c r="BD5" s="322" t="s">
        <v>123</v>
      </c>
      <c r="BE5" s="476" t="s">
        <v>23</v>
      </c>
      <c r="BG5" s="297"/>
      <c r="BH5" s="324" t="s">
        <v>122</v>
      </c>
      <c r="BI5" s="322" t="s">
        <v>123</v>
      </c>
      <c r="BJ5" s="478" t="s">
        <v>23</v>
      </c>
      <c r="BK5" s="396" t="s">
        <v>545</v>
      </c>
    </row>
    <row r="6" spans="1:63" ht="12" customHeight="1" thickBot="1">
      <c r="B6" s="977"/>
      <c r="C6" s="978"/>
      <c r="D6" s="978"/>
      <c r="E6" s="978"/>
      <c r="F6" s="978"/>
      <c r="G6" s="978"/>
      <c r="H6" s="978"/>
      <c r="I6" s="978"/>
      <c r="J6" s="978"/>
      <c r="K6" s="978"/>
      <c r="L6" s="978"/>
      <c r="M6" s="979"/>
      <c r="O6" s="461"/>
      <c r="P6" s="291"/>
      <c r="Q6" s="291"/>
      <c r="R6" s="291"/>
      <c r="S6" s="291"/>
      <c r="T6" s="291"/>
      <c r="U6" s="291"/>
      <c r="V6" s="291"/>
      <c r="W6" s="291"/>
      <c r="X6" s="291"/>
      <c r="Y6" s="291"/>
      <c r="Z6" s="291"/>
      <c r="AA6" s="462"/>
      <c r="AC6" s="589" t="s">
        <v>547</v>
      </c>
      <c r="AD6" s="688">
        <f>BC6</f>
        <v>0.2978723404255319</v>
      </c>
      <c r="AE6" s="688">
        <f>BD6</f>
        <v>0.60404774260508565</v>
      </c>
      <c r="AF6" s="688">
        <f>BE6</f>
        <v>9.8079916969382466E-2</v>
      </c>
      <c r="AH6" s="589" t="s">
        <v>547</v>
      </c>
      <c r="AI6" s="711">
        <f>BH6</f>
        <v>1148</v>
      </c>
      <c r="AJ6" s="711">
        <f>BI6</f>
        <v>2328</v>
      </c>
      <c r="AK6" s="711">
        <f>BJ6</f>
        <v>378</v>
      </c>
      <c r="AL6" s="711">
        <f>BK6</f>
        <v>3854</v>
      </c>
      <c r="AM6" s="794"/>
      <c r="AN6" s="336" t="s">
        <v>912</v>
      </c>
      <c r="AP6" s="788" t="s">
        <v>676</v>
      </c>
      <c r="AQ6" s="788"/>
      <c r="AR6" s="788"/>
      <c r="AS6" s="336" t="s">
        <v>810</v>
      </c>
      <c r="AZ6" s="796"/>
      <c r="BB6" s="317" t="s">
        <v>547</v>
      </c>
      <c r="BC6" s="89">
        <f>+BH6/+$BK6</f>
        <v>0.2978723404255319</v>
      </c>
      <c r="BD6" s="35">
        <f>+BI6/+$BK6</f>
        <v>0.60404774260508565</v>
      </c>
      <c r="BE6" s="36">
        <f>+BJ6/+$BK6</f>
        <v>9.8079916969382466E-2</v>
      </c>
      <c r="BG6" s="317" t="s">
        <v>547</v>
      </c>
      <c r="BH6" s="286">
        <f>+BH24</f>
        <v>1148</v>
      </c>
      <c r="BI6" s="316">
        <f>+BI24</f>
        <v>2328</v>
      </c>
      <c r="BJ6" s="328">
        <f>+BJ24</f>
        <v>378</v>
      </c>
      <c r="BK6" s="329">
        <f>+BK24</f>
        <v>3854</v>
      </c>
    </row>
    <row r="7" spans="1:63" ht="11.25" customHeight="1">
      <c r="B7" s="977"/>
      <c r="C7" s="978"/>
      <c r="D7" s="978"/>
      <c r="E7" s="978"/>
      <c r="F7" s="978"/>
      <c r="G7" s="978"/>
      <c r="H7" s="978"/>
      <c r="I7" s="978"/>
      <c r="J7" s="978"/>
      <c r="K7" s="978"/>
      <c r="L7" s="978"/>
      <c r="M7" s="979"/>
      <c r="O7" s="461"/>
      <c r="P7" s="291"/>
      <c r="Q7" s="291"/>
      <c r="R7" s="291"/>
      <c r="S7" s="291"/>
      <c r="T7" s="291"/>
      <c r="U7" s="291"/>
      <c r="V7" s="291"/>
      <c r="W7" s="291"/>
      <c r="X7" s="291"/>
      <c r="Y7" s="291"/>
      <c r="Z7" s="291"/>
      <c r="AA7" s="462"/>
      <c r="AM7" s="695"/>
      <c r="AN7" s="336" t="str">
        <f>CONCATENATE(AN6,AP6,AQ6,AR6,AS6)</f>
        <v>全体的に対策をしている割合が低いが業種別では、「情報通信業」が他の業種と比べ対策をしている割合がやや高い。</v>
      </c>
    </row>
    <row r="8" spans="1:63" ht="11.25" customHeight="1">
      <c r="B8" s="977"/>
      <c r="C8" s="978"/>
      <c r="D8" s="978"/>
      <c r="E8" s="978"/>
      <c r="F8" s="978"/>
      <c r="G8" s="978"/>
      <c r="H8" s="978"/>
      <c r="I8" s="978"/>
      <c r="J8" s="978"/>
      <c r="K8" s="978"/>
      <c r="L8" s="978"/>
      <c r="M8" s="979"/>
      <c r="O8" s="461"/>
      <c r="P8" s="291"/>
      <c r="Q8" s="291"/>
      <c r="R8" s="291"/>
      <c r="S8" s="291"/>
      <c r="T8" s="291"/>
      <c r="U8" s="291"/>
      <c r="V8" s="291"/>
      <c r="W8" s="291"/>
      <c r="X8" s="291"/>
      <c r="Y8" s="291"/>
      <c r="Z8" s="291"/>
      <c r="AA8" s="462"/>
      <c r="AC8" s="282" t="s">
        <v>790</v>
      </c>
      <c r="AH8" s="282" t="s">
        <v>791</v>
      </c>
      <c r="AN8" s="336" t="s">
        <v>677</v>
      </c>
      <c r="BB8" s="282" t="s">
        <v>790</v>
      </c>
      <c r="BG8" s="282" t="s">
        <v>791</v>
      </c>
    </row>
    <row r="9" spans="1:63" ht="12" customHeight="1" thickBot="1">
      <c r="B9" s="977"/>
      <c r="C9" s="978"/>
      <c r="D9" s="978"/>
      <c r="E9" s="978"/>
      <c r="F9" s="978"/>
      <c r="G9" s="978"/>
      <c r="H9" s="978"/>
      <c r="I9" s="978"/>
      <c r="J9" s="978"/>
      <c r="K9" s="978"/>
      <c r="L9" s="978"/>
      <c r="M9" s="979"/>
      <c r="O9" s="461"/>
      <c r="P9" s="291"/>
      <c r="Q9" s="291"/>
      <c r="R9" s="291"/>
      <c r="S9" s="291"/>
      <c r="T9" s="291"/>
      <c r="U9" s="291"/>
      <c r="V9" s="291"/>
      <c r="W9" s="291"/>
      <c r="X9" s="291"/>
      <c r="Y9" s="291"/>
      <c r="Z9" s="291"/>
      <c r="AA9" s="462"/>
      <c r="AN9" s="336" t="s">
        <v>913</v>
      </c>
    </row>
    <row r="10" spans="1:63" ht="12" customHeight="1" thickBot="1">
      <c r="B10" s="977"/>
      <c r="C10" s="978"/>
      <c r="D10" s="978"/>
      <c r="E10" s="978"/>
      <c r="F10" s="978"/>
      <c r="G10" s="978"/>
      <c r="H10" s="978"/>
      <c r="I10" s="978"/>
      <c r="J10" s="978"/>
      <c r="K10" s="978"/>
      <c r="L10" s="978"/>
      <c r="M10" s="979"/>
      <c r="O10" s="461"/>
      <c r="P10" s="291"/>
      <c r="Q10" s="291"/>
      <c r="R10" s="291"/>
      <c r="S10" s="291"/>
      <c r="T10" s="291"/>
      <c r="U10" s="291"/>
      <c r="V10" s="291"/>
      <c r="W10" s="291"/>
      <c r="X10" s="291"/>
      <c r="Y10" s="291"/>
      <c r="Z10" s="291"/>
      <c r="AA10" s="462"/>
      <c r="AC10" s="854" t="s">
        <v>539</v>
      </c>
      <c r="AD10" s="591" t="s">
        <v>122</v>
      </c>
      <c r="AE10" s="591" t="s">
        <v>123</v>
      </c>
      <c r="AF10" s="589" t="s">
        <v>23</v>
      </c>
      <c r="AH10" s="854" t="s">
        <v>539</v>
      </c>
      <c r="AI10" s="591" t="s">
        <v>122</v>
      </c>
      <c r="AJ10" s="591" t="s">
        <v>123</v>
      </c>
      <c r="AK10" s="589" t="s">
        <v>23</v>
      </c>
      <c r="AL10" s="589" t="s">
        <v>545</v>
      </c>
      <c r="AZ10" s="795"/>
      <c r="BB10" s="31" t="s">
        <v>539</v>
      </c>
      <c r="BC10" s="330" t="s">
        <v>122</v>
      </c>
      <c r="BD10" s="320" t="s">
        <v>123</v>
      </c>
      <c r="BE10" s="479" t="s">
        <v>23</v>
      </c>
      <c r="BG10" s="31" t="s">
        <v>539</v>
      </c>
      <c r="BH10" s="324" t="s">
        <v>122</v>
      </c>
      <c r="BI10" s="322" t="s">
        <v>123</v>
      </c>
      <c r="BJ10" s="478" t="s">
        <v>23</v>
      </c>
      <c r="BK10" s="396" t="s">
        <v>545</v>
      </c>
    </row>
    <row r="11" spans="1:63" ht="12">
      <c r="B11" s="977"/>
      <c r="C11" s="978"/>
      <c r="D11" s="978"/>
      <c r="E11" s="978"/>
      <c r="F11" s="978"/>
      <c r="G11" s="978"/>
      <c r="H11" s="978"/>
      <c r="I11" s="978"/>
      <c r="J11" s="978"/>
      <c r="K11" s="978"/>
      <c r="L11" s="978"/>
      <c r="M11" s="979"/>
      <c r="O11" s="461"/>
      <c r="P11" s="291"/>
      <c r="Q11" s="291"/>
      <c r="R11" s="291"/>
      <c r="S11" s="291"/>
      <c r="T11" s="291"/>
      <c r="U11" s="291"/>
      <c r="V11" s="291"/>
      <c r="W11" s="291"/>
      <c r="X11" s="291"/>
      <c r="Y11" s="291"/>
      <c r="Z11" s="291"/>
      <c r="AA11" s="462"/>
      <c r="AC11" s="573" t="s">
        <v>401</v>
      </c>
      <c r="AD11" s="697">
        <f>BC23</f>
        <v>0.3069164265129683</v>
      </c>
      <c r="AE11" s="688">
        <f>BD23</f>
        <v>0.63544668587896258</v>
      </c>
      <c r="AF11" s="688">
        <f>BE23</f>
        <v>5.7636887608069162E-2</v>
      </c>
      <c r="AH11" s="573" t="s">
        <v>401</v>
      </c>
      <c r="AI11" s="711">
        <f>BH23</f>
        <v>213</v>
      </c>
      <c r="AJ11" s="711">
        <f>BI23</f>
        <v>441</v>
      </c>
      <c r="AK11" s="711">
        <f>BJ23</f>
        <v>40</v>
      </c>
      <c r="AL11" s="711">
        <f>BK23</f>
        <v>694</v>
      </c>
      <c r="AM11" s="794"/>
      <c r="AN11" s="789" t="s">
        <v>678</v>
      </c>
      <c r="AO11" s="790"/>
      <c r="AP11" s="790"/>
      <c r="AQ11" s="790"/>
      <c r="AR11" s="790"/>
      <c r="AS11" s="790"/>
      <c r="AT11" s="790"/>
      <c r="AU11" s="790"/>
      <c r="AV11" s="790"/>
      <c r="AW11" s="790"/>
      <c r="AX11" s="790"/>
      <c r="AY11" s="790"/>
      <c r="AZ11" s="797"/>
      <c r="BB11" s="44" t="s">
        <v>546</v>
      </c>
      <c r="BC11" s="356" t="e">
        <f>+BH11/+$BK11</f>
        <v>#DIV/0!</v>
      </c>
      <c r="BD11" s="357" t="e">
        <f>+BI11/+$BK11</f>
        <v>#DIV/0!</v>
      </c>
      <c r="BE11" s="358" t="e">
        <f>+BJ11/+$BK11</f>
        <v>#DIV/0!</v>
      </c>
      <c r="BG11" s="44" t="s">
        <v>546</v>
      </c>
      <c r="BH11" s="298">
        <f>集計・資料①!KN6</f>
        <v>0</v>
      </c>
      <c r="BI11" s="299">
        <f>+集計・資料①!KL6</f>
        <v>0</v>
      </c>
      <c r="BJ11" s="304">
        <f>+集計・資料①!KM6</f>
        <v>0</v>
      </c>
      <c r="BK11" s="325">
        <f>+SUM(BH11:BJ11)</f>
        <v>0</v>
      </c>
    </row>
    <row r="12" spans="1:63" ht="10.5" customHeight="1">
      <c r="B12" s="977"/>
      <c r="C12" s="978"/>
      <c r="D12" s="978"/>
      <c r="E12" s="978"/>
      <c r="F12" s="978"/>
      <c r="G12" s="978"/>
      <c r="H12" s="978"/>
      <c r="I12" s="978"/>
      <c r="J12" s="978"/>
      <c r="K12" s="978"/>
      <c r="L12" s="978"/>
      <c r="M12" s="979"/>
      <c r="O12" s="461"/>
      <c r="P12" s="291"/>
      <c r="Q12" s="291"/>
      <c r="R12" s="291"/>
      <c r="S12" s="291"/>
      <c r="T12" s="291"/>
      <c r="U12" s="291"/>
      <c r="V12" s="291"/>
      <c r="W12" s="291"/>
      <c r="X12" s="291"/>
      <c r="Y12" s="291"/>
      <c r="Z12" s="291"/>
      <c r="AA12" s="462"/>
      <c r="AC12" s="690" t="s">
        <v>402</v>
      </c>
      <c r="AD12" s="697">
        <f>BC22</f>
        <v>0.30224525043177891</v>
      </c>
      <c r="AE12" s="688">
        <f>BD22</f>
        <v>0.63903281519861832</v>
      </c>
      <c r="AF12" s="688">
        <f>BE22</f>
        <v>5.8721934369602762E-2</v>
      </c>
      <c r="AH12" s="690" t="s">
        <v>402</v>
      </c>
      <c r="AI12" s="711">
        <f>BH22</f>
        <v>175</v>
      </c>
      <c r="AJ12" s="711">
        <f>BI22</f>
        <v>370</v>
      </c>
      <c r="AK12" s="711">
        <f>BJ22</f>
        <v>34</v>
      </c>
      <c r="AL12" s="711">
        <f>BK22</f>
        <v>579</v>
      </c>
      <c r="AM12" s="794"/>
      <c r="AN12" s="915" t="str">
        <f>CONCATENATE("　",AN4,CHAR(10),"　",AN7,,CHAR(10),"　",AN9)</f>
        <v>　パワーハラスメントへの対策について、「している」と回答した事業所は全体で29.8%となった（前年:27.4%）。
　全体的に対策をしている割合が低いが業種別では、「情報通信業」が他の業種と比べ対策をしている割合がやや高い。
　規模別では、規模が小さい事業所ほど対策している割合が高い。</v>
      </c>
      <c r="AO12" s="915"/>
      <c r="AP12" s="915"/>
      <c r="AQ12" s="915"/>
      <c r="AR12" s="915"/>
      <c r="AS12" s="915"/>
      <c r="AT12" s="915"/>
      <c r="AU12" s="915"/>
      <c r="AV12" s="915"/>
      <c r="AW12" s="915"/>
      <c r="AX12" s="915"/>
      <c r="AY12" s="915"/>
      <c r="AZ12" s="797"/>
      <c r="BB12" s="7" t="s">
        <v>533</v>
      </c>
      <c r="BC12" s="363">
        <f t="shared" ref="BC12:BE23" si="0">+BH12/+$BK12</f>
        <v>0.31908831908831908</v>
      </c>
      <c r="BD12" s="364">
        <f t="shared" si="0"/>
        <v>0.58974358974358976</v>
      </c>
      <c r="BE12" s="365">
        <f t="shared" si="0"/>
        <v>9.1168091168091173E-2</v>
      </c>
      <c r="BG12" s="7" t="s">
        <v>533</v>
      </c>
      <c r="BH12" s="326">
        <f>集計・資料①!KN8</f>
        <v>112</v>
      </c>
      <c r="BI12" s="284">
        <f>+集計・資料①!KL8</f>
        <v>207</v>
      </c>
      <c r="BJ12" s="309">
        <f>+集計・資料①!KM8</f>
        <v>32</v>
      </c>
      <c r="BK12" s="327">
        <f t="shared" ref="BK12:BK24" si="1">+SUM(BH12:BJ12)</f>
        <v>351</v>
      </c>
    </row>
    <row r="13" spans="1:63" ht="10.5" customHeight="1">
      <c r="B13" s="977"/>
      <c r="C13" s="978"/>
      <c r="D13" s="978"/>
      <c r="E13" s="978"/>
      <c r="F13" s="978"/>
      <c r="G13" s="978"/>
      <c r="H13" s="978"/>
      <c r="I13" s="978"/>
      <c r="J13" s="978"/>
      <c r="K13" s="978"/>
      <c r="L13" s="978"/>
      <c r="M13" s="979"/>
      <c r="O13" s="461"/>
      <c r="P13" s="291"/>
      <c r="Q13" s="291"/>
      <c r="R13" s="291"/>
      <c r="S13" s="291"/>
      <c r="T13" s="291"/>
      <c r="U13" s="291"/>
      <c r="V13" s="291"/>
      <c r="W13" s="291"/>
      <c r="X13" s="291"/>
      <c r="Y13" s="291"/>
      <c r="Z13" s="291"/>
      <c r="AA13" s="462"/>
      <c r="AC13" s="573" t="s">
        <v>403</v>
      </c>
      <c r="AD13" s="697">
        <f>BC21</f>
        <v>0.3611111111111111</v>
      </c>
      <c r="AE13" s="688">
        <f>BD21</f>
        <v>0.3611111111111111</v>
      </c>
      <c r="AF13" s="688">
        <f>BE21</f>
        <v>0.27777777777777779</v>
      </c>
      <c r="AH13" s="573" t="s">
        <v>403</v>
      </c>
      <c r="AI13" s="711">
        <f>BH21</f>
        <v>13</v>
      </c>
      <c r="AJ13" s="711">
        <f>BI21</f>
        <v>13</v>
      </c>
      <c r="AK13" s="711">
        <f>BJ21</f>
        <v>10</v>
      </c>
      <c r="AL13" s="711">
        <f>BK21</f>
        <v>36</v>
      </c>
      <c r="AM13" s="695"/>
      <c r="AN13" s="915"/>
      <c r="AO13" s="915"/>
      <c r="AP13" s="915"/>
      <c r="AQ13" s="915"/>
      <c r="AR13" s="915"/>
      <c r="AS13" s="915"/>
      <c r="AT13" s="915"/>
      <c r="AU13" s="915"/>
      <c r="AV13" s="915"/>
      <c r="AW13" s="915"/>
      <c r="AX13" s="915"/>
      <c r="AY13" s="915"/>
      <c r="AZ13" s="797"/>
      <c r="BB13" s="7" t="s">
        <v>534</v>
      </c>
      <c r="BC13" s="363">
        <f t="shared" si="0"/>
        <v>0.29577464788732394</v>
      </c>
      <c r="BD13" s="364">
        <f t="shared" si="0"/>
        <v>0.60563380281690138</v>
      </c>
      <c r="BE13" s="365">
        <f t="shared" si="0"/>
        <v>9.8591549295774641E-2</v>
      </c>
      <c r="BG13" s="7" t="s">
        <v>534</v>
      </c>
      <c r="BH13" s="326">
        <f>集計・資料①!KN10</f>
        <v>126</v>
      </c>
      <c r="BI13" s="284">
        <f>+集計・資料①!KL10</f>
        <v>258</v>
      </c>
      <c r="BJ13" s="309">
        <f>+集計・資料①!KM10</f>
        <v>42</v>
      </c>
      <c r="BK13" s="327">
        <f t="shared" si="1"/>
        <v>426</v>
      </c>
    </row>
    <row r="14" spans="1:63" ht="10.5" customHeight="1">
      <c r="B14" s="977"/>
      <c r="C14" s="978"/>
      <c r="D14" s="978"/>
      <c r="E14" s="978"/>
      <c r="F14" s="978"/>
      <c r="G14" s="978"/>
      <c r="H14" s="978"/>
      <c r="I14" s="978"/>
      <c r="J14" s="978"/>
      <c r="K14" s="978"/>
      <c r="L14" s="978"/>
      <c r="M14" s="979"/>
      <c r="O14" s="461"/>
      <c r="P14" s="291"/>
      <c r="Q14" s="291"/>
      <c r="R14" s="291"/>
      <c r="S14" s="291"/>
      <c r="T14" s="291"/>
      <c r="U14" s="291"/>
      <c r="V14" s="291"/>
      <c r="W14" s="291"/>
      <c r="X14" s="291"/>
      <c r="Y14" s="291"/>
      <c r="Z14" s="291"/>
      <c r="AA14" s="462"/>
      <c r="AC14" s="690" t="s">
        <v>404</v>
      </c>
      <c r="AD14" s="697">
        <f>BC20</f>
        <v>0.27472527472527475</v>
      </c>
      <c r="AE14" s="688">
        <f>BD20</f>
        <v>0.48351648351648352</v>
      </c>
      <c r="AF14" s="688">
        <f>BE20</f>
        <v>0.24175824175824176</v>
      </c>
      <c r="AH14" s="690" t="s">
        <v>404</v>
      </c>
      <c r="AI14" s="711">
        <f>BH20</f>
        <v>25</v>
      </c>
      <c r="AJ14" s="711">
        <f>BI20</f>
        <v>44</v>
      </c>
      <c r="AK14" s="711">
        <f>BJ20</f>
        <v>22</v>
      </c>
      <c r="AL14" s="711">
        <f>BK20</f>
        <v>91</v>
      </c>
      <c r="AM14" s="695"/>
      <c r="AN14" s="915"/>
      <c r="AO14" s="915"/>
      <c r="AP14" s="915"/>
      <c r="AQ14" s="915"/>
      <c r="AR14" s="915"/>
      <c r="AS14" s="915"/>
      <c r="AT14" s="915"/>
      <c r="AU14" s="915"/>
      <c r="AV14" s="915"/>
      <c r="AW14" s="915"/>
      <c r="AX14" s="915"/>
      <c r="AY14" s="915"/>
      <c r="AZ14" s="797"/>
      <c r="BB14" s="7" t="s">
        <v>532</v>
      </c>
      <c r="BC14" s="363">
        <f t="shared" si="0"/>
        <v>0.29197080291970801</v>
      </c>
      <c r="BD14" s="364">
        <f t="shared" si="0"/>
        <v>0.62043795620437958</v>
      </c>
      <c r="BE14" s="365">
        <f t="shared" si="0"/>
        <v>8.7591240875912413E-2</v>
      </c>
      <c r="BG14" s="7" t="s">
        <v>532</v>
      </c>
      <c r="BH14" s="326">
        <f>集計・資料①!KN12</f>
        <v>40</v>
      </c>
      <c r="BI14" s="284">
        <f>+集計・資料①!KL12</f>
        <v>85</v>
      </c>
      <c r="BJ14" s="309">
        <f>+集計・資料①!KM12</f>
        <v>12</v>
      </c>
      <c r="BK14" s="327">
        <f t="shared" si="1"/>
        <v>137</v>
      </c>
    </row>
    <row r="15" spans="1:63" ht="10.5" customHeight="1">
      <c r="B15" s="980"/>
      <c r="C15" s="981"/>
      <c r="D15" s="981"/>
      <c r="E15" s="981"/>
      <c r="F15" s="981"/>
      <c r="G15" s="981"/>
      <c r="H15" s="981"/>
      <c r="I15" s="981"/>
      <c r="J15" s="981"/>
      <c r="K15" s="981"/>
      <c r="L15" s="981"/>
      <c r="M15" s="982"/>
      <c r="O15" s="463"/>
      <c r="P15" s="464"/>
      <c r="Q15" s="464"/>
      <c r="R15" s="464"/>
      <c r="S15" s="464"/>
      <c r="T15" s="464"/>
      <c r="U15" s="464"/>
      <c r="V15" s="464"/>
      <c r="W15" s="464"/>
      <c r="X15" s="464"/>
      <c r="Y15" s="464"/>
      <c r="Z15" s="464"/>
      <c r="AA15" s="465"/>
      <c r="AC15" s="573" t="s">
        <v>405</v>
      </c>
      <c r="AD15" s="697">
        <f>BC19</f>
        <v>0.28859060402684567</v>
      </c>
      <c r="AE15" s="688">
        <f>BD19</f>
        <v>0.59731543624161076</v>
      </c>
      <c r="AF15" s="688">
        <f>BE19</f>
        <v>0.11409395973154363</v>
      </c>
      <c r="AH15" s="573" t="s">
        <v>405</v>
      </c>
      <c r="AI15" s="711">
        <f>BH19</f>
        <v>215</v>
      </c>
      <c r="AJ15" s="711">
        <f>BI19</f>
        <v>445</v>
      </c>
      <c r="AK15" s="711">
        <f>BJ19</f>
        <v>85</v>
      </c>
      <c r="AL15" s="711">
        <f>BK19</f>
        <v>745</v>
      </c>
      <c r="AM15" s="695"/>
      <c r="AN15" s="915"/>
      <c r="AO15" s="915"/>
      <c r="AP15" s="915"/>
      <c r="AQ15" s="915"/>
      <c r="AR15" s="915"/>
      <c r="AS15" s="915"/>
      <c r="AT15" s="915"/>
      <c r="AU15" s="915"/>
      <c r="AV15" s="915"/>
      <c r="AW15" s="915"/>
      <c r="AX15" s="915"/>
      <c r="AY15" s="915"/>
      <c r="AZ15" s="797"/>
      <c r="BB15" s="7" t="s">
        <v>531</v>
      </c>
      <c r="BC15" s="363">
        <f t="shared" si="0"/>
        <v>0.29113924050632911</v>
      </c>
      <c r="BD15" s="364">
        <f t="shared" si="0"/>
        <v>0.56600361663652798</v>
      </c>
      <c r="BE15" s="365">
        <f t="shared" si="0"/>
        <v>0.14285714285714285</v>
      </c>
      <c r="BG15" s="7" t="s">
        <v>531</v>
      </c>
      <c r="BH15" s="326">
        <f>集計・資料①!KN14</f>
        <v>161</v>
      </c>
      <c r="BI15" s="284">
        <f>+集計・資料①!KL14</f>
        <v>313</v>
      </c>
      <c r="BJ15" s="309">
        <f>+集計・資料①!KM14</f>
        <v>79</v>
      </c>
      <c r="BK15" s="327">
        <f t="shared" si="1"/>
        <v>553</v>
      </c>
    </row>
    <row r="16" spans="1:63" ht="10.5" customHeight="1">
      <c r="AC16" s="690" t="s">
        <v>406</v>
      </c>
      <c r="AD16" s="697">
        <f>BC18</f>
        <v>0.22857142857142856</v>
      </c>
      <c r="AE16" s="688">
        <f>BD18</f>
        <v>0.62857142857142856</v>
      </c>
      <c r="AF16" s="688">
        <f>BE18</f>
        <v>0.14285714285714285</v>
      </c>
      <c r="AH16" s="690" t="s">
        <v>406</v>
      </c>
      <c r="AI16" s="711">
        <f>BH18</f>
        <v>16</v>
      </c>
      <c r="AJ16" s="711">
        <f>BI18</f>
        <v>44</v>
      </c>
      <c r="AK16" s="711">
        <f>BJ18</f>
        <v>10</v>
      </c>
      <c r="AL16" s="711">
        <f>BK18</f>
        <v>70</v>
      </c>
      <c r="AM16" s="695"/>
      <c r="AN16" s="915"/>
      <c r="AO16" s="915"/>
      <c r="AP16" s="915"/>
      <c r="AQ16" s="915"/>
      <c r="AR16" s="915"/>
      <c r="AS16" s="915"/>
      <c r="AT16" s="915"/>
      <c r="AU16" s="915"/>
      <c r="AV16" s="915"/>
      <c r="AW16" s="915"/>
      <c r="AX16" s="915"/>
      <c r="AY16" s="915"/>
      <c r="AZ16" s="797"/>
      <c r="BB16" s="7" t="s">
        <v>530</v>
      </c>
      <c r="BC16" s="363">
        <f t="shared" si="0"/>
        <v>0.30188679245283018</v>
      </c>
      <c r="BD16" s="364">
        <f t="shared" si="0"/>
        <v>0.66981132075471694</v>
      </c>
      <c r="BE16" s="365">
        <f t="shared" si="0"/>
        <v>2.8301886792452831E-2</v>
      </c>
      <c r="BG16" s="7" t="s">
        <v>530</v>
      </c>
      <c r="BH16" s="326">
        <f>集計・資料①!KN16</f>
        <v>32</v>
      </c>
      <c r="BI16" s="284">
        <f>+集計・資料①!KL16</f>
        <v>71</v>
      </c>
      <c r="BJ16" s="309">
        <f>+集計・資料①!KM16</f>
        <v>3</v>
      </c>
      <c r="BK16" s="327">
        <f t="shared" si="1"/>
        <v>106</v>
      </c>
    </row>
    <row r="17" spans="1:63" ht="10.5">
      <c r="A17" s="458"/>
      <c r="B17" s="459"/>
      <c r="C17" s="459"/>
      <c r="D17" s="459"/>
      <c r="E17" s="459"/>
      <c r="F17" s="459"/>
      <c r="G17" s="459"/>
      <c r="H17" s="459"/>
      <c r="I17" s="459"/>
      <c r="J17" s="459"/>
      <c r="K17" s="459"/>
      <c r="L17" s="459"/>
      <c r="M17" s="459"/>
      <c r="N17" s="459"/>
      <c r="O17" s="459"/>
      <c r="P17" s="459"/>
      <c r="Q17" s="459"/>
      <c r="R17" s="459"/>
      <c r="S17" s="459"/>
      <c r="T17" s="459"/>
      <c r="U17" s="459"/>
      <c r="V17" s="459"/>
      <c r="W17" s="459"/>
      <c r="X17" s="459"/>
      <c r="Y17" s="459"/>
      <c r="Z17" s="459"/>
      <c r="AA17" s="460"/>
      <c r="AC17" s="573" t="s">
        <v>407</v>
      </c>
      <c r="AD17" s="697">
        <f>BC17</f>
        <v>0.30303030303030304</v>
      </c>
      <c r="AE17" s="688">
        <f>BD17</f>
        <v>0.56060606060606055</v>
      </c>
      <c r="AF17" s="688">
        <f>BE17</f>
        <v>0.13636363636363635</v>
      </c>
      <c r="AH17" s="573" t="s">
        <v>407</v>
      </c>
      <c r="AI17" s="711">
        <f>BH17</f>
        <v>20</v>
      </c>
      <c r="AJ17" s="711">
        <f>BI17</f>
        <v>37</v>
      </c>
      <c r="AK17" s="711">
        <f>BJ17</f>
        <v>9</v>
      </c>
      <c r="AL17" s="711">
        <f>BK17</f>
        <v>66</v>
      </c>
      <c r="AM17" s="695"/>
      <c r="AN17" s="915"/>
      <c r="AO17" s="915"/>
      <c r="AP17" s="915"/>
      <c r="AQ17" s="915"/>
      <c r="AR17" s="915"/>
      <c r="AS17" s="915"/>
      <c r="AT17" s="915"/>
      <c r="AU17" s="915"/>
      <c r="AV17" s="915"/>
      <c r="AW17" s="915"/>
      <c r="AX17" s="915"/>
      <c r="AY17" s="915"/>
      <c r="AZ17" s="797"/>
      <c r="BB17" s="7" t="s">
        <v>535</v>
      </c>
      <c r="BC17" s="363">
        <f t="shared" si="0"/>
        <v>0.30303030303030304</v>
      </c>
      <c r="BD17" s="364">
        <f t="shared" si="0"/>
        <v>0.56060606060606055</v>
      </c>
      <c r="BE17" s="365">
        <f t="shared" si="0"/>
        <v>0.13636363636363635</v>
      </c>
      <c r="BG17" s="7" t="s">
        <v>535</v>
      </c>
      <c r="BH17" s="326">
        <f>集計・資料①!KN18</f>
        <v>20</v>
      </c>
      <c r="BI17" s="284">
        <f>+集計・資料①!KL18</f>
        <v>37</v>
      </c>
      <c r="BJ17" s="309">
        <f>+集計・資料①!KM18</f>
        <v>9</v>
      </c>
      <c r="BK17" s="327">
        <f t="shared" si="1"/>
        <v>66</v>
      </c>
    </row>
    <row r="18" spans="1:63" ht="10.5">
      <c r="A18" s="461"/>
      <c r="B18" s="291"/>
      <c r="C18" s="291"/>
      <c r="D18" s="291"/>
      <c r="E18" s="291"/>
      <c r="F18" s="291"/>
      <c r="G18" s="291"/>
      <c r="H18" s="291"/>
      <c r="I18" s="291"/>
      <c r="J18" s="291"/>
      <c r="K18" s="291"/>
      <c r="L18" s="291"/>
      <c r="M18" s="291"/>
      <c r="N18" s="291"/>
      <c r="O18" s="291"/>
      <c r="P18" s="291"/>
      <c r="Q18" s="291"/>
      <c r="R18" s="291"/>
      <c r="S18" s="291"/>
      <c r="T18" s="291"/>
      <c r="U18" s="291"/>
      <c r="V18" s="291"/>
      <c r="W18" s="291"/>
      <c r="X18" s="291"/>
      <c r="Y18" s="291"/>
      <c r="Z18" s="291"/>
      <c r="AA18" s="462"/>
      <c r="AC18" s="690" t="s">
        <v>408</v>
      </c>
      <c r="AD18" s="697">
        <f>BC16</f>
        <v>0.30188679245283018</v>
      </c>
      <c r="AE18" s="688">
        <f>BD16</f>
        <v>0.66981132075471694</v>
      </c>
      <c r="AF18" s="688">
        <f>BE16</f>
        <v>2.8301886792452831E-2</v>
      </c>
      <c r="AH18" s="690" t="s">
        <v>408</v>
      </c>
      <c r="AI18" s="711">
        <f>BH16</f>
        <v>32</v>
      </c>
      <c r="AJ18" s="711">
        <f>BI16</f>
        <v>71</v>
      </c>
      <c r="AK18" s="711">
        <f>BJ16</f>
        <v>3</v>
      </c>
      <c r="AL18" s="711">
        <f>BK16</f>
        <v>106</v>
      </c>
      <c r="AM18" s="695"/>
      <c r="AN18" s="915"/>
      <c r="AO18" s="915"/>
      <c r="AP18" s="915"/>
      <c r="AQ18" s="915"/>
      <c r="AR18" s="915"/>
      <c r="AS18" s="915"/>
      <c r="AT18" s="915"/>
      <c r="AU18" s="915"/>
      <c r="AV18" s="915"/>
      <c r="AW18" s="915"/>
      <c r="AX18" s="915"/>
      <c r="AY18" s="915"/>
      <c r="AZ18" s="797"/>
      <c r="BB18" s="7" t="s">
        <v>529</v>
      </c>
      <c r="BC18" s="363">
        <f t="shared" si="0"/>
        <v>0.22857142857142856</v>
      </c>
      <c r="BD18" s="364">
        <f t="shared" si="0"/>
        <v>0.62857142857142856</v>
      </c>
      <c r="BE18" s="365">
        <f t="shared" si="0"/>
        <v>0.14285714285714285</v>
      </c>
      <c r="BG18" s="7" t="s">
        <v>529</v>
      </c>
      <c r="BH18" s="326">
        <f>集計・資料①!KN20</f>
        <v>16</v>
      </c>
      <c r="BI18" s="284">
        <f>+集計・資料①!KL20</f>
        <v>44</v>
      </c>
      <c r="BJ18" s="309">
        <f>+集計・資料①!KM20</f>
        <v>10</v>
      </c>
      <c r="BK18" s="327">
        <f t="shared" si="1"/>
        <v>70</v>
      </c>
    </row>
    <row r="19" spans="1:63" ht="10.5">
      <c r="A19" s="461"/>
      <c r="B19" s="291"/>
      <c r="C19" s="291"/>
      <c r="D19" s="291"/>
      <c r="E19" s="291"/>
      <c r="F19" s="291"/>
      <c r="G19" s="291"/>
      <c r="H19" s="291"/>
      <c r="I19" s="291"/>
      <c r="J19" s="291"/>
      <c r="K19" s="291"/>
      <c r="L19" s="291"/>
      <c r="M19" s="291"/>
      <c r="N19" s="291"/>
      <c r="O19" s="291"/>
      <c r="P19" s="291"/>
      <c r="Q19" s="291"/>
      <c r="R19" s="291"/>
      <c r="S19" s="291"/>
      <c r="T19" s="291"/>
      <c r="U19" s="291"/>
      <c r="V19" s="291"/>
      <c r="W19" s="291"/>
      <c r="X19" s="291"/>
      <c r="Y19" s="291"/>
      <c r="Z19" s="291"/>
      <c r="AA19" s="462"/>
      <c r="AC19" s="573" t="s">
        <v>409</v>
      </c>
      <c r="AD19" s="697">
        <f>BC15</f>
        <v>0.29113924050632911</v>
      </c>
      <c r="AE19" s="688">
        <f>BD15</f>
        <v>0.56600361663652798</v>
      </c>
      <c r="AF19" s="688">
        <f>BE15</f>
        <v>0.14285714285714285</v>
      </c>
      <c r="AH19" s="573" t="s">
        <v>409</v>
      </c>
      <c r="AI19" s="711">
        <f>BH15</f>
        <v>161</v>
      </c>
      <c r="AJ19" s="711">
        <f>BI15</f>
        <v>313</v>
      </c>
      <c r="AK19" s="711">
        <f>BJ15</f>
        <v>79</v>
      </c>
      <c r="AL19" s="711">
        <f>BK15</f>
        <v>553</v>
      </c>
      <c r="AM19" s="695"/>
      <c r="AN19" s="915"/>
      <c r="AO19" s="915"/>
      <c r="AP19" s="915"/>
      <c r="AQ19" s="915"/>
      <c r="AR19" s="915"/>
      <c r="AS19" s="915"/>
      <c r="AT19" s="915"/>
      <c r="AU19" s="915"/>
      <c r="AV19" s="915"/>
      <c r="AW19" s="915"/>
      <c r="AX19" s="915"/>
      <c r="AY19" s="915"/>
      <c r="AZ19" s="797"/>
      <c r="BB19" s="7" t="s">
        <v>528</v>
      </c>
      <c r="BC19" s="363">
        <f t="shared" si="0"/>
        <v>0.28859060402684567</v>
      </c>
      <c r="BD19" s="364">
        <f t="shared" si="0"/>
        <v>0.59731543624161076</v>
      </c>
      <c r="BE19" s="365">
        <f t="shared" si="0"/>
        <v>0.11409395973154363</v>
      </c>
      <c r="BG19" s="7" t="s">
        <v>528</v>
      </c>
      <c r="BH19" s="326">
        <f>集計・資料①!KN22</f>
        <v>215</v>
      </c>
      <c r="BI19" s="284">
        <f>+集計・資料①!KL22</f>
        <v>445</v>
      </c>
      <c r="BJ19" s="309">
        <f>+集計・資料①!KM22</f>
        <v>85</v>
      </c>
      <c r="BK19" s="327">
        <f t="shared" si="1"/>
        <v>745</v>
      </c>
    </row>
    <row r="20" spans="1:63" ht="10.5">
      <c r="A20" s="461"/>
      <c r="B20" s="291"/>
      <c r="C20" s="291"/>
      <c r="D20" s="291"/>
      <c r="E20" s="291"/>
      <c r="F20" s="291"/>
      <c r="G20" s="291"/>
      <c r="H20" s="291"/>
      <c r="I20" s="291"/>
      <c r="J20" s="291"/>
      <c r="K20" s="291"/>
      <c r="L20" s="291"/>
      <c r="M20" s="291"/>
      <c r="N20" s="291"/>
      <c r="O20" s="291"/>
      <c r="P20" s="291"/>
      <c r="Q20" s="291"/>
      <c r="R20" s="291"/>
      <c r="S20" s="291"/>
      <c r="T20" s="291"/>
      <c r="U20" s="291"/>
      <c r="V20" s="291"/>
      <c r="W20" s="291"/>
      <c r="X20" s="291"/>
      <c r="Y20" s="291"/>
      <c r="Z20" s="291"/>
      <c r="AA20" s="462"/>
      <c r="AC20" s="690" t="s">
        <v>410</v>
      </c>
      <c r="AD20" s="697">
        <f>BC14</f>
        <v>0.29197080291970801</v>
      </c>
      <c r="AE20" s="688">
        <f>BD14</f>
        <v>0.62043795620437958</v>
      </c>
      <c r="AF20" s="688">
        <f>BE14</f>
        <v>8.7591240875912413E-2</v>
      </c>
      <c r="AH20" s="690" t="s">
        <v>410</v>
      </c>
      <c r="AI20" s="711">
        <f>BH14</f>
        <v>40</v>
      </c>
      <c r="AJ20" s="711">
        <f>BI14</f>
        <v>85</v>
      </c>
      <c r="AK20" s="711">
        <f>BJ14</f>
        <v>12</v>
      </c>
      <c r="AL20" s="711">
        <f>BK14</f>
        <v>137</v>
      </c>
      <c r="AM20" s="695"/>
      <c r="AN20" s="915"/>
      <c r="AO20" s="915"/>
      <c r="AP20" s="915"/>
      <c r="AQ20" s="915"/>
      <c r="AR20" s="915"/>
      <c r="AS20" s="915"/>
      <c r="AT20" s="915"/>
      <c r="AU20" s="915"/>
      <c r="AV20" s="915"/>
      <c r="AW20" s="915"/>
      <c r="AX20" s="915"/>
      <c r="AY20" s="915"/>
      <c r="AZ20" s="797"/>
      <c r="BB20" s="7" t="s">
        <v>527</v>
      </c>
      <c r="BC20" s="363">
        <f t="shared" si="0"/>
        <v>0.27472527472527475</v>
      </c>
      <c r="BD20" s="364">
        <f t="shared" si="0"/>
        <v>0.48351648351648352</v>
      </c>
      <c r="BE20" s="365">
        <f t="shared" si="0"/>
        <v>0.24175824175824176</v>
      </c>
      <c r="BG20" s="7" t="s">
        <v>527</v>
      </c>
      <c r="BH20" s="326">
        <f>集計・資料①!KN24</f>
        <v>25</v>
      </c>
      <c r="BI20" s="284">
        <f>+集計・資料①!KL24</f>
        <v>44</v>
      </c>
      <c r="BJ20" s="309">
        <f>+集計・資料①!KM24</f>
        <v>22</v>
      </c>
      <c r="BK20" s="327">
        <f t="shared" si="1"/>
        <v>91</v>
      </c>
    </row>
    <row r="21" spans="1:63" ht="10.5">
      <c r="A21" s="461"/>
      <c r="B21" s="291"/>
      <c r="C21" s="291"/>
      <c r="D21" s="291"/>
      <c r="E21" s="291"/>
      <c r="F21" s="291"/>
      <c r="G21" s="291"/>
      <c r="H21" s="291"/>
      <c r="I21" s="291"/>
      <c r="J21" s="291"/>
      <c r="K21" s="291"/>
      <c r="L21" s="291"/>
      <c r="M21" s="291"/>
      <c r="N21" s="291"/>
      <c r="O21" s="291"/>
      <c r="P21" s="291"/>
      <c r="Q21" s="291"/>
      <c r="R21" s="291"/>
      <c r="S21" s="291"/>
      <c r="T21" s="291"/>
      <c r="U21" s="291"/>
      <c r="V21" s="291"/>
      <c r="W21" s="291"/>
      <c r="X21" s="291"/>
      <c r="Y21" s="291"/>
      <c r="Z21" s="291"/>
      <c r="AA21" s="462"/>
      <c r="AC21" s="573" t="s">
        <v>411</v>
      </c>
      <c r="AD21" s="697">
        <f>BC13</f>
        <v>0.29577464788732394</v>
      </c>
      <c r="AE21" s="688">
        <f>BD13</f>
        <v>0.60563380281690138</v>
      </c>
      <c r="AF21" s="688">
        <f>BE13</f>
        <v>9.8591549295774641E-2</v>
      </c>
      <c r="AH21" s="573" t="s">
        <v>411</v>
      </c>
      <c r="AI21" s="711">
        <f>BH13</f>
        <v>126</v>
      </c>
      <c r="AJ21" s="711">
        <f>BI13</f>
        <v>258</v>
      </c>
      <c r="AK21" s="711">
        <f>BJ13</f>
        <v>42</v>
      </c>
      <c r="AL21" s="711">
        <f>BK13</f>
        <v>426</v>
      </c>
      <c r="AM21" s="695"/>
      <c r="AN21" s="915"/>
      <c r="AO21" s="915"/>
      <c r="AP21" s="915"/>
      <c r="AQ21" s="915"/>
      <c r="AR21" s="915"/>
      <c r="AS21" s="915"/>
      <c r="AT21" s="915"/>
      <c r="AU21" s="915"/>
      <c r="AV21" s="915"/>
      <c r="AW21" s="915"/>
      <c r="AX21" s="915"/>
      <c r="AY21" s="915"/>
      <c r="AZ21" s="797"/>
      <c r="BB21" s="7" t="s">
        <v>526</v>
      </c>
      <c r="BC21" s="363">
        <f t="shared" si="0"/>
        <v>0.3611111111111111</v>
      </c>
      <c r="BD21" s="364">
        <f t="shared" si="0"/>
        <v>0.3611111111111111</v>
      </c>
      <c r="BE21" s="365">
        <f t="shared" si="0"/>
        <v>0.27777777777777779</v>
      </c>
      <c r="BG21" s="7" t="s">
        <v>526</v>
      </c>
      <c r="BH21" s="326">
        <f>集計・資料①!KN26</f>
        <v>13</v>
      </c>
      <c r="BI21" s="284">
        <f>+集計・資料①!KL26</f>
        <v>13</v>
      </c>
      <c r="BJ21" s="309">
        <f>+集計・資料①!KM26</f>
        <v>10</v>
      </c>
      <c r="BK21" s="327">
        <f t="shared" si="1"/>
        <v>36</v>
      </c>
    </row>
    <row r="22" spans="1:63" ht="10.5">
      <c r="A22" s="461"/>
      <c r="B22" s="291"/>
      <c r="C22" s="291"/>
      <c r="D22" s="291"/>
      <c r="E22" s="291"/>
      <c r="F22" s="291"/>
      <c r="G22" s="291"/>
      <c r="H22" s="291"/>
      <c r="I22" s="291"/>
      <c r="J22" s="291"/>
      <c r="K22" s="291"/>
      <c r="L22" s="291"/>
      <c r="M22" s="291"/>
      <c r="N22" s="291"/>
      <c r="O22" s="291"/>
      <c r="P22" s="291"/>
      <c r="Q22" s="291"/>
      <c r="R22" s="291"/>
      <c r="S22" s="291"/>
      <c r="T22" s="291"/>
      <c r="U22" s="291"/>
      <c r="V22" s="291"/>
      <c r="W22" s="291"/>
      <c r="X22" s="291"/>
      <c r="Y22" s="291"/>
      <c r="Z22" s="291"/>
      <c r="AA22" s="462"/>
      <c r="AC22" s="690" t="s">
        <v>412</v>
      </c>
      <c r="AD22" s="697">
        <f>BC12</f>
        <v>0.31908831908831908</v>
      </c>
      <c r="AE22" s="688">
        <f>BD12</f>
        <v>0.58974358974358976</v>
      </c>
      <c r="AF22" s="688">
        <f>BE12</f>
        <v>9.1168091168091173E-2</v>
      </c>
      <c r="AH22" s="690" t="s">
        <v>412</v>
      </c>
      <c r="AI22" s="711">
        <f>BH12</f>
        <v>112</v>
      </c>
      <c r="AJ22" s="711">
        <f>BI12</f>
        <v>207</v>
      </c>
      <c r="AK22" s="711">
        <f>BJ12</f>
        <v>32</v>
      </c>
      <c r="AL22" s="711">
        <f>BK12</f>
        <v>351</v>
      </c>
      <c r="AM22" s="695"/>
      <c r="AN22" s="915"/>
      <c r="AO22" s="915"/>
      <c r="AP22" s="915"/>
      <c r="AQ22" s="915"/>
      <c r="AR22" s="915"/>
      <c r="AS22" s="915"/>
      <c r="AT22" s="915"/>
      <c r="AU22" s="915"/>
      <c r="AV22" s="915"/>
      <c r="AW22" s="915"/>
      <c r="AX22" s="915"/>
      <c r="AY22" s="915"/>
      <c r="AZ22" s="797"/>
      <c r="BB22" s="16" t="s">
        <v>536</v>
      </c>
      <c r="BC22" s="363">
        <f t="shared" si="0"/>
        <v>0.30224525043177891</v>
      </c>
      <c r="BD22" s="364">
        <f t="shared" si="0"/>
        <v>0.63903281519861832</v>
      </c>
      <c r="BE22" s="365">
        <f t="shared" si="0"/>
        <v>5.8721934369602762E-2</v>
      </c>
      <c r="BG22" s="16" t="s">
        <v>536</v>
      </c>
      <c r="BH22" s="326">
        <f>集計・資料①!KN28</f>
        <v>175</v>
      </c>
      <c r="BI22" s="284">
        <f>+集計・資料①!KL28</f>
        <v>370</v>
      </c>
      <c r="BJ22" s="309">
        <f>+集計・資料①!KM28</f>
        <v>34</v>
      </c>
      <c r="BK22" s="327">
        <f t="shared" si="1"/>
        <v>579</v>
      </c>
    </row>
    <row r="23" spans="1:63" thickBot="1">
      <c r="A23" s="461"/>
      <c r="B23" s="291"/>
      <c r="C23" s="291"/>
      <c r="D23" s="291"/>
      <c r="E23" s="291"/>
      <c r="F23" s="291"/>
      <c r="G23" s="291"/>
      <c r="H23" s="291"/>
      <c r="I23" s="291"/>
      <c r="J23" s="291"/>
      <c r="K23" s="291"/>
      <c r="L23" s="291"/>
      <c r="M23" s="291"/>
      <c r="N23" s="291"/>
      <c r="O23" s="291"/>
      <c r="P23" s="291"/>
      <c r="Q23" s="291"/>
      <c r="R23" s="291"/>
      <c r="S23" s="291"/>
      <c r="T23" s="291"/>
      <c r="U23" s="291"/>
      <c r="V23" s="291"/>
      <c r="W23" s="291"/>
      <c r="X23" s="291"/>
      <c r="Y23" s="291"/>
      <c r="Z23" s="291"/>
      <c r="AA23" s="462"/>
      <c r="AC23" s="573" t="s">
        <v>23</v>
      </c>
      <c r="AD23" s="688" t="e">
        <f>BC11</f>
        <v>#DIV/0!</v>
      </c>
      <c r="AE23" s="688" t="e">
        <f>BD11</f>
        <v>#DIV/0!</v>
      </c>
      <c r="AF23" s="688" t="e">
        <f>BE11</f>
        <v>#DIV/0!</v>
      </c>
      <c r="AH23" s="573" t="s">
        <v>23</v>
      </c>
      <c r="AI23" s="711">
        <f>BH11</f>
        <v>0</v>
      </c>
      <c r="AJ23" s="711">
        <f>BI11</f>
        <v>0</v>
      </c>
      <c r="AK23" s="711">
        <f>BJ11</f>
        <v>0</v>
      </c>
      <c r="AL23" s="711">
        <f>BK11</f>
        <v>0</v>
      </c>
      <c r="AM23" s="695"/>
      <c r="AN23" s="915"/>
      <c r="AO23" s="915"/>
      <c r="AP23" s="915"/>
      <c r="AQ23" s="915"/>
      <c r="AR23" s="915"/>
      <c r="AS23" s="915"/>
      <c r="AT23" s="915"/>
      <c r="AU23" s="915"/>
      <c r="AV23" s="915"/>
      <c r="AW23" s="915"/>
      <c r="AX23" s="915"/>
      <c r="AY23" s="915"/>
      <c r="AZ23" s="797"/>
      <c r="BB23" s="10" t="s">
        <v>537</v>
      </c>
      <c r="BC23" s="370">
        <f t="shared" si="0"/>
        <v>0.3069164265129683</v>
      </c>
      <c r="BD23" s="371">
        <f t="shared" si="0"/>
        <v>0.63544668587896258</v>
      </c>
      <c r="BE23" s="372">
        <f t="shared" si="0"/>
        <v>5.7636887608069162E-2</v>
      </c>
      <c r="BG23" s="8" t="s">
        <v>537</v>
      </c>
      <c r="BH23" s="301">
        <f>集計・資料①!KN30</f>
        <v>213</v>
      </c>
      <c r="BI23" s="302">
        <f>+集計・資料①!KL30</f>
        <v>441</v>
      </c>
      <c r="BJ23" s="306">
        <f>+集計・資料①!KM30</f>
        <v>40</v>
      </c>
      <c r="BK23" s="311">
        <f t="shared" si="1"/>
        <v>694</v>
      </c>
    </row>
    <row r="24" spans="1:63" thickBot="1">
      <c r="A24" s="461"/>
      <c r="B24" s="291"/>
      <c r="C24" s="291"/>
      <c r="D24" s="291"/>
      <c r="E24" s="291"/>
      <c r="F24" s="291"/>
      <c r="G24" s="291"/>
      <c r="H24" s="291"/>
      <c r="I24" s="291"/>
      <c r="J24" s="291"/>
      <c r="K24" s="291"/>
      <c r="L24" s="291"/>
      <c r="M24" s="291"/>
      <c r="N24" s="291"/>
      <c r="O24" s="291"/>
      <c r="P24" s="291"/>
      <c r="Q24" s="291"/>
      <c r="R24" s="291"/>
      <c r="S24" s="291"/>
      <c r="T24" s="291"/>
      <c r="U24" s="291"/>
      <c r="V24" s="291"/>
      <c r="W24" s="291"/>
      <c r="X24" s="291"/>
      <c r="Y24" s="291"/>
      <c r="Z24" s="291"/>
      <c r="AA24" s="462"/>
      <c r="AH24" s="589" t="s">
        <v>545</v>
      </c>
      <c r="AI24" s="711">
        <f>SUM(AI11:AI23)</f>
        <v>1148</v>
      </c>
      <c r="AJ24" s="711">
        <f>SUM(AJ11:AJ23)</f>
        <v>2328</v>
      </c>
      <c r="AK24" s="711">
        <f>SUM(AK11:AK23)</f>
        <v>378</v>
      </c>
      <c r="AL24" s="711">
        <f>SUM(AL11:AL23)</f>
        <v>3854</v>
      </c>
      <c r="AM24" s="695"/>
      <c r="AN24" s="915"/>
      <c r="AO24" s="915"/>
      <c r="AP24" s="915"/>
      <c r="AQ24" s="915"/>
      <c r="AR24" s="915"/>
      <c r="AS24" s="915"/>
      <c r="AT24" s="915"/>
      <c r="AU24" s="915"/>
      <c r="AV24" s="915"/>
      <c r="AW24" s="915"/>
      <c r="AX24" s="915"/>
      <c r="AY24" s="915"/>
      <c r="AZ24" s="797"/>
      <c r="BG24" s="303" t="s">
        <v>545</v>
      </c>
      <c r="BH24" s="286">
        <f>+SUM(BH11:BH23)</f>
        <v>1148</v>
      </c>
      <c r="BI24" s="287">
        <f>+SUM(BI11:BI23)</f>
        <v>2328</v>
      </c>
      <c r="BJ24" s="307">
        <f>+SUM(BJ11:BJ23)</f>
        <v>378</v>
      </c>
      <c r="BK24" s="308">
        <f t="shared" si="1"/>
        <v>3854</v>
      </c>
    </row>
    <row r="25" spans="1:63">
      <c r="A25" s="461"/>
      <c r="B25" s="291"/>
      <c r="C25" s="291"/>
      <c r="D25" s="291"/>
      <c r="E25" s="291"/>
      <c r="F25" s="291"/>
      <c r="G25" s="291"/>
      <c r="H25" s="291"/>
      <c r="I25" s="291"/>
      <c r="J25" s="291"/>
      <c r="K25" s="291"/>
      <c r="L25" s="291"/>
      <c r="M25" s="291"/>
      <c r="N25" s="291"/>
      <c r="O25" s="291"/>
      <c r="P25" s="291"/>
      <c r="Q25" s="291"/>
      <c r="R25" s="291"/>
      <c r="S25" s="291"/>
      <c r="T25" s="291"/>
      <c r="U25" s="291"/>
      <c r="V25" s="291"/>
      <c r="W25" s="291"/>
      <c r="X25" s="291"/>
      <c r="Y25" s="291"/>
      <c r="Z25" s="291"/>
      <c r="AA25" s="462"/>
      <c r="AJ25" s="312"/>
      <c r="AM25" s="695"/>
      <c r="BI25" s="312"/>
    </row>
    <row r="26" spans="1:63">
      <c r="A26" s="461"/>
      <c r="B26" s="291"/>
      <c r="C26" s="291"/>
      <c r="D26" s="291"/>
      <c r="E26" s="291"/>
      <c r="F26" s="291"/>
      <c r="G26" s="291"/>
      <c r="H26" s="291"/>
      <c r="I26" s="291"/>
      <c r="J26" s="291"/>
      <c r="K26" s="291"/>
      <c r="L26" s="291"/>
      <c r="M26" s="291"/>
      <c r="N26" s="291"/>
      <c r="O26" s="291"/>
      <c r="P26" s="291"/>
      <c r="Q26" s="291"/>
      <c r="R26" s="291"/>
      <c r="S26" s="291"/>
      <c r="T26" s="291"/>
      <c r="U26" s="291"/>
      <c r="V26" s="291"/>
      <c r="W26" s="291"/>
      <c r="X26" s="291"/>
      <c r="Y26" s="291"/>
      <c r="Z26" s="291"/>
      <c r="AA26" s="462"/>
      <c r="AC26" s="282" t="s">
        <v>792</v>
      </c>
      <c r="AH26" s="282" t="s">
        <v>793</v>
      </c>
      <c r="AM26" s="695"/>
      <c r="BB26" s="282" t="s">
        <v>792</v>
      </c>
      <c r="BG26" s="282" t="s">
        <v>793</v>
      </c>
    </row>
    <row r="27" spans="1:63" ht="12" thickBot="1">
      <c r="A27" s="461"/>
      <c r="B27" s="291"/>
      <c r="C27" s="291"/>
      <c r="D27" s="291"/>
      <c r="E27" s="291"/>
      <c r="F27" s="291"/>
      <c r="G27" s="291"/>
      <c r="H27" s="291"/>
      <c r="I27" s="291"/>
      <c r="J27" s="291"/>
      <c r="K27" s="291"/>
      <c r="L27" s="291"/>
      <c r="M27" s="291"/>
      <c r="N27" s="291"/>
      <c r="O27" s="291"/>
      <c r="P27" s="291"/>
      <c r="Q27" s="291"/>
      <c r="R27" s="291"/>
      <c r="S27" s="291"/>
      <c r="T27" s="291"/>
      <c r="U27" s="291"/>
      <c r="V27" s="291"/>
      <c r="W27" s="291"/>
      <c r="X27" s="291"/>
      <c r="Y27" s="291"/>
      <c r="Z27" s="291"/>
      <c r="AA27" s="462"/>
      <c r="AZ27" s="798"/>
    </row>
    <row r="28" spans="1:63" ht="12" thickBot="1">
      <c r="A28" s="461"/>
      <c r="B28" s="291"/>
      <c r="C28" s="291"/>
      <c r="D28" s="291"/>
      <c r="E28" s="291"/>
      <c r="F28" s="291"/>
      <c r="G28" s="291"/>
      <c r="H28" s="291"/>
      <c r="I28" s="291"/>
      <c r="J28" s="291"/>
      <c r="K28" s="291"/>
      <c r="L28" s="291"/>
      <c r="M28" s="291"/>
      <c r="N28" s="291"/>
      <c r="O28" s="291"/>
      <c r="P28" s="291"/>
      <c r="Q28" s="291"/>
      <c r="R28" s="291"/>
      <c r="S28" s="291"/>
      <c r="T28" s="291"/>
      <c r="U28" s="291"/>
      <c r="V28" s="291"/>
      <c r="W28" s="291"/>
      <c r="X28" s="291"/>
      <c r="Y28" s="291"/>
      <c r="Z28" s="291"/>
      <c r="AA28" s="462"/>
      <c r="AC28" s="854" t="s">
        <v>8</v>
      </c>
      <c r="AD28" s="591" t="s">
        <v>122</v>
      </c>
      <c r="AE28" s="591" t="s">
        <v>123</v>
      </c>
      <c r="AF28" s="589" t="s">
        <v>23</v>
      </c>
      <c r="AH28" s="854" t="s">
        <v>8</v>
      </c>
      <c r="AI28" s="591" t="s">
        <v>122</v>
      </c>
      <c r="AJ28" s="591" t="s">
        <v>123</v>
      </c>
      <c r="AK28" s="589" t="s">
        <v>23</v>
      </c>
      <c r="AL28" s="589" t="s">
        <v>545</v>
      </c>
      <c r="AZ28" s="795"/>
      <c r="BB28" s="31" t="s">
        <v>8</v>
      </c>
      <c r="BC28" s="319" t="s">
        <v>122</v>
      </c>
      <c r="BD28" s="320" t="s">
        <v>123</v>
      </c>
      <c r="BE28" s="479" t="s">
        <v>23</v>
      </c>
      <c r="BG28" s="31" t="s">
        <v>8</v>
      </c>
      <c r="BH28" s="321" t="s">
        <v>122</v>
      </c>
      <c r="BI28" s="322" t="s">
        <v>123</v>
      </c>
      <c r="BJ28" s="478" t="s">
        <v>23</v>
      </c>
      <c r="BK28" s="396" t="s">
        <v>545</v>
      </c>
    </row>
    <row r="29" spans="1:63" ht="10.5">
      <c r="A29" s="461"/>
      <c r="B29" s="291"/>
      <c r="C29" s="291"/>
      <c r="D29" s="291"/>
      <c r="E29" s="291"/>
      <c r="F29" s="291"/>
      <c r="G29" s="291"/>
      <c r="H29" s="291"/>
      <c r="I29" s="291"/>
      <c r="J29" s="291"/>
      <c r="K29" s="291"/>
      <c r="L29" s="291"/>
      <c r="M29" s="291"/>
      <c r="N29" s="291"/>
      <c r="O29" s="291"/>
      <c r="P29" s="291"/>
      <c r="Q29" s="291"/>
      <c r="R29" s="291"/>
      <c r="S29" s="291"/>
      <c r="T29" s="291"/>
      <c r="U29" s="291"/>
      <c r="V29" s="291"/>
      <c r="W29" s="291"/>
      <c r="X29" s="291"/>
      <c r="Y29" s="291"/>
      <c r="Z29" s="291"/>
      <c r="AA29" s="462"/>
      <c r="AC29" s="577" t="s">
        <v>413</v>
      </c>
      <c r="AD29" s="697">
        <f>BC34</f>
        <v>0.30977130977130979</v>
      </c>
      <c r="AE29" s="688">
        <f>BD34</f>
        <v>0.67359667359667363</v>
      </c>
      <c r="AF29" s="688">
        <f>BE34</f>
        <v>1.6632016632016633E-2</v>
      </c>
      <c r="AH29" s="577" t="s">
        <v>413</v>
      </c>
      <c r="AI29" s="711">
        <f>BH34</f>
        <v>149</v>
      </c>
      <c r="AJ29" s="711">
        <f>BI34</f>
        <v>324</v>
      </c>
      <c r="AK29" s="711">
        <f>BJ34</f>
        <v>8</v>
      </c>
      <c r="AL29" s="711">
        <f>BK34</f>
        <v>481</v>
      </c>
      <c r="AZ29" s="797"/>
      <c r="BB29" s="106" t="s">
        <v>544</v>
      </c>
      <c r="BC29" s="90">
        <f t="shared" ref="BC29:BE34" si="2">+BH29/+$BK29</f>
        <v>0.25539568345323743</v>
      </c>
      <c r="BD29" s="46">
        <f t="shared" si="2"/>
        <v>0.37050359712230213</v>
      </c>
      <c r="BE29" s="91">
        <f t="shared" si="2"/>
        <v>0.37410071942446044</v>
      </c>
      <c r="BG29" s="67" t="s">
        <v>544</v>
      </c>
      <c r="BH29" s="298">
        <f>集計・資料①!KN40</f>
        <v>71</v>
      </c>
      <c r="BI29" s="299">
        <f>+集計・資料①!KL40</f>
        <v>103</v>
      </c>
      <c r="BJ29" s="299">
        <f>+集計・資料①!KM40</f>
        <v>104</v>
      </c>
      <c r="BK29" s="331">
        <f>+SUM(BH29:BJ29)</f>
        <v>278</v>
      </c>
    </row>
    <row r="30" spans="1:63" ht="10.5">
      <c r="A30" s="461"/>
      <c r="B30" s="291"/>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462"/>
      <c r="AC30" s="577" t="s">
        <v>414</v>
      </c>
      <c r="AD30" s="697">
        <f>BC33</f>
        <v>0.31918656056587091</v>
      </c>
      <c r="AE30" s="688">
        <f>BD33</f>
        <v>0.66489832007073391</v>
      </c>
      <c r="AF30" s="688">
        <f>BE33</f>
        <v>1.5915119363395226E-2</v>
      </c>
      <c r="AH30" s="577" t="s">
        <v>414</v>
      </c>
      <c r="AI30" s="711">
        <f>BH33</f>
        <v>361</v>
      </c>
      <c r="AJ30" s="711">
        <f>BI33</f>
        <v>752</v>
      </c>
      <c r="AK30" s="711">
        <f>BJ33</f>
        <v>18</v>
      </c>
      <c r="AL30" s="711">
        <f>BK33</f>
        <v>1131</v>
      </c>
      <c r="AM30" s="794"/>
      <c r="AZ30" s="797"/>
      <c r="BB30" s="108" t="s">
        <v>430</v>
      </c>
      <c r="BC30" s="96">
        <f t="shared" si="2"/>
        <v>0.24605678233438485</v>
      </c>
      <c r="BD30" s="72">
        <f t="shared" si="2"/>
        <v>0.43217665615141954</v>
      </c>
      <c r="BE30" s="73">
        <f t="shared" si="2"/>
        <v>0.32176656151419558</v>
      </c>
      <c r="BG30" s="70" t="s">
        <v>430</v>
      </c>
      <c r="BH30" s="326">
        <f>集計・資料①!KN42</f>
        <v>78</v>
      </c>
      <c r="BI30" s="284">
        <f>+集計・資料①!KL42</f>
        <v>137</v>
      </c>
      <c r="BJ30" s="284">
        <f>+集計・資料①!KM42</f>
        <v>102</v>
      </c>
      <c r="BK30" s="332">
        <f t="shared" ref="BK30:BK35" si="3">+SUM(BH30:BJ30)</f>
        <v>317</v>
      </c>
    </row>
    <row r="31" spans="1:63" ht="10.5">
      <c r="A31" s="461"/>
      <c r="B31" s="291"/>
      <c r="C31" s="291"/>
      <c r="D31" s="291"/>
      <c r="E31" s="291"/>
      <c r="F31" s="291"/>
      <c r="G31" s="291"/>
      <c r="H31" s="291"/>
      <c r="I31" s="291"/>
      <c r="J31" s="291"/>
      <c r="K31" s="291"/>
      <c r="L31" s="291"/>
      <c r="M31" s="291"/>
      <c r="N31" s="291"/>
      <c r="O31" s="291"/>
      <c r="P31" s="291"/>
      <c r="Q31" s="291"/>
      <c r="R31" s="291"/>
      <c r="S31" s="291"/>
      <c r="T31" s="291"/>
      <c r="U31" s="291"/>
      <c r="V31" s="291"/>
      <c r="W31" s="291"/>
      <c r="X31" s="291"/>
      <c r="Y31" s="291"/>
      <c r="Z31" s="291"/>
      <c r="AA31" s="462"/>
      <c r="AC31" s="577" t="s">
        <v>415</v>
      </c>
      <c r="AD31" s="697">
        <f>BC32</f>
        <v>0.30326594090202175</v>
      </c>
      <c r="AE31" s="688">
        <f>BD32</f>
        <v>0.62286158631415245</v>
      </c>
      <c r="AF31" s="688">
        <f>BE32</f>
        <v>7.3872472783825818E-2</v>
      </c>
      <c r="AH31" s="577" t="s">
        <v>415</v>
      </c>
      <c r="AI31" s="711">
        <f>BH32</f>
        <v>390</v>
      </c>
      <c r="AJ31" s="711">
        <f>BI32</f>
        <v>801</v>
      </c>
      <c r="AK31" s="711">
        <f>BJ32</f>
        <v>95</v>
      </c>
      <c r="AL31" s="711">
        <f>BK32</f>
        <v>1286</v>
      </c>
      <c r="AM31" s="794"/>
      <c r="AZ31" s="797"/>
      <c r="BB31" s="108" t="s">
        <v>431</v>
      </c>
      <c r="BC31" s="96">
        <f t="shared" si="2"/>
        <v>0.2742382271468144</v>
      </c>
      <c r="BD31" s="72">
        <f t="shared" si="2"/>
        <v>0.58448753462603875</v>
      </c>
      <c r="BE31" s="73">
        <f t="shared" si="2"/>
        <v>0.14127423822714683</v>
      </c>
      <c r="BG31" s="70" t="s">
        <v>431</v>
      </c>
      <c r="BH31" s="326">
        <f>集計・資料①!KN44</f>
        <v>99</v>
      </c>
      <c r="BI31" s="284">
        <f>+集計・資料①!KL44</f>
        <v>211</v>
      </c>
      <c r="BJ31" s="284">
        <f>+集計・資料①!KM44</f>
        <v>51</v>
      </c>
      <c r="BK31" s="332">
        <f t="shared" si="3"/>
        <v>361</v>
      </c>
    </row>
    <row r="32" spans="1:63" ht="10.5">
      <c r="A32" s="461"/>
      <c r="B32" s="291"/>
      <c r="C32" s="291"/>
      <c r="D32" s="291"/>
      <c r="E32" s="291"/>
      <c r="F32" s="291"/>
      <c r="G32" s="291"/>
      <c r="H32" s="291"/>
      <c r="I32" s="291"/>
      <c r="J32" s="291"/>
      <c r="K32" s="291"/>
      <c r="L32" s="291"/>
      <c r="M32" s="291"/>
      <c r="N32" s="291"/>
      <c r="O32" s="291"/>
      <c r="P32" s="291"/>
      <c r="Q32" s="291"/>
      <c r="R32" s="291"/>
      <c r="S32" s="291"/>
      <c r="T32" s="291"/>
      <c r="U32" s="291"/>
      <c r="V32" s="291"/>
      <c r="W32" s="291"/>
      <c r="X32" s="291"/>
      <c r="Y32" s="291"/>
      <c r="Z32" s="291"/>
      <c r="AA32" s="462"/>
      <c r="AC32" s="577" t="s">
        <v>416</v>
      </c>
      <c r="AD32" s="697">
        <f>BC31</f>
        <v>0.2742382271468144</v>
      </c>
      <c r="AE32" s="688">
        <f>BD31</f>
        <v>0.58448753462603875</v>
      </c>
      <c r="AF32" s="688">
        <f>BE31</f>
        <v>0.14127423822714683</v>
      </c>
      <c r="AH32" s="577" t="s">
        <v>416</v>
      </c>
      <c r="AI32" s="711">
        <f>BH31</f>
        <v>99</v>
      </c>
      <c r="AJ32" s="711">
        <f>BI31</f>
        <v>211</v>
      </c>
      <c r="AK32" s="711">
        <f>BJ31</f>
        <v>51</v>
      </c>
      <c r="AL32" s="711">
        <f>BK31</f>
        <v>361</v>
      </c>
      <c r="AM32" s="695"/>
      <c r="AZ32" s="797"/>
      <c r="BB32" s="108" t="s">
        <v>432</v>
      </c>
      <c r="BC32" s="96">
        <f t="shared" si="2"/>
        <v>0.30326594090202175</v>
      </c>
      <c r="BD32" s="72">
        <f t="shared" si="2"/>
        <v>0.62286158631415245</v>
      </c>
      <c r="BE32" s="73">
        <f t="shared" si="2"/>
        <v>7.3872472783825818E-2</v>
      </c>
      <c r="BG32" s="70" t="s">
        <v>432</v>
      </c>
      <c r="BH32" s="326">
        <f>集計・資料①!KN46</f>
        <v>390</v>
      </c>
      <c r="BI32" s="284">
        <f>+集計・資料①!KL46</f>
        <v>801</v>
      </c>
      <c r="BJ32" s="284">
        <f>+集計・資料①!KM46</f>
        <v>95</v>
      </c>
      <c r="BK32" s="332">
        <f t="shared" si="3"/>
        <v>1286</v>
      </c>
    </row>
    <row r="33" spans="1:63" ht="10.5">
      <c r="A33" s="461"/>
      <c r="B33" s="291"/>
      <c r="C33" s="291"/>
      <c r="D33" s="291"/>
      <c r="E33" s="291"/>
      <c r="F33" s="291"/>
      <c r="G33" s="291"/>
      <c r="H33" s="291"/>
      <c r="I33" s="291"/>
      <c r="J33" s="291"/>
      <c r="K33" s="291"/>
      <c r="L33" s="291"/>
      <c r="M33" s="291"/>
      <c r="N33" s="291"/>
      <c r="O33" s="291"/>
      <c r="P33" s="291"/>
      <c r="Q33" s="291"/>
      <c r="R33" s="291"/>
      <c r="S33" s="291"/>
      <c r="T33" s="291"/>
      <c r="U33" s="291"/>
      <c r="V33" s="291"/>
      <c r="W33" s="291"/>
      <c r="X33" s="291"/>
      <c r="Y33" s="291"/>
      <c r="Z33" s="291"/>
      <c r="AA33" s="462"/>
      <c r="AC33" s="577" t="s">
        <v>417</v>
      </c>
      <c r="AD33" s="697">
        <f>BC30</f>
        <v>0.24605678233438485</v>
      </c>
      <c r="AE33" s="688">
        <f>BD30</f>
        <v>0.43217665615141954</v>
      </c>
      <c r="AF33" s="688">
        <f>BE30</f>
        <v>0.32176656151419558</v>
      </c>
      <c r="AH33" s="577" t="s">
        <v>417</v>
      </c>
      <c r="AI33" s="711">
        <f>BH30</f>
        <v>78</v>
      </c>
      <c r="AJ33" s="711">
        <f>BI30</f>
        <v>137</v>
      </c>
      <c r="AK33" s="711">
        <f>BJ30</f>
        <v>102</v>
      </c>
      <c r="AL33" s="711">
        <f>BK30</f>
        <v>317</v>
      </c>
      <c r="AM33" s="695"/>
      <c r="AZ33" s="797"/>
      <c r="BB33" s="108" t="s">
        <v>433</v>
      </c>
      <c r="BC33" s="96">
        <f t="shared" si="2"/>
        <v>0.31918656056587091</v>
      </c>
      <c r="BD33" s="72">
        <f t="shared" si="2"/>
        <v>0.66489832007073391</v>
      </c>
      <c r="BE33" s="73">
        <f t="shared" si="2"/>
        <v>1.5915119363395226E-2</v>
      </c>
      <c r="BG33" s="70" t="s">
        <v>433</v>
      </c>
      <c r="BH33" s="326">
        <f>集計・資料①!KN48</f>
        <v>361</v>
      </c>
      <c r="BI33" s="284">
        <f>+集計・資料①!KL48</f>
        <v>752</v>
      </c>
      <c r="BJ33" s="284">
        <f>+集計・資料①!KM48</f>
        <v>18</v>
      </c>
      <c r="BK33" s="332">
        <f t="shared" si="3"/>
        <v>1131</v>
      </c>
    </row>
    <row r="34" spans="1:63" thickBot="1">
      <c r="A34" s="461"/>
      <c r="B34" s="291"/>
      <c r="C34" s="291"/>
      <c r="D34" s="291"/>
      <c r="E34" s="291"/>
      <c r="F34" s="291"/>
      <c r="G34" s="291"/>
      <c r="H34" s="291"/>
      <c r="I34" s="291"/>
      <c r="J34" s="291"/>
      <c r="K34" s="291"/>
      <c r="L34" s="291"/>
      <c r="M34" s="291"/>
      <c r="N34" s="291"/>
      <c r="O34" s="291"/>
      <c r="P34" s="291"/>
      <c r="Q34" s="291"/>
      <c r="R34" s="291"/>
      <c r="S34" s="291"/>
      <c r="T34" s="291"/>
      <c r="U34" s="291"/>
      <c r="V34" s="291"/>
      <c r="W34" s="291"/>
      <c r="X34" s="291"/>
      <c r="Y34" s="291"/>
      <c r="Z34" s="291"/>
      <c r="AA34" s="462"/>
      <c r="AC34" s="577" t="s">
        <v>418</v>
      </c>
      <c r="AD34" s="697">
        <f>BC29</f>
        <v>0.25539568345323743</v>
      </c>
      <c r="AE34" s="688">
        <f>BD29</f>
        <v>0.37050359712230213</v>
      </c>
      <c r="AF34" s="688">
        <f>BE29</f>
        <v>0.37410071942446044</v>
      </c>
      <c r="AH34" s="577" t="s">
        <v>418</v>
      </c>
      <c r="AI34" s="711">
        <f>BH29</f>
        <v>71</v>
      </c>
      <c r="AJ34" s="711">
        <f>BI29</f>
        <v>103</v>
      </c>
      <c r="AK34" s="711">
        <f>BJ29</f>
        <v>104</v>
      </c>
      <c r="AL34" s="711">
        <f>BK29</f>
        <v>278</v>
      </c>
      <c r="AM34" s="695"/>
      <c r="AZ34" s="797"/>
      <c r="BB34" s="129" t="s">
        <v>434</v>
      </c>
      <c r="BC34" s="55">
        <f t="shared" si="2"/>
        <v>0.30977130977130979</v>
      </c>
      <c r="BD34" s="56">
        <f t="shared" si="2"/>
        <v>0.67359667359667363</v>
      </c>
      <c r="BE34" s="57">
        <f t="shared" si="2"/>
        <v>1.6632016632016633E-2</v>
      </c>
      <c r="BG34" s="79" t="s">
        <v>434</v>
      </c>
      <c r="BH34" s="301">
        <f>集計・資料①!KN50</f>
        <v>149</v>
      </c>
      <c r="BI34" s="302">
        <f>+集計・資料①!KL50</f>
        <v>324</v>
      </c>
      <c r="BJ34" s="302">
        <f>+集計・資料①!KM50</f>
        <v>8</v>
      </c>
      <c r="BK34" s="333">
        <f t="shared" si="3"/>
        <v>481</v>
      </c>
    </row>
    <row r="35" spans="1:63" thickBot="1">
      <c r="A35" s="461"/>
      <c r="B35" s="291"/>
      <c r="C35" s="291"/>
      <c r="D35" s="291"/>
      <c r="E35" s="291"/>
      <c r="F35" s="291"/>
      <c r="G35" s="291"/>
      <c r="H35" s="291"/>
      <c r="I35" s="291"/>
      <c r="J35" s="291"/>
      <c r="K35" s="291"/>
      <c r="L35" s="291"/>
      <c r="M35" s="291"/>
      <c r="N35" s="291"/>
      <c r="O35" s="291"/>
      <c r="P35" s="291"/>
      <c r="Q35" s="291"/>
      <c r="R35" s="291"/>
      <c r="S35" s="291"/>
      <c r="T35" s="291"/>
      <c r="U35" s="291"/>
      <c r="V35" s="291"/>
      <c r="W35" s="291"/>
      <c r="X35" s="291"/>
      <c r="Y35" s="291"/>
      <c r="Z35" s="291"/>
      <c r="AA35" s="462"/>
      <c r="AH35" s="589" t="s">
        <v>545</v>
      </c>
      <c r="AI35" s="711">
        <f>SUM(AI29:AI34)</f>
        <v>1148</v>
      </c>
      <c r="AJ35" s="711">
        <f>SUM(AJ29:AJ34)</f>
        <v>2328</v>
      </c>
      <c r="AK35" s="711">
        <f>SUM(AK29:AK34)</f>
        <v>378</v>
      </c>
      <c r="AL35" s="711">
        <f>SUM(AL29:AL34)</f>
        <v>3854</v>
      </c>
      <c r="AM35" s="695"/>
      <c r="AZ35" s="797"/>
      <c r="BG35" s="317" t="s">
        <v>545</v>
      </c>
      <c r="BH35" s="286">
        <f>+SUM(BH29:BH34)</f>
        <v>1148</v>
      </c>
      <c r="BI35" s="316">
        <f>+SUM(BI29:BI34)</f>
        <v>2328</v>
      </c>
      <c r="BJ35" s="316">
        <f>+SUM(BJ29:BJ34)</f>
        <v>378</v>
      </c>
      <c r="BK35" s="334">
        <f t="shared" si="3"/>
        <v>3854</v>
      </c>
    </row>
    <row r="36" spans="1:63">
      <c r="A36" s="461"/>
      <c r="B36" s="291"/>
      <c r="C36" s="291"/>
      <c r="D36" s="291"/>
      <c r="E36" s="291"/>
      <c r="F36" s="291"/>
      <c r="G36" s="291"/>
      <c r="H36" s="291"/>
      <c r="I36" s="291"/>
      <c r="J36" s="291"/>
      <c r="K36" s="291"/>
      <c r="L36" s="291"/>
      <c r="M36" s="291"/>
      <c r="N36" s="291"/>
      <c r="O36" s="291"/>
      <c r="P36" s="291"/>
      <c r="Q36" s="291"/>
      <c r="R36" s="291"/>
      <c r="S36" s="291"/>
      <c r="T36" s="291"/>
      <c r="U36" s="291"/>
      <c r="V36" s="291"/>
      <c r="W36" s="291"/>
      <c r="X36" s="291"/>
      <c r="Y36" s="291"/>
      <c r="Z36" s="291"/>
      <c r="AA36" s="462"/>
      <c r="AJ36" s="312"/>
      <c r="AM36" s="695"/>
      <c r="AN36" s="791"/>
      <c r="BI36" s="312"/>
    </row>
    <row r="37" spans="1:63">
      <c r="A37" s="461"/>
      <c r="B37" s="291"/>
      <c r="C37" s="291"/>
      <c r="D37" s="291"/>
      <c r="E37" s="291"/>
      <c r="F37" s="291"/>
      <c r="G37" s="291"/>
      <c r="H37" s="291"/>
      <c r="I37" s="291"/>
      <c r="J37" s="291"/>
      <c r="K37" s="291"/>
      <c r="L37" s="291"/>
      <c r="M37" s="291"/>
      <c r="N37" s="291"/>
      <c r="O37" s="291"/>
      <c r="P37" s="291"/>
      <c r="Q37" s="291"/>
      <c r="R37" s="291"/>
      <c r="S37" s="291"/>
      <c r="T37" s="291"/>
      <c r="U37" s="291"/>
      <c r="V37" s="291"/>
      <c r="W37" s="291"/>
      <c r="X37" s="291"/>
      <c r="Y37" s="291"/>
      <c r="Z37" s="291"/>
      <c r="AA37" s="462"/>
      <c r="AJ37" s="291"/>
      <c r="AM37" s="695"/>
      <c r="AN37" s="791"/>
      <c r="BI37" s="291"/>
    </row>
    <row r="38" spans="1:63">
      <c r="A38" s="461"/>
      <c r="B38" s="291"/>
      <c r="C38" s="291"/>
      <c r="D38" s="291"/>
      <c r="E38" s="291"/>
      <c r="F38" s="291"/>
      <c r="G38" s="291"/>
      <c r="H38" s="291"/>
      <c r="I38" s="291"/>
      <c r="J38" s="291"/>
      <c r="K38" s="291"/>
      <c r="L38" s="291"/>
      <c r="M38" s="291"/>
      <c r="N38" s="291"/>
      <c r="O38" s="291"/>
      <c r="P38" s="291"/>
      <c r="Q38" s="291"/>
      <c r="R38" s="291"/>
      <c r="S38" s="291"/>
      <c r="T38" s="291"/>
      <c r="U38" s="291"/>
      <c r="V38" s="291"/>
      <c r="W38" s="291"/>
      <c r="X38" s="291"/>
      <c r="Y38" s="291"/>
      <c r="Z38" s="291"/>
      <c r="AA38" s="462"/>
      <c r="AJ38" s="312"/>
      <c r="AM38" s="695"/>
      <c r="AN38" s="791"/>
      <c r="BI38" s="312"/>
    </row>
    <row r="39" spans="1:63">
      <c r="A39" s="461"/>
      <c r="B39" s="291"/>
      <c r="C39" s="291"/>
      <c r="D39" s="291"/>
      <c r="E39" s="291"/>
      <c r="F39" s="291"/>
      <c r="G39" s="291"/>
      <c r="H39" s="291"/>
      <c r="I39" s="291"/>
      <c r="J39" s="291"/>
      <c r="K39" s="291"/>
      <c r="L39" s="291"/>
      <c r="M39" s="291"/>
      <c r="N39" s="291"/>
      <c r="O39" s="291"/>
      <c r="P39" s="291"/>
      <c r="Q39" s="291"/>
      <c r="R39" s="291"/>
      <c r="S39" s="291"/>
      <c r="T39" s="291"/>
      <c r="U39" s="291"/>
      <c r="V39" s="291"/>
      <c r="W39" s="291"/>
      <c r="X39" s="291"/>
      <c r="Y39" s="291"/>
      <c r="Z39" s="291"/>
      <c r="AA39" s="462"/>
      <c r="AJ39" s="312"/>
      <c r="AN39" s="791"/>
      <c r="BI39" s="312"/>
    </row>
    <row r="40" spans="1:63">
      <c r="A40" s="461"/>
      <c r="B40" s="291"/>
      <c r="C40" s="291"/>
      <c r="D40" s="291"/>
      <c r="E40" s="291"/>
      <c r="F40" s="291"/>
      <c r="G40" s="291"/>
      <c r="H40" s="291"/>
      <c r="I40" s="291"/>
      <c r="J40" s="291"/>
      <c r="K40" s="291"/>
      <c r="L40" s="291"/>
      <c r="M40" s="291"/>
      <c r="N40" s="291"/>
      <c r="O40" s="291"/>
      <c r="P40" s="291"/>
      <c r="Q40" s="291"/>
      <c r="R40" s="291"/>
      <c r="S40" s="291"/>
      <c r="T40" s="291"/>
      <c r="U40" s="291"/>
      <c r="V40" s="291"/>
      <c r="W40" s="291"/>
      <c r="X40" s="291"/>
      <c r="Y40" s="291"/>
      <c r="Z40" s="291"/>
      <c r="AA40" s="462"/>
      <c r="AN40" s="791"/>
    </row>
    <row r="41" spans="1:63">
      <c r="A41" s="461"/>
      <c r="B41" s="291"/>
      <c r="C41" s="291"/>
      <c r="D41" s="291"/>
      <c r="E41" s="291"/>
      <c r="F41" s="291"/>
      <c r="G41" s="291"/>
      <c r="H41" s="291"/>
      <c r="I41" s="291"/>
      <c r="J41" s="291"/>
      <c r="K41" s="291"/>
      <c r="L41" s="291"/>
      <c r="M41" s="291"/>
      <c r="N41" s="291"/>
      <c r="O41" s="291"/>
      <c r="P41" s="291"/>
      <c r="Q41" s="291"/>
      <c r="R41" s="291"/>
      <c r="S41" s="291"/>
      <c r="T41" s="291"/>
      <c r="U41" s="291"/>
      <c r="V41" s="291"/>
      <c r="W41" s="291"/>
      <c r="X41" s="291"/>
      <c r="Y41" s="291"/>
      <c r="Z41" s="291"/>
      <c r="AA41" s="462"/>
      <c r="AN41" s="791"/>
    </row>
    <row r="42" spans="1:63">
      <c r="A42" s="461"/>
      <c r="B42" s="291"/>
      <c r="C42" s="291"/>
      <c r="D42" s="291"/>
      <c r="E42" s="291"/>
      <c r="F42" s="291"/>
      <c r="G42" s="291"/>
      <c r="H42" s="291"/>
      <c r="I42" s="291"/>
      <c r="J42" s="291"/>
      <c r="K42" s="291"/>
      <c r="L42" s="291"/>
      <c r="M42" s="291"/>
      <c r="N42" s="291"/>
      <c r="O42" s="291"/>
      <c r="P42" s="291"/>
      <c r="Q42" s="291"/>
      <c r="R42" s="291"/>
      <c r="S42" s="291"/>
      <c r="T42" s="291"/>
      <c r="U42" s="291"/>
      <c r="V42" s="291"/>
      <c r="W42" s="291"/>
      <c r="X42" s="291"/>
      <c r="Y42" s="291"/>
      <c r="Z42" s="291"/>
      <c r="AA42" s="462"/>
      <c r="AN42" s="791"/>
    </row>
    <row r="43" spans="1:63">
      <c r="A43" s="461"/>
      <c r="B43" s="291"/>
      <c r="C43" s="291"/>
      <c r="D43" s="291"/>
      <c r="E43" s="291"/>
      <c r="F43" s="291"/>
      <c r="G43" s="291"/>
      <c r="H43" s="291"/>
      <c r="I43" s="291"/>
      <c r="J43" s="291"/>
      <c r="K43" s="291"/>
      <c r="L43" s="291"/>
      <c r="M43" s="291"/>
      <c r="N43" s="291"/>
      <c r="O43" s="291"/>
      <c r="P43" s="291"/>
      <c r="Q43" s="291"/>
      <c r="R43" s="291"/>
      <c r="S43" s="291"/>
      <c r="T43" s="291"/>
      <c r="U43" s="291"/>
      <c r="V43" s="291"/>
      <c r="W43" s="291"/>
      <c r="X43" s="291"/>
      <c r="Y43" s="291"/>
      <c r="Z43" s="291"/>
      <c r="AA43" s="462"/>
      <c r="AN43" s="791"/>
    </row>
    <row r="44" spans="1:63">
      <c r="A44" s="461"/>
      <c r="B44" s="291"/>
      <c r="C44" s="291"/>
      <c r="D44" s="291"/>
      <c r="E44" s="291"/>
      <c r="F44" s="291"/>
      <c r="G44" s="291"/>
      <c r="H44" s="291"/>
      <c r="I44" s="291"/>
      <c r="J44" s="291"/>
      <c r="K44" s="291"/>
      <c r="L44" s="291"/>
      <c r="M44" s="291"/>
      <c r="N44" s="291"/>
      <c r="O44" s="291"/>
      <c r="P44" s="291"/>
      <c r="Q44" s="291"/>
      <c r="R44" s="291"/>
      <c r="S44" s="291"/>
      <c r="T44" s="291"/>
      <c r="U44" s="291"/>
      <c r="V44" s="291"/>
      <c r="W44" s="291"/>
      <c r="X44" s="291"/>
      <c r="Y44" s="291"/>
      <c r="Z44" s="291"/>
      <c r="AA44" s="462"/>
      <c r="AN44" s="791"/>
    </row>
    <row r="45" spans="1:63">
      <c r="A45" s="461"/>
      <c r="B45" s="291"/>
      <c r="C45" s="291"/>
      <c r="D45" s="291"/>
      <c r="E45" s="291"/>
      <c r="F45" s="291"/>
      <c r="G45" s="291"/>
      <c r="H45" s="291"/>
      <c r="I45" s="291"/>
      <c r="J45" s="291"/>
      <c r="K45" s="291"/>
      <c r="L45" s="291"/>
      <c r="M45" s="291"/>
      <c r="N45" s="291"/>
      <c r="O45" s="291"/>
      <c r="P45" s="291"/>
      <c r="Q45" s="291"/>
      <c r="R45" s="291"/>
      <c r="S45" s="291"/>
      <c r="T45" s="291"/>
      <c r="U45" s="291"/>
      <c r="V45" s="291"/>
      <c r="W45" s="291"/>
      <c r="X45" s="291"/>
      <c r="Y45" s="291"/>
      <c r="Z45" s="291"/>
      <c r="AA45" s="462"/>
      <c r="AN45" s="791"/>
    </row>
    <row r="46" spans="1:63">
      <c r="A46" s="461"/>
      <c r="B46" s="291"/>
      <c r="C46" s="291"/>
      <c r="D46" s="291"/>
      <c r="E46" s="291"/>
      <c r="F46" s="291"/>
      <c r="G46" s="291"/>
      <c r="H46" s="291"/>
      <c r="I46" s="291"/>
      <c r="J46" s="291"/>
      <c r="K46" s="291"/>
      <c r="L46" s="291"/>
      <c r="M46" s="291"/>
      <c r="N46" s="291"/>
      <c r="O46" s="291"/>
      <c r="P46" s="291"/>
      <c r="Q46" s="291"/>
      <c r="R46" s="291"/>
      <c r="S46" s="291"/>
      <c r="T46" s="291"/>
      <c r="U46" s="291"/>
      <c r="V46" s="291"/>
      <c r="W46" s="291"/>
      <c r="X46" s="291"/>
      <c r="Y46" s="291"/>
      <c r="Z46" s="291"/>
      <c r="AA46" s="462"/>
      <c r="AN46" s="791"/>
    </row>
    <row r="47" spans="1:63">
      <c r="A47" s="461"/>
      <c r="B47" s="291"/>
      <c r="C47" s="291"/>
      <c r="D47" s="291"/>
      <c r="E47" s="291"/>
      <c r="F47" s="291"/>
      <c r="G47" s="291"/>
      <c r="H47" s="291"/>
      <c r="I47" s="291"/>
      <c r="J47" s="291"/>
      <c r="K47" s="291"/>
      <c r="L47" s="291"/>
      <c r="M47" s="291"/>
      <c r="N47" s="291"/>
      <c r="O47" s="291"/>
      <c r="P47" s="291"/>
      <c r="Q47" s="291"/>
      <c r="R47" s="291"/>
      <c r="S47" s="291"/>
      <c r="T47" s="291"/>
      <c r="U47" s="291"/>
      <c r="V47" s="291"/>
      <c r="W47" s="291"/>
      <c r="X47" s="291"/>
      <c r="Y47" s="291"/>
      <c r="Z47" s="291"/>
      <c r="AA47" s="462"/>
      <c r="AN47" s="791"/>
    </row>
    <row r="48" spans="1:63">
      <c r="A48" s="461"/>
      <c r="B48" s="291"/>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462"/>
      <c r="AN48" s="791"/>
    </row>
    <row r="49" spans="1:40">
      <c r="A49" s="461"/>
      <c r="B49" s="291"/>
      <c r="C49" s="291"/>
      <c r="D49" s="291"/>
      <c r="E49" s="291"/>
      <c r="F49" s="291"/>
      <c r="G49" s="291"/>
      <c r="H49" s="291"/>
      <c r="I49" s="291"/>
      <c r="J49" s="291"/>
      <c r="K49" s="291"/>
      <c r="L49" s="291"/>
      <c r="M49" s="291"/>
      <c r="N49" s="291"/>
      <c r="O49" s="291"/>
      <c r="P49" s="291"/>
      <c r="Q49" s="291"/>
      <c r="R49" s="291"/>
      <c r="S49" s="291"/>
      <c r="T49" s="291"/>
      <c r="U49" s="291"/>
      <c r="V49" s="291"/>
      <c r="W49" s="291"/>
      <c r="X49" s="291"/>
      <c r="Y49" s="291"/>
      <c r="Z49" s="291"/>
      <c r="AA49" s="462"/>
      <c r="AN49" s="791"/>
    </row>
    <row r="50" spans="1:40">
      <c r="A50" s="461"/>
      <c r="B50" s="291"/>
      <c r="C50" s="291"/>
      <c r="D50" s="291"/>
      <c r="E50" s="291"/>
      <c r="F50" s="291"/>
      <c r="G50" s="291"/>
      <c r="H50" s="291"/>
      <c r="I50" s="291"/>
      <c r="J50" s="291"/>
      <c r="K50" s="291"/>
      <c r="L50" s="291"/>
      <c r="M50" s="291"/>
      <c r="N50" s="291"/>
      <c r="O50" s="291"/>
      <c r="P50" s="291"/>
      <c r="Q50" s="291"/>
      <c r="R50" s="291"/>
      <c r="S50" s="291"/>
      <c r="T50" s="291"/>
      <c r="U50" s="291"/>
      <c r="V50" s="291"/>
      <c r="W50" s="291"/>
      <c r="X50" s="291"/>
      <c r="Y50" s="291"/>
      <c r="Z50" s="291"/>
      <c r="AA50" s="462"/>
      <c r="AN50" s="791"/>
    </row>
    <row r="51" spans="1:40">
      <c r="A51" s="461"/>
      <c r="B51" s="291"/>
      <c r="C51" s="291"/>
      <c r="D51" s="291"/>
      <c r="E51" s="291"/>
      <c r="F51" s="291"/>
      <c r="G51" s="291"/>
      <c r="H51" s="291"/>
      <c r="I51" s="291"/>
      <c r="J51" s="291"/>
      <c r="K51" s="291"/>
      <c r="L51" s="291"/>
      <c r="M51" s="291"/>
      <c r="N51" s="291"/>
      <c r="O51" s="291"/>
      <c r="P51" s="291"/>
      <c r="Q51" s="291"/>
      <c r="R51" s="291"/>
      <c r="S51" s="291"/>
      <c r="T51" s="291"/>
      <c r="U51" s="291"/>
      <c r="V51" s="291"/>
      <c r="W51" s="291"/>
      <c r="X51" s="291"/>
      <c r="Y51" s="291"/>
      <c r="Z51" s="291"/>
      <c r="AA51" s="462"/>
      <c r="AN51" s="791"/>
    </row>
    <row r="52" spans="1:40">
      <c r="A52" s="461"/>
      <c r="B52" s="291"/>
      <c r="C52" s="291"/>
      <c r="D52" s="291"/>
      <c r="E52" s="291"/>
      <c r="F52" s="291"/>
      <c r="G52" s="291"/>
      <c r="H52" s="291"/>
      <c r="I52" s="291"/>
      <c r="J52" s="291"/>
      <c r="K52" s="291"/>
      <c r="L52" s="291"/>
      <c r="M52" s="291"/>
      <c r="N52" s="291"/>
      <c r="O52" s="291"/>
      <c r="P52" s="291"/>
      <c r="Q52" s="291"/>
      <c r="R52" s="291"/>
      <c r="S52" s="291"/>
      <c r="T52" s="291"/>
      <c r="U52" s="291"/>
      <c r="V52" s="291"/>
      <c r="W52" s="291"/>
      <c r="X52" s="291"/>
      <c r="Y52" s="291"/>
      <c r="Z52" s="291"/>
      <c r="AA52" s="462"/>
      <c r="AN52" s="791"/>
    </row>
    <row r="53" spans="1:40">
      <c r="A53" s="461"/>
      <c r="B53" s="291"/>
      <c r="C53" s="291"/>
      <c r="D53" s="291"/>
      <c r="E53" s="291"/>
      <c r="F53" s="291"/>
      <c r="G53" s="291"/>
      <c r="H53" s="291"/>
      <c r="I53" s="291"/>
      <c r="J53" s="291"/>
      <c r="K53" s="291"/>
      <c r="L53" s="291"/>
      <c r="M53" s="291"/>
      <c r="N53" s="291"/>
      <c r="O53" s="291"/>
      <c r="P53" s="291"/>
      <c r="Q53" s="291"/>
      <c r="R53" s="291"/>
      <c r="S53" s="291"/>
      <c r="T53" s="291"/>
      <c r="U53" s="291"/>
      <c r="V53" s="291"/>
      <c r="W53" s="291"/>
      <c r="X53" s="291"/>
      <c r="Y53" s="291"/>
      <c r="Z53" s="291"/>
      <c r="AA53" s="462"/>
      <c r="AN53" s="791"/>
    </row>
    <row r="54" spans="1:40">
      <c r="A54" s="461"/>
      <c r="B54" s="291"/>
      <c r="C54" s="291"/>
      <c r="D54" s="291"/>
      <c r="E54" s="291"/>
      <c r="F54" s="291"/>
      <c r="G54" s="291"/>
      <c r="H54" s="291"/>
      <c r="I54" s="291"/>
      <c r="J54" s="291"/>
      <c r="K54" s="291"/>
      <c r="L54" s="291"/>
      <c r="M54" s="291"/>
      <c r="N54" s="291"/>
      <c r="O54" s="291"/>
      <c r="P54" s="291"/>
      <c r="Q54" s="291"/>
      <c r="R54" s="291"/>
      <c r="S54" s="291"/>
      <c r="T54" s="291"/>
      <c r="U54" s="291"/>
      <c r="V54" s="291"/>
      <c r="W54" s="291"/>
      <c r="X54" s="291"/>
      <c r="Y54" s="291"/>
      <c r="Z54" s="291"/>
      <c r="AA54" s="462"/>
      <c r="AN54" s="791"/>
    </row>
    <row r="55" spans="1:40">
      <c r="A55" s="461"/>
      <c r="B55" s="291"/>
      <c r="C55" s="291"/>
      <c r="D55" s="291"/>
      <c r="E55" s="291"/>
      <c r="F55" s="291"/>
      <c r="G55" s="291"/>
      <c r="H55" s="291"/>
      <c r="I55" s="291"/>
      <c r="J55" s="291"/>
      <c r="K55" s="291"/>
      <c r="L55" s="291"/>
      <c r="M55" s="291"/>
      <c r="N55" s="291"/>
      <c r="O55" s="291"/>
      <c r="P55" s="291"/>
      <c r="Q55" s="291"/>
      <c r="R55" s="291"/>
      <c r="S55" s="291"/>
      <c r="T55" s="291"/>
      <c r="U55" s="291"/>
      <c r="V55" s="291"/>
      <c r="W55" s="291"/>
      <c r="X55" s="291"/>
      <c r="Y55" s="291"/>
      <c r="Z55" s="291"/>
      <c r="AA55" s="462"/>
    </row>
    <row r="56" spans="1:40">
      <c r="A56" s="461"/>
      <c r="B56" s="291"/>
      <c r="C56" s="291"/>
      <c r="D56" s="291"/>
      <c r="E56" s="291"/>
      <c r="F56" s="291"/>
      <c r="G56" s="291"/>
      <c r="H56" s="291"/>
      <c r="I56" s="291"/>
      <c r="J56" s="291"/>
      <c r="K56" s="291"/>
      <c r="L56" s="291"/>
      <c r="M56" s="291"/>
      <c r="N56" s="291"/>
      <c r="O56" s="291"/>
      <c r="P56" s="291"/>
      <c r="Q56" s="291"/>
      <c r="R56" s="291"/>
      <c r="S56" s="291"/>
      <c r="T56" s="291"/>
      <c r="U56" s="291"/>
      <c r="V56" s="291"/>
      <c r="W56" s="291"/>
      <c r="X56" s="291"/>
      <c r="Y56" s="291"/>
      <c r="Z56" s="291"/>
      <c r="AA56" s="462"/>
    </row>
    <row r="57" spans="1:40">
      <c r="A57" s="461"/>
      <c r="B57" s="291"/>
      <c r="C57" s="291"/>
      <c r="D57" s="291"/>
      <c r="E57" s="291"/>
      <c r="F57" s="291"/>
      <c r="G57" s="291"/>
      <c r="H57" s="291"/>
      <c r="I57" s="291"/>
      <c r="J57" s="291"/>
      <c r="K57" s="291"/>
      <c r="L57" s="291"/>
      <c r="M57" s="291"/>
      <c r="N57" s="291"/>
      <c r="O57" s="291"/>
      <c r="P57" s="291"/>
      <c r="Q57" s="291"/>
      <c r="R57" s="291"/>
      <c r="S57" s="291"/>
      <c r="T57" s="291"/>
      <c r="U57" s="291"/>
      <c r="V57" s="291"/>
      <c r="W57" s="291"/>
      <c r="X57" s="291"/>
      <c r="Y57" s="291"/>
      <c r="Z57" s="291"/>
      <c r="AA57" s="462"/>
    </row>
    <row r="58" spans="1:40">
      <c r="A58" s="461"/>
      <c r="B58" s="291"/>
      <c r="C58" s="291"/>
      <c r="D58" s="291"/>
      <c r="E58" s="291"/>
      <c r="F58" s="291"/>
      <c r="G58" s="291"/>
      <c r="H58" s="291"/>
      <c r="I58" s="291"/>
      <c r="J58" s="291"/>
      <c r="K58" s="291"/>
      <c r="L58" s="291"/>
      <c r="M58" s="291"/>
      <c r="N58" s="291"/>
      <c r="O58" s="291"/>
      <c r="P58" s="291"/>
      <c r="Q58" s="291"/>
      <c r="R58" s="291"/>
      <c r="S58" s="291"/>
      <c r="T58" s="291"/>
      <c r="U58" s="291"/>
      <c r="V58" s="291"/>
      <c r="W58" s="291"/>
      <c r="X58" s="291"/>
      <c r="Y58" s="291"/>
      <c r="Z58" s="291"/>
      <c r="AA58" s="462"/>
    </row>
    <row r="59" spans="1:40">
      <c r="A59" s="461"/>
      <c r="B59" s="291"/>
      <c r="C59" s="291"/>
      <c r="D59" s="291"/>
      <c r="E59" s="291"/>
      <c r="F59" s="291"/>
      <c r="G59" s="291"/>
      <c r="H59" s="291"/>
      <c r="I59" s="291"/>
      <c r="J59" s="291"/>
      <c r="K59" s="291"/>
      <c r="L59" s="291"/>
      <c r="M59" s="291"/>
      <c r="N59" s="291"/>
      <c r="O59" s="291"/>
      <c r="P59" s="291"/>
      <c r="Q59" s="291"/>
      <c r="R59" s="291"/>
      <c r="S59" s="291"/>
      <c r="T59" s="291"/>
      <c r="U59" s="291"/>
      <c r="V59" s="291"/>
      <c r="W59" s="291"/>
      <c r="X59" s="291"/>
      <c r="Y59" s="291"/>
      <c r="Z59" s="291"/>
      <c r="AA59" s="462"/>
    </row>
    <row r="60" spans="1:40">
      <c r="A60" s="463"/>
      <c r="B60" s="464"/>
      <c r="C60" s="464"/>
      <c r="D60" s="464"/>
      <c r="E60" s="464"/>
      <c r="F60" s="464"/>
      <c r="G60" s="464"/>
      <c r="H60" s="464"/>
      <c r="I60" s="464"/>
      <c r="J60" s="464"/>
      <c r="K60" s="464"/>
      <c r="L60" s="464"/>
      <c r="M60" s="464"/>
      <c r="N60" s="464"/>
      <c r="O60" s="464"/>
      <c r="P60" s="464"/>
      <c r="Q60" s="464"/>
      <c r="R60" s="464"/>
      <c r="S60" s="464"/>
      <c r="T60" s="464"/>
      <c r="U60" s="464"/>
      <c r="V60" s="464"/>
      <c r="W60" s="464"/>
      <c r="X60" s="464"/>
      <c r="Y60" s="464"/>
      <c r="Z60" s="464"/>
      <c r="AA60" s="465"/>
    </row>
  </sheetData>
  <mergeCells count="4">
    <mergeCell ref="A1:B1"/>
    <mergeCell ref="V1:AA1"/>
    <mergeCell ref="B3:M15"/>
    <mergeCell ref="AN12:AY24"/>
  </mergeCells>
  <phoneticPr fontId="9"/>
  <conditionalFormatting sqref="AD11:AD22">
    <cfRule type="top10" dxfId="31" priority="2" rank="1"/>
  </conditionalFormatting>
  <conditionalFormatting sqref="AD29:AD34">
    <cfRule type="expression" dxfId="30" priority="1">
      <formula>$AD29&gt;0.5</formula>
    </cfRule>
  </conditionalFormatting>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colBreaks count="2" manualBreakCount="2">
    <brk id="27" max="59" man="1"/>
    <brk id="52"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EE9E71F-864D-40DA-A06D-A7DC285C35B0}">
          <x14:formula1>
            <xm:f>業種リスト!$A$2:$A$14</xm:f>
          </x14:formula1>
          <xm:sqref>AP6:AR6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tabColor theme="9" tint="0.59999389629810485"/>
  </sheetPr>
  <dimension ref="A1:BA67"/>
  <sheetViews>
    <sheetView showGridLines="0" view="pageBreakPreview" zoomScaleNormal="100" zoomScaleSheetLayoutView="100" workbookViewId="0">
      <selection activeCell="B3" sqref="B3:M13"/>
    </sheetView>
  </sheetViews>
  <sheetFormatPr defaultColWidth="10.28515625" defaultRowHeight="10.5"/>
  <cols>
    <col min="1" max="27" width="3.5703125" style="282" customWidth="1"/>
    <col min="28" max="28" width="1.7109375" style="282" customWidth="1"/>
    <col min="29" max="29" width="15.42578125" style="282" customWidth="1"/>
    <col min="30" max="36" width="11.85546875" style="282" customWidth="1"/>
    <col min="37" max="37" width="1.7109375" style="282" customWidth="1"/>
    <col min="38" max="38" width="15.42578125" style="282" customWidth="1"/>
    <col min="39" max="44" width="9.28515625" style="282" customWidth="1"/>
    <col min="45" max="45" width="6.85546875" style="282" bestFit="1" customWidth="1"/>
    <col min="46" max="46" width="15.7109375" style="282" customWidth="1"/>
    <col min="47" max="53" width="9.28515625" style="282" customWidth="1"/>
    <col min="54" max="16384" width="10.28515625" style="282"/>
  </cols>
  <sheetData>
    <row r="1" spans="1:44" ht="21" customHeight="1" thickBot="1">
      <c r="A1" s="983">
        <v>41</v>
      </c>
      <c r="B1" s="983"/>
      <c r="C1" s="496" t="s">
        <v>128</v>
      </c>
      <c r="D1" s="496"/>
      <c r="E1" s="496"/>
      <c r="F1" s="496"/>
      <c r="G1" s="496"/>
      <c r="H1" s="496"/>
      <c r="I1" s="496"/>
      <c r="J1" s="496"/>
      <c r="K1" s="496"/>
      <c r="L1" s="496"/>
      <c r="M1" s="496"/>
      <c r="N1" s="496"/>
      <c r="O1" s="496"/>
      <c r="P1" s="496"/>
      <c r="Q1" s="496"/>
      <c r="R1" s="496"/>
      <c r="S1" s="496"/>
      <c r="T1" s="496"/>
      <c r="U1" s="496"/>
      <c r="V1" s="985" t="s">
        <v>513</v>
      </c>
      <c r="W1" s="985"/>
      <c r="X1" s="985"/>
      <c r="Y1" s="985"/>
      <c r="Z1" s="985"/>
      <c r="AA1" s="985"/>
      <c r="AC1" s="398" t="s">
        <v>890</v>
      </c>
      <c r="AD1" s="398"/>
      <c r="AE1" s="398"/>
      <c r="AF1" s="398"/>
      <c r="AG1" s="398"/>
      <c r="AH1" s="398"/>
      <c r="AI1" s="398"/>
      <c r="AL1" s="398" t="s">
        <v>194</v>
      </c>
      <c r="AM1" s="398"/>
      <c r="AN1" s="398"/>
      <c r="AO1" s="398"/>
      <c r="AP1" s="398"/>
      <c r="AQ1" s="398"/>
      <c r="AR1" s="398"/>
    </row>
    <row r="2" spans="1:44">
      <c r="AC2" s="398"/>
      <c r="AD2" s="398"/>
      <c r="AE2" s="398"/>
      <c r="AF2" s="398"/>
      <c r="AG2" s="398"/>
      <c r="AH2" s="398"/>
      <c r="AI2" s="398"/>
      <c r="AL2" s="398"/>
      <c r="AM2" s="398"/>
      <c r="AN2" s="398"/>
      <c r="AO2" s="398"/>
      <c r="AP2" s="398"/>
      <c r="AQ2" s="398"/>
      <c r="AR2" s="398"/>
    </row>
    <row r="3" spans="1:44" ht="11.25" thickBot="1">
      <c r="B3" s="987" t="s">
        <v>881</v>
      </c>
      <c r="C3" s="988"/>
      <c r="D3" s="988"/>
      <c r="E3" s="988"/>
      <c r="F3" s="988"/>
      <c r="G3" s="988"/>
      <c r="H3" s="988"/>
      <c r="I3" s="988"/>
      <c r="J3" s="988"/>
      <c r="K3" s="988"/>
      <c r="L3" s="988"/>
      <c r="M3" s="988"/>
      <c r="O3" s="458"/>
      <c r="P3" s="459"/>
      <c r="Q3" s="459"/>
      <c r="R3" s="459"/>
      <c r="S3" s="459"/>
      <c r="T3" s="459"/>
      <c r="U3" s="459"/>
      <c r="V3" s="459"/>
      <c r="W3" s="459"/>
      <c r="X3" s="459"/>
      <c r="Y3" s="459"/>
      <c r="Z3" s="459"/>
      <c r="AA3" s="460"/>
      <c r="AC3" s="282" t="s">
        <v>188</v>
      </c>
      <c r="AL3" s="282" t="s">
        <v>188</v>
      </c>
    </row>
    <row r="4" spans="1:44" ht="24" customHeight="1" thickBot="1">
      <c r="B4" s="988"/>
      <c r="C4" s="988"/>
      <c r="D4" s="988"/>
      <c r="E4" s="988"/>
      <c r="F4" s="988"/>
      <c r="G4" s="988"/>
      <c r="H4" s="988"/>
      <c r="I4" s="988"/>
      <c r="J4" s="988"/>
      <c r="K4" s="988"/>
      <c r="L4" s="988"/>
      <c r="M4" s="988"/>
      <c r="O4" s="461"/>
      <c r="P4" s="291"/>
      <c r="Q4" s="291"/>
      <c r="R4" s="291"/>
      <c r="S4" s="291"/>
      <c r="T4" s="291"/>
      <c r="U4" s="291"/>
      <c r="V4" s="291"/>
      <c r="W4" s="291"/>
      <c r="X4" s="291"/>
      <c r="Y4" s="291"/>
      <c r="Z4" s="291"/>
      <c r="AA4" s="462"/>
      <c r="AC4" s="575"/>
      <c r="AD4" s="589" t="s">
        <v>278</v>
      </c>
      <c r="AE4" s="592" t="s">
        <v>279</v>
      </c>
      <c r="AF4" s="592" t="s">
        <v>280</v>
      </c>
      <c r="AG4" s="592" t="s">
        <v>281</v>
      </c>
      <c r="AH4" s="589" t="s">
        <v>127</v>
      </c>
      <c r="AI4" s="589" t="s">
        <v>282</v>
      </c>
      <c r="AL4" s="31"/>
      <c r="AM4" s="477" t="s">
        <v>560</v>
      </c>
      <c r="AN4" s="480" t="s">
        <v>228</v>
      </c>
      <c r="AO4" s="480" t="s">
        <v>229</v>
      </c>
      <c r="AP4" s="480" t="s">
        <v>230</v>
      </c>
      <c r="AQ4" s="475" t="s">
        <v>127</v>
      </c>
      <c r="AR4" s="476" t="s">
        <v>23</v>
      </c>
    </row>
    <row r="5" spans="1:44" ht="11.25" thickBot="1">
      <c r="B5" s="988"/>
      <c r="C5" s="988"/>
      <c r="D5" s="988"/>
      <c r="E5" s="988"/>
      <c r="F5" s="988"/>
      <c r="G5" s="988"/>
      <c r="H5" s="988"/>
      <c r="I5" s="988"/>
      <c r="J5" s="988"/>
      <c r="K5" s="988"/>
      <c r="L5" s="988"/>
      <c r="M5" s="988"/>
      <c r="O5" s="461"/>
      <c r="P5" s="291"/>
      <c r="Q5" s="291"/>
      <c r="R5" s="291"/>
      <c r="S5" s="291"/>
      <c r="T5" s="291"/>
      <c r="U5" s="291"/>
      <c r="V5" s="291"/>
      <c r="W5" s="291"/>
      <c r="X5" s="291"/>
      <c r="Y5" s="291"/>
      <c r="Z5" s="291"/>
      <c r="AA5" s="462"/>
      <c r="AC5" s="589" t="s">
        <v>547</v>
      </c>
      <c r="AD5" s="697">
        <f>AM5</f>
        <v>5.8685446009389672E-2</v>
      </c>
      <c r="AE5" s="697">
        <f>+AE32/$AS32</f>
        <v>9.7026604068857589E-2</v>
      </c>
      <c r="AF5" s="697">
        <f>+AF32/$AS32</f>
        <v>0.16040688575899845</v>
      </c>
      <c r="AG5" s="697">
        <f>+AG32/$AS32</f>
        <v>0.11424100156494522</v>
      </c>
      <c r="AH5" s="697">
        <f>+AH32/$AS32</f>
        <v>0.27230046948356806</v>
      </c>
      <c r="AI5" s="688">
        <f>+AI32/$AS32</f>
        <v>0.29733959311424102</v>
      </c>
      <c r="AL5" s="296" t="s">
        <v>547</v>
      </c>
      <c r="AM5" s="122">
        <f t="shared" ref="AM5:AR5" si="0">+AM32/$AS32</f>
        <v>5.8685446009389672E-2</v>
      </c>
      <c r="AN5" s="89">
        <f t="shared" si="0"/>
        <v>9.7026604068857589E-2</v>
      </c>
      <c r="AO5" s="89">
        <f t="shared" si="0"/>
        <v>0.16040688575899845</v>
      </c>
      <c r="AP5" s="89">
        <f t="shared" si="0"/>
        <v>0.11424100156494522</v>
      </c>
      <c r="AQ5" s="89">
        <f t="shared" si="0"/>
        <v>0.27230046948356806</v>
      </c>
      <c r="AR5" s="123">
        <f t="shared" si="0"/>
        <v>0.29733959311424102</v>
      </c>
    </row>
    <row r="6" spans="1:44" ht="11.25" thickBot="1">
      <c r="B6" s="988"/>
      <c r="C6" s="988"/>
      <c r="D6" s="988"/>
      <c r="E6" s="988"/>
      <c r="F6" s="988"/>
      <c r="G6" s="988"/>
      <c r="H6" s="988"/>
      <c r="I6" s="988"/>
      <c r="J6" s="988"/>
      <c r="K6" s="988"/>
      <c r="L6" s="988"/>
      <c r="M6" s="988"/>
      <c r="O6" s="461"/>
      <c r="P6" s="291"/>
      <c r="Q6" s="291"/>
      <c r="R6" s="291"/>
      <c r="S6" s="291"/>
      <c r="T6" s="291"/>
      <c r="U6" s="291"/>
      <c r="V6" s="291"/>
      <c r="W6" s="291"/>
      <c r="X6" s="291"/>
      <c r="Y6" s="291"/>
      <c r="Z6" s="291"/>
      <c r="AA6" s="462"/>
      <c r="AC6" s="282" t="s">
        <v>189</v>
      </c>
      <c r="AL6" s="282" t="s">
        <v>189</v>
      </c>
    </row>
    <row r="7" spans="1:44" ht="24" customHeight="1" thickBot="1">
      <c r="B7" s="988"/>
      <c r="C7" s="988"/>
      <c r="D7" s="988"/>
      <c r="E7" s="988"/>
      <c r="F7" s="988"/>
      <c r="G7" s="988"/>
      <c r="H7" s="988"/>
      <c r="I7" s="988"/>
      <c r="J7" s="988"/>
      <c r="K7" s="988"/>
      <c r="L7" s="988"/>
      <c r="M7" s="988"/>
      <c r="O7" s="461"/>
      <c r="P7" s="291"/>
      <c r="Q7" s="291"/>
      <c r="R7" s="291"/>
      <c r="S7" s="291"/>
      <c r="T7" s="291"/>
      <c r="U7" s="291"/>
      <c r="V7" s="291"/>
      <c r="W7" s="291"/>
      <c r="X7" s="291"/>
      <c r="Y7" s="291"/>
      <c r="Z7" s="291"/>
      <c r="AA7" s="462"/>
      <c r="AC7" s="575" t="s">
        <v>539</v>
      </c>
      <c r="AD7" s="589" t="s">
        <v>126</v>
      </c>
      <c r="AE7" s="592" t="s">
        <v>283</v>
      </c>
      <c r="AF7" s="592" t="s">
        <v>284</v>
      </c>
      <c r="AG7" s="592" t="s">
        <v>285</v>
      </c>
      <c r="AH7" s="589" t="s">
        <v>127</v>
      </c>
      <c r="AI7" s="589" t="s">
        <v>23</v>
      </c>
      <c r="AL7" s="31" t="s">
        <v>539</v>
      </c>
      <c r="AM7" s="477" t="s">
        <v>126</v>
      </c>
      <c r="AN7" s="480" t="s">
        <v>228</v>
      </c>
      <c r="AO7" s="480" t="s">
        <v>229</v>
      </c>
      <c r="AP7" s="480" t="s">
        <v>230</v>
      </c>
      <c r="AQ7" s="475" t="s">
        <v>127</v>
      </c>
      <c r="AR7" s="476" t="s">
        <v>23</v>
      </c>
    </row>
    <row r="8" spans="1:44">
      <c r="B8" s="988"/>
      <c r="C8" s="988"/>
      <c r="D8" s="988"/>
      <c r="E8" s="988"/>
      <c r="F8" s="988"/>
      <c r="G8" s="988"/>
      <c r="H8" s="988"/>
      <c r="I8" s="988"/>
      <c r="J8" s="988"/>
      <c r="K8" s="988"/>
      <c r="L8" s="988"/>
      <c r="M8" s="988"/>
      <c r="O8" s="461"/>
      <c r="P8" s="291"/>
      <c r="Q8" s="291"/>
      <c r="R8" s="291"/>
      <c r="S8" s="291"/>
      <c r="T8" s="291"/>
      <c r="U8" s="291"/>
      <c r="V8" s="291"/>
      <c r="W8" s="291"/>
      <c r="X8" s="291"/>
      <c r="Y8" s="291"/>
      <c r="Z8" s="291"/>
      <c r="AA8" s="462"/>
      <c r="AC8" s="573" t="s">
        <v>401</v>
      </c>
      <c r="AD8" s="697">
        <f t="shared" ref="AD8:AI8" si="1">AM20</f>
        <v>2.5316455696202531E-2</v>
      </c>
      <c r="AE8" s="697">
        <f t="shared" si="1"/>
        <v>3.7974683544303799E-2</v>
      </c>
      <c r="AF8" s="697">
        <f t="shared" si="1"/>
        <v>8.4388185654008435E-2</v>
      </c>
      <c r="AG8" s="697">
        <f t="shared" si="1"/>
        <v>5.9071729957805907E-2</v>
      </c>
      <c r="AH8" s="697">
        <f t="shared" si="1"/>
        <v>0.29113924050632911</v>
      </c>
      <c r="AI8" s="765">
        <f t="shared" si="1"/>
        <v>0.50210970464135019</v>
      </c>
      <c r="AL8" s="44" t="s">
        <v>546</v>
      </c>
      <c r="AM8" s="90" t="e">
        <f t="shared" ref="AM8:AR20" si="2">+AM35/$AS35</f>
        <v>#DIV/0!</v>
      </c>
      <c r="AN8" s="399" t="e">
        <f t="shared" si="2"/>
        <v>#DIV/0!</v>
      </c>
      <c r="AO8" s="399" t="e">
        <f t="shared" si="2"/>
        <v>#DIV/0!</v>
      </c>
      <c r="AP8" s="399" t="e">
        <f t="shared" si="2"/>
        <v>#DIV/0!</v>
      </c>
      <c r="AQ8" s="399" t="e">
        <f t="shared" si="2"/>
        <v>#DIV/0!</v>
      </c>
      <c r="AR8" s="400" t="e">
        <f t="shared" si="2"/>
        <v>#DIV/0!</v>
      </c>
    </row>
    <row r="9" spans="1:44">
      <c r="B9" s="988"/>
      <c r="C9" s="988"/>
      <c r="D9" s="988"/>
      <c r="E9" s="988"/>
      <c r="F9" s="988"/>
      <c r="G9" s="988"/>
      <c r="H9" s="988"/>
      <c r="I9" s="988"/>
      <c r="J9" s="988"/>
      <c r="K9" s="988"/>
      <c r="L9" s="988"/>
      <c r="M9" s="988"/>
      <c r="O9" s="461"/>
      <c r="P9" s="291"/>
      <c r="Q9" s="291"/>
      <c r="R9" s="291"/>
      <c r="S9" s="291"/>
      <c r="T9" s="291"/>
      <c r="U9" s="291"/>
      <c r="V9" s="291"/>
      <c r="W9" s="291"/>
      <c r="X9" s="291"/>
      <c r="Y9" s="291"/>
      <c r="Z9" s="291"/>
      <c r="AA9" s="462"/>
      <c r="AC9" s="690" t="s">
        <v>402</v>
      </c>
      <c r="AD9" s="697">
        <f t="shared" ref="AD9:AI9" si="3">AM19</f>
        <v>1.5789473684210527E-2</v>
      </c>
      <c r="AE9" s="697">
        <f t="shared" si="3"/>
        <v>7.3684210526315783E-2</v>
      </c>
      <c r="AF9" s="697">
        <f t="shared" si="3"/>
        <v>0.29473684210526313</v>
      </c>
      <c r="AG9" s="697">
        <f t="shared" si="3"/>
        <v>0.1368421052631579</v>
      </c>
      <c r="AH9" s="697">
        <f t="shared" si="3"/>
        <v>0.26842105263157895</v>
      </c>
      <c r="AI9" s="765">
        <f t="shared" si="3"/>
        <v>0.21052631578947367</v>
      </c>
      <c r="AL9" s="7" t="s">
        <v>533</v>
      </c>
      <c r="AM9" s="96">
        <f t="shared" si="2"/>
        <v>4.7619047619047616E-2</v>
      </c>
      <c r="AN9" s="71">
        <f t="shared" si="2"/>
        <v>7.9365079365079361E-2</v>
      </c>
      <c r="AO9" s="71">
        <f t="shared" si="2"/>
        <v>0.18253968253968253</v>
      </c>
      <c r="AP9" s="71">
        <f t="shared" si="2"/>
        <v>6.3492063492063489E-2</v>
      </c>
      <c r="AQ9" s="71">
        <f t="shared" si="2"/>
        <v>0.31746031746031744</v>
      </c>
      <c r="AR9" s="401">
        <f t="shared" si="2"/>
        <v>0.30952380952380953</v>
      </c>
    </row>
    <row r="10" spans="1:44">
      <c r="B10" s="988"/>
      <c r="C10" s="988"/>
      <c r="D10" s="988"/>
      <c r="E10" s="988"/>
      <c r="F10" s="988"/>
      <c r="G10" s="988"/>
      <c r="H10" s="988"/>
      <c r="I10" s="988"/>
      <c r="J10" s="988"/>
      <c r="K10" s="988"/>
      <c r="L10" s="988"/>
      <c r="M10" s="988"/>
      <c r="O10" s="461"/>
      <c r="P10" s="291"/>
      <c r="Q10" s="291"/>
      <c r="R10" s="291"/>
      <c r="S10" s="291"/>
      <c r="T10" s="291"/>
      <c r="U10" s="291"/>
      <c r="V10" s="291"/>
      <c r="W10" s="291"/>
      <c r="X10" s="291"/>
      <c r="Y10" s="291"/>
      <c r="Z10" s="291"/>
      <c r="AA10" s="462"/>
      <c r="AC10" s="573" t="s">
        <v>403</v>
      </c>
      <c r="AD10" s="697">
        <f t="shared" ref="AD10:AI10" si="4">AM18</f>
        <v>0</v>
      </c>
      <c r="AE10" s="697">
        <f t="shared" si="4"/>
        <v>7.6923076923076927E-2</v>
      </c>
      <c r="AF10" s="697">
        <f t="shared" si="4"/>
        <v>0.15384615384615385</v>
      </c>
      <c r="AG10" s="697">
        <f t="shared" si="4"/>
        <v>0.30769230769230771</v>
      </c>
      <c r="AH10" s="697">
        <f t="shared" si="4"/>
        <v>0.30769230769230771</v>
      </c>
      <c r="AI10" s="765">
        <f t="shared" si="4"/>
        <v>0.15384615384615385</v>
      </c>
      <c r="AL10" s="7" t="s">
        <v>534</v>
      </c>
      <c r="AM10" s="96">
        <f t="shared" si="2"/>
        <v>4.8275862068965517E-2</v>
      </c>
      <c r="AN10" s="71">
        <f t="shared" si="2"/>
        <v>4.8275862068965517E-2</v>
      </c>
      <c r="AO10" s="71">
        <f t="shared" si="2"/>
        <v>0.15172413793103448</v>
      </c>
      <c r="AP10" s="71">
        <f t="shared" si="2"/>
        <v>0.1310344827586207</v>
      </c>
      <c r="AQ10" s="71">
        <f t="shared" si="2"/>
        <v>0.25517241379310346</v>
      </c>
      <c r="AR10" s="401">
        <f t="shared" si="2"/>
        <v>0.36551724137931035</v>
      </c>
    </row>
    <row r="11" spans="1:44" ht="12" customHeight="1">
      <c r="B11" s="988"/>
      <c r="C11" s="988"/>
      <c r="D11" s="988"/>
      <c r="E11" s="988"/>
      <c r="F11" s="988"/>
      <c r="G11" s="988"/>
      <c r="H11" s="988"/>
      <c r="I11" s="988"/>
      <c r="J11" s="988"/>
      <c r="K11" s="988"/>
      <c r="L11" s="988"/>
      <c r="M11" s="988"/>
      <c r="O11" s="461"/>
      <c r="P11" s="291"/>
      <c r="Q11" s="291"/>
      <c r="R11" s="291"/>
      <c r="S11" s="291"/>
      <c r="T11" s="291"/>
      <c r="U11" s="291"/>
      <c r="V11" s="291"/>
      <c r="W11" s="291"/>
      <c r="X11" s="291"/>
      <c r="Y11" s="291"/>
      <c r="Z11" s="291"/>
      <c r="AA11" s="462"/>
      <c r="AC11" s="690" t="s">
        <v>668</v>
      </c>
      <c r="AD11" s="697">
        <f t="shared" ref="AD11:AI11" si="5">AM17</f>
        <v>0</v>
      </c>
      <c r="AE11" s="697">
        <f t="shared" si="5"/>
        <v>0.11538461538461539</v>
      </c>
      <c r="AF11" s="697">
        <f t="shared" si="5"/>
        <v>0.23076923076923078</v>
      </c>
      <c r="AG11" s="697">
        <f t="shared" si="5"/>
        <v>0.19230769230769232</v>
      </c>
      <c r="AH11" s="697">
        <f t="shared" si="5"/>
        <v>0.19230769230769232</v>
      </c>
      <c r="AI11" s="765">
        <f t="shared" si="5"/>
        <v>0.26923076923076922</v>
      </c>
      <c r="AL11" s="7" t="s">
        <v>532</v>
      </c>
      <c r="AM11" s="96">
        <f t="shared" si="2"/>
        <v>0.16666666666666666</v>
      </c>
      <c r="AN11" s="71">
        <f t="shared" si="2"/>
        <v>2.3809523809523808E-2</v>
      </c>
      <c r="AO11" s="71">
        <f t="shared" si="2"/>
        <v>0.23809523809523808</v>
      </c>
      <c r="AP11" s="71">
        <f t="shared" si="2"/>
        <v>0.16666666666666666</v>
      </c>
      <c r="AQ11" s="71">
        <f t="shared" si="2"/>
        <v>0.21428571428571427</v>
      </c>
      <c r="AR11" s="401">
        <f t="shared" si="2"/>
        <v>0.19047619047619047</v>
      </c>
    </row>
    <row r="12" spans="1:44">
      <c r="B12" s="988"/>
      <c r="C12" s="988"/>
      <c r="D12" s="988"/>
      <c r="E12" s="988"/>
      <c r="F12" s="988"/>
      <c r="G12" s="988"/>
      <c r="H12" s="988"/>
      <c r="I12" s="988"/>
      <c r="J12" s="988"/>
      <c r="K12" s="988"/>
      <c r="L12" s="988"/>
      <c r="M12" s="988"/>
      <c r="O12" s="461"/>
      <c r="P12" s="291"/>
      <c r="Q12" s="291"/>
      <c r="R12" s="291"/>
      <c r="S12" s="291"/>
      <c r="T12" s="291"/>
      <c r="U12" s="291"/>
      <c r="V12" s="291"/>
      <c r="W12" s="291"/>
      <c r="X12" s="291"/>
      <c r="Y12" s="291"/>
      <c r="Z12" s="291"/>
      <c r="AA12" s="462"/>
      <c r="AC12" s="573" t="s">
        <v>405</v>
      </c>
      <c r="AD12" s="697">
        <f t="shared" ref="AD12:AI12" si="6">AM16</f>
        <v>6.6390041493775934E-2</v>
      </c>
      <c r="AE12" s="697">
        <f t="shared" si="6"/>
        <v>0.1037344398340249</v>
      </c>
      <c r="AF12" s="697">
        <f t="shared" si="6"/>
        <v>0.17012448132780084</v>
      </c>
      <c r="AG12" s="697">
        <f t="shared" si="6"/>
        <v>0.12033195020746888</v>
      </c>
      <c r="AH12" s="697">
        <f t="shared" si="6"/>
        <v>0.27800829875518673</v>
      </c>
      <c r="AI12" s="765">
        <f t="shared" si="6"/>
        <v>0.26141078838174275</v>
      </c>
      <c r="AL12" s="7" t="s">
        <v>531</v>
      </c>
      <c r="AM12" s="96">
        <f t="shared" si="2"/>
        <v>0.12154696132596685</v>
      </c>
      <c r="AN12" s="71">
        <f t="shared" si="2"/>
        <v>0.22099447513812154</v>
      </c>
      <c r="AO12" s="71">
        <f t="shared" si="2"/>
        <v>8.8397790055248615E-2</v>
      </c>
      <c r="AP12" s="71">
        <f t="shared" si="2"/>
        <v>0.1270718232044199</v>
      </c>
      <c r="AQ12" s="71">
        <f t="shared" si="2"/>
        <v>0.287292817679558</v>
      </c>
      <c r="AR12" s="401">
        <f t="shared" si="2"/>
        <v>0.15469613259668508</v>
      </c>
    </row>
    <row r="13" spans="1:44" ht="12" customHeight="1">
      <c r="B13" s="988"/>
      <c r="C13" s="988"/>
      <c r="D13" s="988"/>
      <c r="E13" s="988"/>
      <c r="F13" s="988"/>
      <c r="G13" s="988"/>
      <c r="H13" s="988"/>
      <c r="I13" s="988"/>
      <c r="J13" s="988"/>
      <c r="K13" s="988"/>
      <c r="L13" s="988"/>
      <c r="M13" s="988"/>
      <c r="O13" s="463"/>
      <c r="P13" s="464"/>
      <c r="Q13" s="464"/>
      <c r="R13" s="464"/>
      <c r="S13" s="464"/>
      <c r="T13" s="464"/>
      <c r="U13" s="464"/>
      <c r="V13" s="464"/>
      <c r="W13" s="464"/>
      <c r="X13" s="464"/>
      <c r="Y13" s="464"/>
      <c r="Z13" s="464"/>
      <c r="AA13" s="465"/>
      <c r="AC13" s="690" t="s">
        <v>406</v>
      </c>
      <c r="AD13" s="697">
        <f t="shared" ref="AD13:AI13" si="7">AM15</f>
        <v>0</v>
      </c>
      <c r="AE13" s="697">
        <f t="shared" si="7"/>
        <v>0.23809523809523808</v>
      </c>
      <c r="AF13" s="697">
        <f t="shared" si="7"/>
        <v>0.14285714285714285</v>
      </c>
      <c r="AG13" s="697">
        <f t="shared" si="7"/>
        <v>4.7619047619047616E-2</v>
      </c>
      <c r="AH13" s="697">
        <f t="shared" si="7"/>
        <v>0.19047619047619047</v>
      </c>
      <c r="AI13" s="765">
        <f t="shared" si="7"/>
        <v>0.38095238095238093</v>
      </c>
      <c r="AL13" s="7" t="s">
        <v>530</v>
      </c>
      <c r="AM13" s="96">
        <f t="shared" si="2"/>
        <v>0.17142857142857143</v>
      </c>
      <c r="AN13" s="71">
        <f t="shared" si="2"/>
        <v>0.2</v>
      </c>
      <c r="AO13" s="71">
        <f t="shared" si="2"/>
        <v>0.14285714285714285</v>
      </c>
      <c r="AP13" s="71">
        <f t="shared" si="2"/>
        <v>0.22857142857142856</v>
      </c>
      <c r="AQ13" s="71">
        <f t="shared" si="2"/>
        <v>8.5714285714285715E-2</v>
      </c>
      <c r="AR13" s="401">
        <f t="shared" si="2"/>
        <v>0.17142857142857143</v>
      </c>
    </row>
    <row r="14" spans="1:44">
      <c r="O14" s="291"/>
      <c r="P14" s="291"/>
      <c r="Q14" s="291"/>
      <c r="R14" s="291"/>
      <c r="S14" s="291"/>
      <c r="T14" s="291"/>
      <c r="U14" s="291"/>
      <c r="V14" s="291"/>
      <c r="W14" s="291"/>
      <c r="X14" s="291"/>
      <c r="Y14" s="291"/>
      <c r="Z14" s="291"/>
      <c r="AA14" s="291"/>
      <c r="AC14" s="573" t="s">
        <v>407</v>
      </c>
      <c r="AD14" s="697">
        <f t="shared" ref="AD14:AI14" si="8">AM14</f>
        <v>9.5238095238095233E-2</v>
      </c>
      <c r="AE14" s="697">
        <f t="shared" si="8"/>
        <v>9.5238095238095233E-2</v>
      </c>
      <c r="AF14" s="697">
        <f t="shared" si="8"/>
        <v>4.7619047619047616E-2</v>
      </c>
      <c r="AG14" s="697">
        <f t="shared" si="8"/>
        <v>9.5238095238095233E-2</v>
      </c>
      <c r="AH14" s="697">
        <f t="shared" si="8"/>
        <v>0.33333333333333331</v>
      </c>
      <c r="AI14" s="765">
        <f t="shared" si="8"/>
        <v>0.33333333333333331</v>
      </c>
      <c r="AL14" s="7" t="s">
        <v>535</v>
      </c>
      <c r="AM14" s="96">
        <f t="shared" si="2"/>
        <v>9.5238095238095233E-2</v>
      </c>
      <c r="AN14" s="71">
        <f t="shared" si="2"/>
        <v>9.5238095238095233E-2</v>
      </c>
      <c r="AO14" s="71">
        <f t="shared" si="2"/>
        <v>4.7619047619047616E-2</v>
      </c>
      <c r="AP14" s="71">
        <f t="shared" si="2"/>
        <v>9.5238095238095233E-2</v>
      </c>
      <c r="AQ14" s="71">
        <f t="shared" si="2"/>
        <v>0.33333333333333331</v>
      </c>
      <c r="AR14" s="401">
        <f t="shared" si="2"/>
        <v>0.33333333333333331</v>
      </c>
    </row>
    <row r="15" spans="1:44" ht="10.5" customHeight="1">
      <c r="A15" s="458"/>
      <c r="B15" s="459"/>
      <c r="C15" s="459"/>
      <c r="D15" s="459"/>
      <c r="E15" s="459"/>
      <c r="F15" s="459"/>
      <c r="G15" s="459"/>
      <c r="H15" s="459"/>
      <c r="I15" s="459"/>
      <c r="J15" s="459"/>
      <c r="K15" s="459"/>
      <c r="L15" s="459"/>
      <c r="M15" s="459"/>
      <c r="N15" s="459"/>
      <c r="O15" s="459"/>
      <c r="P15" s="459"/>
      <c r="Q15" s="459"/>
      <c r="R15" s="459"/>
      <c r="S15" s="459"/>
      <c r="T15" s="459"/>
      <c r="U15" s="459"/>
      <c r="V15" s="459"/>
      <c r="W15" s="459"/>
      <c r="X15" s="459"/>
      <c r="Y15" s="459"/>
      <c r="Z15" s="459"/>
      <c r="AA15" s="460"/>
      <c r="AC15" s="690" t="s">
        <v>277</v>
      </c>
      <c r="AD15" s="697">
        <f t="shared" ref="AD15:AI15" si="9">AM13</f>
        <v>0.17142857142857143</v>
      </c>
      <c r="AE15" s="697">
        <f t="shared" si="9"/>
        <v>0.2</v>
      </c>
      <c r="AF15" s="697">
        <f t="shared" si="9"/>
        <v>0.14285714285714285</v>
      </c>
      <c r="AG15" s="697">
        <f t="shared" si="9"/>
        <v>0.22857142857142856</v>
      </c>
      <c r="AH15" s="697">
        <f t="shared" si="9"/>
        <v>8.5714285714285715E-2</v>
      </c>
      <c r="AI15" s="765">
        <f t="shared" si="9"/>
        <v>0.17142857142857143</v>
      </c>
      <c r="AL15" s="7" t="s">
        <v>529</v>
      </c>
      <c r="AM15" s="96">
        <f t="shared" si="2"/>
        <v>0</v>
      </c>
      <c r="AN15" s="71">
        <f t="shared" si="2"/>
        <v>0.23809523809523808</v>
      </c>
      <c r="AO15" s="71">
        <f t="shared" si="2"/>
        <v>0.14285714285714285</v>
      </c>
      <c r="AP15" s="71">
        <f t="shared" si="2"/>
        <v>4.7619047619047616E-2</v>
      </c>
      <c r="AQ15" s="71">
        <f t="shared" si="2"/>
        <v>0.19047619047619047</v>
      </c>
      <c r="AR15" s="401">
        <f t="shared" si="2"/>
        <v>0.38095238095238093</v>
      </c>
    </row>
    <row r="16" spans="1:44" ht="10.5" customHeight="1">
      <c r="A16" s="461"/>
      <c r="B16" s="291"/>
      <c r="C16" s="291"/>
      <c r="D16" s="291"/>
      <c r="E16" s="291"/>
      <c r="F16" s="291"/>
      <c r="G16" s="291"/>
      <c r="H16" s="291"/>
      <c r="I16" s="291"/>
      <c r="J16" s="291"/>
      <c r="K16" s="291"/>
      <c r="L16" s="291"/>
      <c r="M16" s="291"/>
      <c r="N16" s="291"/>
      <c r="O16" s="291"/>
      <c r="P16" s="291"/>
      <c r="Q16" s="291"/>
      <c r="R16" s="291"/>
      <c r="S16" s="291"/>
      <c r="T16" s="291"/>
      <c r="U16" s="291"/>
      <c r="V16" s="291"/>
      <c r="W16" s="291"/>
      <c r="X16" s="291"/>
      <c r="Y16" s="291"/>
      <c r="Z16" s="291"/>
      <c r="AA16" s="462"/>
      <c r="AC16" s="573" t="s">
        <v>729</v>
      </c>
      <c r="AD16" s="697">
        <f t="shared" ref="AD16:AI16" si="10">AM12</f>
        <v>0.12154696132596685</v>
      </c>
      <c r="AE16" s="697">
        <f t="shared" si="10"/>
        <v>0.22099447513812154</v>
      </c>
      <c r="AF16" s="697">
        <f t="shared" si="10"/>
        <v>8.8397790055248615E-2</v>
      </c>
      <c r="AG16" s="697">
        <f t="shared" si="10"/>
        <v>0.1270718232044199</v>
      </c>
      <c r="AH16" s="697">
        <f t="shared" si="10"/>
        <v>0.287292817679558</v>
      </c>
      <c r="AI16" s="765">
        <f t="shared" si="10"/>
        <v>0.15469613259668508</v>
      </c>
      <c r="AL16" s="7" t="s">
        <v>528</v>
      </c>
      <c r="AM16" s="96">
        <f t="shared" si="2"/>
        <v>6.6390041493775934E-2</v>
      </c>
      <c r="AN16" s="71">
        <f t="shared" si="2"/>
        <v>0.1037344398340249</v>
      </c>
      <c r="AO16" s="71">
        <f t="shared" si="2"/>
        <v>0.17012448132780084</v>
      </c>
      <c r="AP16" s="71">
        <f t="shared" si="2"/>
        <v>0.12033195020746888</v>
      </c>
      <c r="AQ16" s="71">
        <f t="shared" si="2"/>
        <v>0.27800829875518673</v>
      </c>
      <c r="AR16" s="401">
        <f t="shared" si="2"/>
        <v>0.26141078838174275</v>
      </c>
    </row>
    <row r="17" spans="1:53" ht="10.5" customHeight="1">
      <c r="A17" s="461"/>
      <c r="B17" s="291"/>
      <c r="C17" s="291"/>
      <c r="D17" s="291"/>
      <c r="E17" s="291"/>
      <c r="F17" s="291"/>
      <c r="G17" s="291"/>
      <c r="H17" s="291"/>
      <c r="I17" s="291"/>
      <c r="J17" s="291"/>
      <c r="K17" s="291"/>
      <c r="L17" s="291"/>
      <c r="M17" s="291"/>
      <c r="N17" s="291"/>
      <c r="O17" s="291"/>
      <c r="P17" s="291"/>
      <c r="Q17" s="291"/>
      <c r="R17" s="291"/>
      <c r="S17" s="291"/>
      <c r="T17" s="291"/>
      <c r="U17" s="291"/>
      <c r="V17" s="291"/>
      <c r="W17" s="291"/>
      <c r="X17" s="291"/>
      <c r="Y17" s="291"/>
      <c r="Z17" s="291"/>
      <c r="AA17" s="462"/>
      <c r="AC17" s="690" t="s">
        <v>410</v>
      </c>
      <c r="AD17" s="697">
        <f t="shared" ref="AD17:AI17" si="11">AM11</f>
        <v>0.16666666666666666</v>
      </c>
      <c r="AE17" s="697">
        <f t="shared" si="11"/>
        <v>2.3809523809523808E-2</v>
      </c>
      <c r="AF17" s="697">
        <f t="shared" si="11"/>
        <v>0.23809523809523808</v>
      </c>
      <c r="AG17" s="697">
        <f t="shared" si="11"/>
        <v>0.16666666666666666</v>
      </c>
      <c r="AH17" s="697">
        <f t="shared" si="11"/>
        <v>0.21428571428571427</v>
      </c>
      <c r="AI17" s="765">
        <f t="shared" si="11"/>
        <v>0.19047619047619047</v>
      </c>
      <c r="AL17" s="7" t="s">
        <v>527</v>
      </c>
      <c r="AM17" s="96">
        <f t="shared" si="2"/>
        <v>0</v>
      </c>
      <c r="AN17" s="71">
        <f t="shared" si="2"/>
        <v>0.11538461538461539</v>
      </c>
      <c r="AO17" s="71">
        <f t="shared" si="2"/>
        <v>0.23076923076923078</v>
      </c>
      <c r="AP17" s="71">
        <f t="shared" si="2"/>
        <v>0.19230769230769232</v>
      </c>
      <c r="AQ17" s="71">
        <f t="shared" si="2"/>
        <v>0.19230769230769232</v>
      </c>
      <c r="AR17" s="401">
        <f t="shared" si="2"/>
        <v>0.26923076923076922</v>
      </c>
    </row>
    <row r="18" spans="1:53" ht="10.5" customHeight="1">
      <c r="A18" s="461"/>
      <c r="B18" s="291"/>
      <c r="C18" s="291"/>
      <c r="D18" s="291"/>
      <c r="E18" s="291"/>
      <c r="F18" s="291"/>
      <c r="G18" s="291"/>
      <c r="H18" s="291"/>
      <c r="I18" s="291"/>
      <c r="J18" s="291"/>
      <c r="K18" s="291"/>
      <c r="L18" s="291"/>
      <c r="M18" s="291"/>
      <c r="N18" s="291"/>
      <c r="O18" s="291"/>
      <c r="P18" s="291"/>
      <c r="Q18" s="291"/>
      <c r="R18" s="291"/>
      <c r="S18" s="291"/>
      <c r="T18" s="291"/>
      <c r="U18" s="291"/>
      <c r="V18" s="291"/>
      <c r="W18" s="291"/>
      <c r="X18" s="291"/>
      <c r="Y18" s="291"/>
      <c r="Z18" s="291"/>
      <c r="AA18" s="462"/>
      <c r="AC18" s="573" t="s">
        <v>411</v>
      </c>
      <c r="AD18" s="697">
        <f t="shared" ref="AD18:AI18" si="12">AM10</f>
        <v>4.8275862068965517E-2</v>
      </c>
      <c r="AE18" s="697">
        <f t="shared" si="12"/>
        <v>4.8275862068965517E-2</v>
      </c>
      <c r="AF18" s="697">
        <f t="shared" si="12"/>
        <v>0.15172413793103448</v>
      </c>
      <c r="AG18" s="697">
        <f t="shared" si="12"/>
        <v>0.1310344827586207</v>
      </c>
      <c r="AH18" s="697">
        <f t="shared" si="12"/>
        <v>0.25517241379310346</v>
      </c>
      <c r="AI18" s="765">
        <f t="shared" si="12"/>
        <v>0.36551724137931035</v>
      </c>
      <c r="AL18" s="7" t="s">
        <v>526</v>
      </c>
      <c r="AM18" s="96">
        <f t="shared" si="2"/>
        <v>0</v>
      </c>
      <c r="AN18" s="71">
        <f t="shared" si="2"/>
        <v>7.6923076923076927E-2</v>
      </c>
      <c r="AO18" s="71">
        <f t="shared" si="2"/>
        <v>0.15384615384615385</v>
      </c>
      <c r="AP18" s="71">
        <f t="shared" si="2"/>
        <v>0.30769230769230771</v>
      </c>
      <c r="AQ18" s="71">
        <f t="shared" si="2"/>
        <v>0.30769230769230771</v>
      </c>
      <c r="AR18" s="401">
        <f t="shared" si="2"/>
        <v>0.15384615384615385</v>
      </c>
    </row>
    <row r="19" spans="1:53" ht="10.5" customHeight="1">
      <c r="A19" s="461"/>
      <c r="B19" s="291"/>
      <c r="C19" s="291"/>
      <c r="D19" s="291"/>
      <c r="E19" s="291"/>
      <c r="F19" s="291"/>
      <c r="G19" s="291"/>
      <c r="H19" s="291"/>
      <c r="I19" s="291"/>
      <c r="J19" s="291"/>
      <c r="K19" s="291"/>
      <c r="L19" s="291"/>
      <c r="M19" s="291"/>
      <c r="N19" s="291"/>
      <c r="O19" s="291"/>
      <c r="P19" s="291"/>
      <c r="Q19" s="291"/>
      <c r="R19" s="291"/>
      <c r="S19" s="291"/>
      <c r="T19" s="291"/>
      <c r="U19" s="291"/>
      <c r="V19" s="291"/>
      <c r="W19" s="291"/>
      <c r="X19" s="291"/>
      <c r="Y19" s="291"/>
      <c r="Z19" s="291"/>
      <c r="AA19" s="462"/>
      <c r="AC19" s="690" t="s">
        <v>412</v>
      </c>
      <c r="AD19" s="765">
        <f t="shared" ref="AD19:AI19" si="13">AM9</f>
        <v>4.7619047619047616E-2</v>
      </c>
      <c r="AE19" s="765">
        <f t="shared" si="13"/>
        <v>7.9365079365079361E-2</v>
      </c>
      <c r="AF19" s="765">
        <f t="shared" si="13"/>
        <v>0.18253968253968253</v>
      </c>
      <c r="AG19" s="765">
        <f t="shared" si="13"/>
        <v>6.3492063492063489E-2</v>
      </c>
      <c r="AH19" s="765">
        <f t="shared" si="13"/>
        <v>0.31746031746031744</v>
      </c>
      <c r="AI19" s="765">
        <f t="shared" si="13"/>
        <v>0.30952380952380953</v>
      </c>
      <c r="AL19" s="16" t="s">
        <v>536</v>
      </c>
      <c r="AM19" s="96">
        <f t="shared" si="2"/>
        <v>1.5789473684210527E-2</v>
      </c>
      <c r="AN19" s="71">
        <f t="shared" si="2"/>
        <v>7.3684210526315783E-2</v>
      </c>
      <c r="AO19" s="71">
        <f t="shared" si="2"/>
        <v>0.29473684210526313</v>
      </c>
      <c r="AP19" s="71">
        <f t="shared" si="2"/>
        <v>0.1368421052631579</v>
      </c>
      <c r="AQ19" s="71">
        <f t="shared" si="2"/>
        <v>0.26842105263157895</v>
      </c>
      <c r="AR19" s="401">
        <f t="shared" si="2"/>
        <v>0.21052631578947367</v>
      </c>
    </row>
    <row r="20" spans="1:53" ht="11.25" customHeight="1" thickBot="1">
      <c r="A20" s="461"/>
      <c r="B20" s="291"/>
      <c r="C20" s="291"/>
      <c r="D20" s="291"/>
      <c r="E20" s="291"/>
      <c r="F20" s="291"/>
      <c r="G20" s="291"/>
      <c r="H20" s="291"/>
      <c r="I20" s="291"/>
      <c r="J20" s="291"/>
      <c r="K20" s="291"/>
      <c r="L20" s="291"/>
      <c r="M20" s="291"/>
      <c r="N20" s="291"/>
      <c r="O20" s="291"/>
      <c r="P20" s="291"/>
      <c r="Q20" s="291"/>
      <c r="R20" s="291"/>
      <c r="S20" s="291"/>
      <c r="T20" s="291"/>
      <c r="U20" s="291"/>
      <c r="V20" s="291"/>
      <c r="W20" s="291"/>
      <c r="X20" s="291"/>
      <c r="Y20" s="291"/>
      <c r="Z20" s="291"/>
      <c r="AA20" s="462"/>
      <c r="AC20" s="573" t="s">
        <v>23</v>
      </c>
      <c r="AD20" s="688" t="e">
        <f t="shared" ref="AD20:AI20" si="14">AM8</f>
        <v>#DIV/0!</v>
      </c>
      <c r="AE20" s="688" t="e">
        <f t="shared" si="14"/>
        <v>#DIV/0!</v>
      </c>
      <c r="AF20" s="688" t="e">
        <f t="shared" si="14"/>
        <v>#DIV/0!</v>
      </c>
      <c r="AG20" s="688" t="e">
        <f t="shared" si="14"/>
        <v>#DIV/0!</v>
      </c>
      <c r="AH20" s="688" t="e">
        <f t="shared" si="14"/>
        <v>#DIV/0!</v>
      </c>
      <c r="AI20" s="688" t="e">
        <f t="shared" si="14"/>
        <v>#DIV/0!</v>
      </c>
      <c r="AL20" s="10" t="s">
        <v>537</v>
      </c>
      <c r="AM20" s="55">
        <f t="shared" si="2"/>
        <v>2.5316455696202531E-2</v>
      </c>
      <c r="AN20" s="78">
        <f t="shared" si="2"/>
        <v>3.7974683544303799E-2</v>
      </c>
      <c r="AO20" s="78">
        <f t="shared" si="2"/>
        <v>8.4388185654008435E-2</v>
      </c>
      <c r="AP20" s="78">
        <f t="shared" si="2"/>
        <v>5.9071729957805907E-2</v>
      </c>
      <c r="AQ20" s="78">
        <f t="shared" si="2"/>
        <v>0.29113924050632911</v>
      </c>
      <c r="AR20" s="402">
        <f t="shared" si="2"/>
        <v>0.50210970464135019</v>
      </c>
    </row>
    <row r="21" spans="1:53" ht="11.25" customHeight="1" thickBot="1">
      <c r="A21" s="461"/>
      <c r="B21" s="291"/>
      <c r="C21" s="291"/>
      <c r="D21" s="291"/>
      <c r="E21" s="291"/>
      <c r="F21" s="291"/>
      <c r="G21" s="291"/>
      <c r="H21" s="291"/>
      <c r="I21" s="291"/>
      <c r="J21" s="291"/>
      <c r="K21" s="291"/>
      <c r="L21" s="291"/>
      <c r="M21" s="291"/>
      <c r="N21" s="291"/>
      <c r="O21" s="291"/>
      <c r="P21" s="291"/>
      <c r="Q21" s="291"/>
      <c r="R21" s="291"/>
      <c r="S21" s="291"/>
      <c r="T21" s="291"/>
      <c r="U21" s="291"/>
      <c r="V21" s="291"/>
      <c r="W21" s="291"/>
      <c r="X21" s="291"/>
      <c r="Y21" s="291"/>
      <c r="Z21" s="291"/>
      <c r="AA21" s="462"/>
      <c r="AC21" s="282" t="s">
        <v>190</v>
      </c>
      <c r="AL21" s="282" t="s">
        <v>190</v>
      </c>
    </row>
    <row r="22" spans="1:53" ht="24" customHeight="1" thickBot="1">
      <c r="A22" s="461"/>
      <c r="B22" s="291"/>
      <c r="C22" s="291"/>
      <c r="D22" s="291"/>
      <c r="E22" s="291"/>
      <c r="F22" s="291"/>
      <c r="G22" s="291"/>
      <c r="H22" s="291"/>
      <c r="I22" s="291"/>
      <c r="J22" s="291"/>
      <c r="K22" s="291"/>
      <c r="L22" s="291"/>
      <c r="M22" s="291"/>
      <c r="N22" s="291"/>
      <c r="O22" s="291"/>
      <c r="P22" s="291"/>
      <c r="Q22" s="291"/>
      <c r="R22" s="291"/>
      <c r="S22" s="291"/>
      <c r="T22" s="291"/>
      <c r="U22" s="291"/>
      <c r="V22" s="291"/>
      <c r="W22" s="291"/>
      <c r="X22" s="291"/>
      <c r="Y22" s="291"/>
      <c r="Z22" s="291"/>
      <c r="AA22" s="462"/>
      <c r="AC22" s="575" t="s">
        <v>8</v>
      </c>
      <c r="AD22" s="589" t="s">
        <v>126</v>
      </c>
      <c r="AE22" s="592" t="s">
        <v>286</v>
      </c>
      <c r="AF22" s="592" t="s">
        <v>287</v>
      </c>
      <c r="AG22" s="592" t="s">
        <v>288</v>
      </c>
      <c r="AH22" s="589" t="s">
        <v>127</v>
      </c>
      <c r="AI22" s="589" t="s">
        <v>23</v>
      </c>
      <c r="AL22" s="31" t="s">
        <v>8</v>
      </c>
      <c r="AM22" s="477" t="s">
        <v>126</v>
      </c>
      <c r="AN22" s="480" t="s">
        <v>228</v>
      </c>
      <c r="AO22" s="480" t="s">
        <v>229</v>
      </c>
      <c r="AP22" s="480" t="s">
        <v>230</v>
      </c>
      <c r="AQ22" s="475" t="s">
        <v>127</v>
      </c>
      <c r="AR22" s="476" t="s">
        <v>23</v>
      </c>
    </row>
    <row r="23" spans="1:53" ht="10.5" customHeight="1">
      <c r="A23" s="461"/>
      <c r="B23" s="291"/>
      <c r="C23" s="291"/>
      <c r="D23" s="291"/>
      <c r="E23" s="291"/>
      <c r="F23" s="291"/>
      <c r="G23" s="291"/>
      <c r="H23" s="291"/>
      <c r="I23" s="291"/>
      <c r="J23" s="291"/>
      <c r="K23" s="291"/>
      <c r="L23" s="291"/>
      <c r="M23" s="291"/>
      <c r="N23" s="291"/>
      <c r="O23" s="291"/>
      <c r="P23" s="291"/>
      <c r="Q23" s="291"/>
      <c r="R23" s="291"/>
      <c r="S23" s="291"/>
      <c r="T23" s="291"/>
      <c r="U23" s="291"/>
      <c r="V23" s="291"/>
      <c r="W23" s="291"/>
      <c r="X23" s="291"/>
      <c r="Y23" s="291"/>
      <c r="Z23" s="291"/>
      <c r="AA23" s="462"/>
      <c r="AC23" s="577" t="s">
        <v>413</v>
      </c>
      <c r="AD23" s="697">
        <f t="shared" ref="AD23:AI23" si="15">AM28</f>
        <v>6.2111801242236024E-2</v>
      </c>
      <c r="AE23" s="697">
        <f t="shared" si="15"/>
        <v>6.8322981366459631E-2</v>
      </c>
      <c r="AF23" s="697">
        <f t="shared" si="15"/>
        <v>0.16149068322981366</v>
      </c>
      <c r="AG23" s="697">
        <f t="shared" si="15"/>
        <v>8.0745341614906832E-2</v>
      </c>
      <c r="AH23" s="697">
        <f t="shared" si="15"/>
        <v>0.20496894409937888</v>
      </c>
      <c r="AI23" s="688">
        <f t="shared" si="15"/>
        <v>0.42236024844720499</v>
      </c>
      <c r="AL23" s="106" t="s">
        <v>544</v>
      </c>
      <c r="AM23" s="90">
        <f t="shared" ref="AM23:AR28" si="16">+AM51/$AS51</f>
        <v>1.3888888888888888E-2</v>
      </c>
      <c r="AN23" s="399">
        <f t="shared" si="16"/>
        <v>6.9444444444444448E-2</v>
      </c>
      <c r="AO23" s="399">
        <f t="shared" si="16"/>
        <v>0.15277777777777779</v>
      </c>
      <c r="AP23" s="399">
        <f t="shared" si="16"/>
        <v>0.22222222222222221</v>
      </c>
      <c r="AQ23" s="399">
        <f t="shared" si="16"/>
        <v>0.33333333333333331</v>
      </c>
      <c r="AR23" s="400">
        <f t="shared" si="16"/>
        <v>0.20833333333333334</v>
      </c>
    </row>
    <row r="24" spans="1:53" ht="10.5" customHeight="1">
      <c r="A24" s="461"/>
      <c r="B24" s="291"/>
      <c r="C24" s="291"/>
      <c r="D24" s="291"/>
      <c r="E24" s="291"/>
      <c r="F24" s="291"/>
      <c r="G24" s="291"/>
      <c r="H24" s="291"/>
      <c r="I24" s="291"/>
      <c r="J24" s="291"/>
      <c r="K24" s="291"/>
      <c r="L24" s="291"/>
      <c r="M24" s="291"/>
      <c r="N24" s="291"/>
      <c r="O24" s="291"/>
      <c r="P24" s="291"/>
      <c r="Q24" s="291"/>
      <c r="R24" s="291"/>
      <c r="S24" s="291"/>
      <c r="T24" s="291"/>
      <c r="U24" s="291"/>
      <c r="V24" s="291"/>
      <c r="W24" s="291"/>
      <c r="X24" s="291"/>
      <c r="Y24" s="291"/>
      <c r="Z24" s="291"/>
      <c r="AA24" s="462"/>
      <c r="AC24" s="577" t="s">
        <v>414</v>
      </c>
      <c r="AD24" s="697">
        <f t="shared" ref="AD24:AI24" si="17">AM27</f>
        <v>9.0225563909774431E-2</v>
      </c>
      <c r="AE24" s="697">
        <f t="shared" si="17"/>
        <v>0.12280701754385964</v>
      </c>
      <c r="AF24" s="697">
        <f t="shared" si="17"/>
        <v>0.11278195488721804</v>
      </c>
      <c r="AG24" s="697">
        <f t="shared" si="17"/>
        <v>8.771929824561403E-2</v>
      </c>
      <c r="AH24" s="697">
        <f t="shared" si="17"/>
        <v>0.24310776942355888</v>
      </c>
      <c r="AI24" s="688">
        <f t="shared" si="17"/>
        <v>0.34335839598997492</v>
      </c>
      <c r="AL24" s="108" t="s">
        <v>430</v>
      </c>
      <c r="AM24" s="96">
        <f t="shared" si="16"/>
        <v>3.5714285714285712E-2</v>
      </c>
      <c r="AN24" s="71">
        <f t="shared" si="16"/>
        <v>4.7619047619047616E-2</v>
      </c>
      <c r="AO24" s="71">
        <f t="shared" si="16"/>
        <v>0.17857142857142858</v>
      </c>
      <c r="AP24" s="71">
        <f t="shared" si="16"/>
        <v>0.14285714285714285</v>
      </c>
      <c r="AQ24" s="71">
        <f t="shared" si="16"/>
        <v>0.45238095238095238</v>
      </c>
      <c r="AR24" s="401">
        <f t="shared" si="16"/>
        <v>0.14285714285714285</v>
      </c>
    </row>
    <row r="25" spans="1:53" ht="10.5" customHeight="1">
      <c r="A25" s="461"/>
      <c r="B25" s="291"/>
      <c r="C25" s="291"/>
      <c r="D25" s="291"/>
      <c r="E25" s="291"/>
      <c r="F25" s="291"/>
      <c r="G25" s="291"/>
      <c r="H25" s="291"/>
      <c r="I25" s="291"/>
      <c r="J25" s="291"/>
      <c r="K25" s="291"/>
      <c r="L25" s="291"/>
      <c r="M25" s="291"/>
      <c r="N25" s="291"/>
      <c r="O25" s="291"/>
      <c r="P25" s="291"/>
      <c r="Q25" s="291"/>
      <c r="R25" s="291"/>
      <c r="S25" s="291"/>
      <c r="T25" s="291"/>
      <c r="U25" s="291"/>
      <c r="V25" s="291"/>
      <c r="W25" s="291"/>
      <c r="X25" s="291"/>
      <c r="Y25" s="291"/>
      <c r="Z25" s="291"/>
      <c r="AA25" s="462"/>
      <c r="AC25" s="577" t="s">
        <v>415</v>
      </c>
      <c r="AD25" s="697">
        <f t="shared" ref="AD25:AI25" si="18">AM26</f>
        <v>4.6666666666666669E-2</v>
      </c>
      <c r="AE25" s="697">
        <f t="shared" si="18"/>
        <v>9.1111111111111115E-2</v>
      </c>
      <c r="AF25" s="697">
        <f t="shared" si="18"/>
        <v>0.1711111111111111</v>
      </c>
      <c r="AG25" s="697">
        <f t="shared" si="18"/>
        <v>0.11777777777777777</v>
      </c>
      <c r="AH25" s="697">
        <f t="shared" si="18"/>
        <v>0.2911111111111111</v>
      </c>
      <c r="AI25" s="688">
        <f t="shared" si="18"/>
        <v>0.28222222222222221</v>
      </c>
      <c r="AL25" s="108" t="s">
        <v>431</v>
      </c>
      <c r="AM25" s="96">
        <f t="shared" si="16"/>
        <v>3.5714285714285712E-2</v>
      </c>
      <c r="AN25" s="71">
        <f t="shared" si="16"/>
        <v>0.125</v>
      </c>
      <c r="AO25" s="71">
        <f t="shared" si="16"/>
        <v>0.2767857142857143</v>
      </c>
      <c r="AP25" s="71">
        <f t="shared" si="16"/>
        <v>0.15178571428571427</v>
      </c>
      <c r="AQ25" s="71">
        <f t="shared" si="16"/>
        <v>0.22321428571428573</v>
      </c>
      <c r="AR25" s="401">
        <f t="shared" si="16"/>
        <v>0.1875</v>
      </c>
    </row>
    <row r="26" spans="1:53" ht="10.5" customHeight="1">
      <c r="A26" s="461"/>
      <c r="B26" s="291"/>
      <c r="C26" s="291"/>
      <c r="D26" s="291"/>
      <c r="E26" s="291"/>
      <c r="F26" s="291"/>
      <c r="G26" s="291"/>
      <c r="H26" s="291"/>
      <c r="I26" s="291"/>
      <c r="J26" s="291"/>
      <c r="K26" s="291"/>
      <c r="L26" s="291"/>
      <c r="M26" s="291"/>
      <c r="N26" s="291"/>
      <c r="O26" s="291"/>
      <c r="P26" s="291"/>
      <c r="Q26" s="291"/>
      <c r="R26" s="291"/>
      <c r="S26" s="291"/>
      <c r="T26" s="291"/>
      <c r="U26" s="291"/>
      <c r="V26" s="291"/>
      <c r="W26" s="291"/>
      <c r="X26" s="291"/>
      <c r="Y26" s="291"/>
      <c r="Z26" s="291"/>
      <c r="AA26" s="462"/>
      <c r="AC26" s="577" t="s">
        <v>416</v>
      </c>
      <c r="AD26" s="697">
        <f t="shared" ref="AD26:AI26" si="19">AM25</f>
        <v>3.5714285714285712E-2</v>
      </c>
      <c r="AE26" s="697">
        <f t="shared" si="19"/>
        <v>0.125</v>
      </c>
      <c r="AF26" s="697">
        <f t="shared" si="19"/>
        <v>0.2767857142857143</v>
      </c>
      <c r="AG26" s="697">
        <f t="shared" si="19"/>
        <v>0.15178571428571427</v>
      </c>
      <c r="AH26" s="697">
        <f t="shared" si="19"/>
        <v>0.22321428571428573</v>
      </c>
      <c r="AI26" s="688">
        <f t="shared" si="19"/>
        <v>0.1875</v>
      </c>
      <c r="AL26" s="108" t="s">
        <v>432</v>
      </c>
      <c r="AM26" s="96">
        <f t="shared" si="16"/>
        <v>4.6666666666666669E-2</v>
      </c>
      <c r="AN26" s="71">
        <f t="shared" si="16"/>
        <v>9.1111111111111115E-2</v>
      </c>
      <c r="AO26" s="71">
        <f t="shared" si="16"/>
        <v>0.1711111111111111</v>
      </c>
      <c r="AP26" s="71">
        <f t="shared" si="16"/>
        <v>0.11777777777777777</v>
      </c>
      <c r="AQ26" s="71">
        <f t="shared" si="16"/>
        <v>0.2911111111111111</v>
      </c>
      <c r="AR26" s="401">
        <f t="shared" si="16"/>
        <v>0.28222222222222221</v>
      </c>
    </row>
    <row r="27" spans="1:53" ht="10.5" customHeight="1">
      <c r="A27" s="461"/>
      <c r="B27" s="291"/>
      <c r="C27" s="291"/>
      <c r="D27" s="291"/>
      <c r="E27" s="291"/>
      <c r="F27" s="291"/>
      <c r="G27" s="291"/>
      <c r="H27" s="291"/>
      <c r="I27" s="291"/>
      <c r="J27" s="291"/>
      <c r="K27" s="291"/>
      <c r="L27" s="291"/>
      <c r="M27" s="291"/>
      <c r="N27" s="291"/>
      <c r="O27" s="291"/>
      <c r="P27" s="291"/>
      <c r="Q27" s="291"/>
      <c r="R27" s="291"/>
      <c r="S27" s="291"/>
      <c r="T27" s="291"/>
      <c r="U27" s="291"/>
      <c r="V27" s="291"/>
      <c r="W27" s="291"/>
      <c r="X27" s="291"/>
      <c r="Y27" s="291"/>
      <c r="Z27" s="291"/>
      <c r="AA27" s="462"/>
      <c r="AC27" s="577" t="s">
        <v>417</v>
      </c>
      <c r="AD27" s="697">
        <f t="shared" ref="AD27:AI27" si="20">AM24</f>
        <v>3.5714285714285712E-2</v>
      </c>
      <c r="AE27" s="697">
        <f t="shared" si="20"/>
        <v>4.7619047619047616E-2</v>
      </c>
      <c r="AF27" s="697">
        <f t="shared" si="20"/>
        <v>0.17857142857142858</v>
      </c>
      <c r="AG27" s="697">
        <f t="shared" si="20"/>
        <v>0.14285714285714285</v>
      </c>
      <c r="AH27" s="697">
        <f t="shared" si="20"/>
        <v>0.45238095238095238</v>
      </c>
      <c r="AI27" s="688">
        <f t="shared" si="20"/>
        <v>0.14285714285714285</v>
      </c>
      <c r="AL27" s="108" t="s">
        <v>433</v>
      </c>
      <c r="AM27" s="96">
        <f t="shared" si="16"/>
        <v>9.0225563909774431E-2</v>
      </c>
      <c r="AN27" s="71">
        <f t="shared" si="16"/>
        <v>0.12280701754385964</v>
      </c>
      <c r="AO27" s="71">
        <f t="shared" si="16"/>
        <v>0.11278195488721804</v>
      </c>
      <c r="AP27" s="71">
        <f t="shared" si="16"/>
        <v>8.771929824561403E-2</v>
      </c>
      <c r="AQ27" s="71">
        <f t="shared" si="16"/>
        <v>0.24310776942355888</v>
      </c>
      <c r="AR27" s="401">
        <f t="shared" si="16"/>
        <v>0.34335839598997492</v>
      </c>
    </row>
    <row r="28" spans="1:53" ht="11.25" thickBot="1">
      <c r="A28" s="461"/>
      <c r="B28" s="291"/>
      <c r="C28" s="291"/>
      <c r="D28" s="291"/>
      <c r="E28" s="291"/>
      <c r="F28" s="291"/>
      <c r="G28" s="291"/>
      <c r="H28" s="291"/>
      <c r="I28" s="291"/>
      <c r="J28" s="291"/>
      <c r="K28" s="291"/>
      <c r="L28" s="291"/>
      <c r="M28" s="291"/>
      <c r="N28" s="291"/>
      <c r="O28" s="291"/>
      <c r="P28" s="291"/>
      <c r="Q28" s="291"/>
      <c r="R28" s="291"/>
      <c r="S28" s="291"/>
      <c r="T28" s="291"/>
      <c r="U28" s="291"/>
      <c r="V28" s="291"/>
      <c r="W28" s="291"/>
      <c r="X28" s="291"/>
      <c r="Y28" s="291"/>
      <c r="Z28" s="291"/>
      <c r="AA28" s="462"/>
      <c r="AC28" s="577" t="s">
        <v>418</v>
      </c>
      <c r="AD28" s="697">
        <f t="shared" ref="AD28:AI28" si="21">AM23</f>
        <v>1.3888888888888888E-2</v>
      </c>
      <c r="AE28" s="697">
        <f t="shared" si="21"/>
        <v>6.9444444444444448E-2</v>
      </c>
      <c r="AF28" s="697">
        <f t="shared" si="21"/>
        <v>0.15277777777777779</v>
      </c>
      <c r="AG28" s="697">
        <f t="shared" si="21"/>
        <v>0.22222222222222221</v>
      </c>
      <c r="AH28" s="697">
        <f t="shared" si="21"/>
        <v>0.33333333333333331</v>
      </c>
      <c r="AI28" s="688">
        <f t="shared" si="21"/>
        <v>0.20833333333333334</v>
      </c>
      <c r="AL28" s="129" t="s">
        <v>434</v>
      </c>
      <c r="AM28" s="55">
        <f t="shared" si="16"/>
        <v>6.2111801242236024E-2</v>
      </c>
      <c r="AN28" s="78">
        <f t="shared" si="16"/>
        <v>6.8322981366459631E-2</v>
      </c>
      <c r="AO28" s="78">
        <f t="shared" si="16"/>
        <v>0.16149068322981366</v>
      </c>
      <c r="AP28" s="78">
        <f t="shared" si="16"/>
        <v>8.0745341614906832E-2</v>
      </c>
      <c r="AQ28" s="78">
        <f t="shared" si="16"/>
        <v>0.20496894409937888</v>
      </c>
      <c r="AR28" s="402">
        <f t="shared" si="16"/>
        <v>0.42236024844720499</v>
      </c>
    </row>
    <row r="29" spans="1:53">
      <c r="A29" s="461"/>
      <c r="B29" s="291"/>
      <c r="C29" s="291"/>
      <c r="D29" s="291"/>
      <c r="E29" s="291"/>
      <c r="F29" s="291"/>
      <c r="G29" s="291"/>
      <c r="H29" s="291"/>
      <c r="I29" s="291"/>
      <c r="J29" s="291"/>
      <c r="K29" s="291"/>
      <c r="L29" s="291"/>
      <c r="M29" s="291"/>
      <c r="N29" s="291"/>
      <c r="O29" s="291"/>
      <c r="P29" s="291"/>
      <c r="Q29" s="291"/>
      <c r="R29" s="291"/>
      <c r="S29" s="291"/>
      <c r="T29" s="291"/>
      <c r="U29" s="291"/>
      <c r="V29" s="291"/>
      <c r="W29" s="291"/>
      <c r="X29" s="291"/>
      <c r="Y29" s="291"/>
      <c r="Z29" s="291"/>
      <c r="AA29" s="462"/>
      <c r="AC29" s="398"/>
      <c r="AD29" s="398"/>
      <c r="AE29" s="398"/>
      <c r="AF29" s="398"/>
      <c r="AG29" s="398"/>
      <c r="AH29" s="398"/>
      <c r="AI29" s="398"/>
      <c r="AL29" s="398"/>
      <c r="AM29" s="398"/>
      <c r="AN29" s="398"/>
      <c r="AO29" s="398"/>
      <c r="AP29" s="398"/>
      <c r="AQ29" s="398"/>
      <c r="AR29" s="398"/>
    </row>
    <row r="30" spans="1:53" ht="11.25" thickBot="1">
      <c r="A30" s="461"/>
      <c r="B30" s="291"/>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462"/>
      <c r="AC30" s="282" t="s">
        <v>191</v>
      </c>
      <c r="AL30" s="282" t="s">
        <v>191</v>
      </c>
      <c r="AU30" s="312"/>
      <c r="AV30" s="312"/>
      <c r="AW30" s="312"/>
      <c r="AX30" s="312"/>
      <c r="AY30" s="312"/>
      <c r="AZ30" s="312"/>
      <c r="BA30" s="312"/>
    </row>
    <row r="31" spans="1:53" ht="21.75" thickBot="1">
      <c r="A31" s="461"/>
      <c r="B31" s="291"/>
      <c r="C31" s="291"/>
      <c r="D31" s="291"/>
      <c r="E31" s="291"/>
      <c r="F31" s="291"/>
      <c r="G31" s="291"/>
      <c r="H31" s="291"/>
      <c r="I31" s="291"/>
      <c r="J31" s="291"/>
      <c r="K31" s="291"/>
      <c r="L31" s="291"/>
      <c r="M31" s="291"/>
      <c r="N31" s="291"/>
      <c r="O31" s="291"/>
      <c r="P31" s="291"/>
      <c r="Q31" s="291"/>
      <c r="R31" s="291"/>
      <c r="S31" s="291"/>
      <c r="T31" s="291"/>
      <c r="U31" s="291"/>
      <c r="V31" s="291"/>
      <c r="W31" s="291"/>
      <c r="X31" s="291"/>
      <c r="Y31" s="291"/>
      <c r="Z31" s="291"/>
      <c r="AA31" s="462"/>
      <c r="AC31" s="575"/>
      <c r="AD31" s="589" t="s">
        <v>126</v>
      </c>
      <c r="AE31" s="592" t="s">
        <v>289</v>
      </c>
      <c r="AF31" s="592" t="s">
        <v>290</v>
      </c>
      <c r="AG31" s="592" t="s">
        <v>291</v>
      </c>
      <c r="AH31" s="589" t="s">
        <v>127</v>
      </c>
      <c r="AI31" s="589" t="s">
        <v>23</v>
      </c>
      <c r="AJ31" s="589" t="s">
        <v>545</v>
      </c>
      <c r="AL31" s="31"/>
      <c r="AM31" s="477" t="s">
        <v>126</v>
      </c>
      <c r="AN31" s="480" t="s">
        <v>228</v>
      </c>
      <c r="AO31" s="480" t="s">
        <v>229</v>
      </c>
      <c r="AP31" s="480" t="s">
        <v>230</v>
      </c>
      <c r="AQ31" s="475" t="s">
        <v>127</v>
      </c>
      <c r="AR31" s="476" t="s">
        <v>23</v>
      </c>
      <c r="AS31" s="396" t="s">
        <v>545</v>
      </c>
    </row>
    <row r="32" spans="1:53" ht="11.25" thickBot="1">
      <c r="A32" s="461"/>
      <c r="B32" s="291"/>
      <c r="C32" s="291"/>
      <c r="D32" s="291"/>
      <c r="E32" s="291"/>
      <c r="F32" s="291"/>
      <c r="G32" s="291"/>
      <c r="H32" s="291"/>
      <c r="I32" s="291"/>
      <c r="J32" s="291"/>
      <c r="K32" s="291"/>
      <c r="L32" s="291"/>
      <c r="M32" s="291"/>
      <c r="N32" s="291"/>
      <c r="O32" s="291"/>
      <c r="P32" s="291"/>
      <c r="Q32" s="291"/>
      <c r="R32" s="291"/>
      <c r="S32" s="291"/>
      <c r="T32" s="291"/>
      <c r="U32" s="291"/>
      <c r="V32" s="291"/>
      <c r="W32" s="291"/>
      <c r="X32" s="291"/>
      <c r="Y32" s="291"/>
      <c r="Z32" s="291"/>
      <c r="AA32" s="462"/>
      <c r="AC32" s="589" t="s">
        <v>547</v>
      </c>
      <c r="AD32" s="711">
        <f>AM32</f>
        <v>75</v>
      </c>
      <c r="AE32" s="711">
        <f t="shared" ref="AE32:AJ32" si="22">AN32</f>
        <v>124</v>
      </c>
      <c r="AF32" s="711">
        <f t="shared" si="22"/>
        <v>205</v>
      </c>
      <c r="AG32" s="711">
        <f t="shared" si="22"/>
        <v>146</v>
      </c>
      <c r="AH32" s="711">
        <f t="shared" si="22"/>
        <v>348</v>
      </c>
      <c r="AI32" s="711">
        <f t="shared" si="22"/>
        <v>380</v>
      </c>
      <c r="AJ32" s="711">
        <f t="shared" si="22"/>
        <v>1278</v>
      </c>
      <c r="AL32" s="296" t="s">
        <v>547</v>
      </c>
      <c r="AM32" s="286">
        <f>+AM48</f>
        <v>75</v>
      </c>
      <c r="AN32" s="316">
        <f t="shared" ref="AN32:AS32" si="23">+AN48</f>
        <v>124</v>
      </c>
      <c r="AO32" s="316">
        <f t="shared" si="23"/>
        <v>205</v>
      </c>
      <c r="AP32" s="316">
        <f t="shared" si="23"/>
        <v>146</v>
      </c>
      <c r="AQ32" s="316">
        <f t="shared" si="23"/>
        <v>348</v>
      </c>
      <c r="AR32" s="328">
        <f t="shared" si="23"/>
        <v>380</v>
      </c>
      <c r="AS32" s="308">
        <f t="shared" si="23"/>
        <v>1278</v>
      </c>
    </row>
    <row r="33" spans="1:45" ht="11.25" thickBot="1">
      <c r="A33" s="461"/>
      <c r="B33" s="291"/>
      <c r="C33" s="291"/>
      <c r="D33" s="291"/>
      <c r="E33" s="291"/>
      <c r="F33" s="291"/>
      <c r="G33" s="291"/>
      <c r="H33" s="291"/>
      <c r="I33" s="291"/>
      <c r="J33" s="291"/>
      <c r="K33" s="291"/>
      <c r="L33" s="291"/>
      <c r="M33" s="291"/>
      <c r="N33" s="291"/>
      <c r="O33" s="291"/>
      <c r="P33" s="291"/>
      <c r="Q33" s="291"/>
      <c r="R33" s="291"/>
      <c r="S33" s="291"/>
      <c r="T33" s="291"/>
      <c r="U33" s="291"/>
      <c r="V33" s="291"/>
      <c r="W33" s="291"/>
      <c r="X33" s="291"/>
      <c r="Y33" s="291"/>
      <c r="Z33" s="291"/>
      <c r="AA33" s="462"/>
      <c r="AC33" s="282" t="s">
        <v>192</v>
      </c>
      <c r="AL33" s="282" t="s">
        <v>192</v>
      </c>
    </row>
    <row r="34" spans="1:45" ht="21.75" thickBot="1">
      <c r="A34" s="461"/>
      <c r="B34" s="291"/>
      <c r="C34" s="291"/>
      <c r="D34" s="291"/>
      <c r="E34" s="291"/>
      <c r="F34" s="291"/>
      <c r="G34" s="291"/>
      <c r="H34" s="291"/>
      <c r="I34" s="291"/>
      <c r="J34" s="291"/>
      <c r="K34" s="291"/>
      <c r="L34" s="291"/>
      <c r="M34" s="291"/>
      <c r="N34" s="291"/>
      <c r="O34" s="291"/>
      <c r="P34" s="291"/>
      <c r="Q34" s="291"/>
      <c r="R34" s="291"/>
      <c r="S34" s="291"/>
      <c r="T34" s="291"/>
      <c r="U34" s="291"/>
      <c r="V34" s="291"/>
      <c r="W34" s="291"/>
      <c r="X34" s="291"/>
      <c r="Y34" s="291"/>
      <c r="Z34" s="291"/>
      <c r="AA34" s="462"/>
      <c r="AC34" s="575" t="s">
        <v>539</v>
      </c>
      <c r="AD34" s="589" t="s">
        <v>126</v>
      </c>
      <c r="AE34" s="592" t="s">
        <v>283</v>
      </c>
      <c r="AF34" s="592" t="s">
        <v>284</v>
      </c>
      <c r="AG34" s="592" t="s">
        <v>285</v>
      </c>
      <c r="AH34" s="589" t="s">
        <v>127</v>
      </c>
      <c r="AI34" s="589" t="s">
        <v>23</v>
      </c>
      <c r="AJ34" s="589" t="s">
        <v>545</v>
      </c>
      <c r="AL34" s="31" t="s">
        <v>539</v>
      </c>
      <c r="AM34" s="477" t="s">
        <v>126</v>
      </c>
      <c r="AN34" s="480" t="s">
        <v>228</v>
      </c>
      <c r="AO34" s="480" t="s">
        <v>229</v>
      </c>
      <c r="AP34" s="480" t="s">
        <v>230</v>
      </c>
      <c r="AQ34" s="475" t="s">
        <v>127</v>
      </c>
      <c r="AR34" s="476" t="s">
        <v>23</v>
      </c>
      <c r="AS34" s="396" t="s">
        <v>545</v>
      </c>
    </row>
    <row r="35" spans="1:45">
      <c r="A35" s="461"/>
      <c r="B35" s="291"/>
      <c r="C35" s="291"/>
      <c r="D35" s="291"/>
      <c r="E35" s="291"/>
      <c r="F35" s="291"/>
      <c r="G35" s="291"/>
      <c r="H35" s="291"/>
      <c r="I35" s="291"/>
      <c r="J35" s="291"/>
      <c r="K35" s="291"/>
      <c r="L35" s="291"/>
      <c r="M35" s="291"/>
      <c r="N35" s="291"/>
      <c r="O35" s="291"/>
      <c r="P35" s="291"/>
      <c r="Q35" s="291"/>
      <c r="R35" s="291"/>
      <c r="S35" s="291"/>
      <c r="T35" s="291"/>
      <c r="U35" s="291"/>
      <c r="V35" s="291"/>
      <c r="W35" s="291"/>
      <c r="X35" s="291"/>
      <c r="Y35" s="291"/>
      <c r="Z35" s="291"/>
      <c r="AA35" s="462"/>
      <c r="AC35" s="573" t="s">
        <v>401</v>
      </c>
      <c r="AD35" s="711">
        <f>AM47</f>
        <v>6</v>
      </c>
      <c r="AE35" s="711">
        <f t="shared" ref="AE35:AJ35" si="24">AN47</f>
        <v>9</v>
      </c>
      <c r="AF35" s="711">
        <f t="shared" si="24"/>
        <v>20</v>
      </c>
      <c r="AG35" s="711">
        <f t="shared" si="24"/>
        <v>14</v>
      </c>
      <c r="AH35" s="711">
        <f t="shared" si="24"/>
        <v>69</v>
      </c>
      <c r="AI35" s="711">
        <f t="shared" si="24"/>
        <v>119</v>
      </c>
      <c r="AJ35" s="711">
        <f t="shared" si="24"/>
        <v>237</v>
      </c>
      <c r="AL35" s="147" t="s">
        <v>546</v>
      </c>
      <c r="AM35" s="326">
        <f>+集計・資料①!M6</f>
        <v>0</v>
      </c>
      <c r="AN35" s="313">
        <f>+集計・資料①!N6</f>
        <v>0</v>
      </c>
      <c r="AO35" s="313">
        <f>+集計・資料①!O6</f>
        <v>0</v>
      </c>
      <c r="AP35" s="313">
        <f>+集計・資料①!P6</f>
        <v>0</v>
      </c>
      <c r="AQ35" s="313">
        <f>+集計・資料①!Q6</f>
        <v>0</v>
      </c>
      <c r="AR35" s="391">
        <f>+集計・資料①!R6</f>
        <v>0</v>
      </c>
      <c r="AS35" s="327">
        <f>+SUM(AM35:AR35)</f>
        <v>0</v>
      </c>
    </row>
    <row r="36" spans="1:45">
      <c r="A36" s="461"/>
      <c r="B36" s="291"/>
      <c r="C36" s="291"/>
      <c r="D36" s="291"/>
      <c r="E36" s="291"/>
      <c r="F36" s="291"/>
      <c r="G36" s="291"/>
      <c r="H36" s="291"/>
      <c r="I36" s="291"/>
      <c r="J36" s="291"/>
      <c r="K36" s="291"/>
      <c r="L36" s="291"/>
      <c r="M36" s="291"/>
      <c r="N36" s="291"/>
      <c r="O36" s="291"/>
      <c r="P36" s="291"/>
      <c r="Q36" s="291"/>
      <c r="R36" s="291"/>
      <c r="S36" s="291"/>
      <c r="T36" s="291"/>
      <c r="U36" s="291"/>
      <c r="V36" s="291"/>
      <c r="W36" s="291"/>
      <c r="X36" s="291"/>
      <c r="Y36" s="291"/>
      <c r="Z36" s="291"/>
      <c r="AA36" s="462"/>
      <c r="AC36" s="690" t="s">
        <v>402</v>
      </c>
      <c r="AD36" s="711">
        <f>AM46</f>
        <v>3</v>
      </c>
      <c r="AE36" s="711">
        <f t="shared" ref="AE36:AJ36" si="25">AN46</f>
        <v>14</v>
      </c>
      <c r="AF36" s="711">
        <f t="shared" si="25"/>
        <v>56</v>
      </c>
      <c r="AG36" s="711">
        <f t="shared" si="25"/>
        <v>26</v>
      </c>
      <c r="AH36" s="711">
        <f t="shared" si="25"/>
        <v>51</v>
      </c>
      <c r="AI36" s="711">
        <f t="shared" si="25"/>
        <v>40</v>
      </c>
      <c r="AJ36" s="711">
        <f t="shared" si="25"/>
        <v>190</v>
      </c>
      <c r="AL36" s="18" t="s">
        <v>533</v>
      </c>
      <c r="AM36" s="326">
        <f>+集計・資料①!M8</f>
        <v>6</v>
      </c>
      <c r="AN36" s="313">
        <f>+集計・資料①!N8</f>
        <v>10</v>
      </c>
      <c r="AO36" s="313">
        <f>+集計・資料①!O8</f>
        <v>23</v>
      </c>
      <c r="AP36" s="313">
        <f>+集計・資料①!P8</f>
        <v>8</v>
      </c>
      <c r="AQ36" s="313">
        <f>+集計・資料①!Q8</f>
        <v>40</v>
      </c>
      <c r="AR36" s="391">
        <f>+集計・資料①!R8</f>
        <v>39</v>
      </c>
      <c r="AS36" s="310">
        <f t="shared" ref="AS36:AS48" si="26">+SUM(AM36:AR36)</f>
        <v>126</v>
      </c>
    </row>
    <row r="37" spans="1:45">
      <c r="A37" s="461"/>
      <c r="B37" s="291"/>
      <c r="C37" s="291"/>
      <c r="D37" s="291"/>
      <c r="E37" s="291"/>
      <c r="F37" s="291"/>
      <c r="G37" s="291"/>
      <c r="H37" s="291"/>
      <c r="I37" s="291"/>
      <c r="J37" s="291"/>
      <c r="K37" s="291"/>
      <c r="L37" s="291"/>
      <c r="M37" s="291"/>
      <c r="N37" s="291"/>
      <c r="O37" s="291"/>
      <c r="P37" s="291"/>
      <c r="Q37" s="291"/>
      <c r="R37" s="291"/>
      <c r="S37" s="291"/>
      <c r="T37" s="291"/>
      <c r="U37" s="291"/>
      <c r="V37" s="291"/>
      <c r="W37" s="291"/>
      <c r="X37" s="291"/>
      <c r="Y37" s="291"/>
      <c r="Z37" s="291"/>
      <c r="AA37" s="462"/>
      <c r="AC37" s="573" t="s">
        <v>403</v>
      </c>
      <c r="AD37" s="711">
        <f>AM45</f>
        <v>0</v>
      </c>
      <c r="AE37" s="711">
        <f t="shared" ref="AE37:AJ37" si="27">AN45</f>
        <v>1</v>
      </c>
      <c r="AF37" s="711">
        <f t="shared" si="27"/>
        <v>2</v>
      </c>
      <c r="AG37" s="711">
        <f t="shared" si="27"/>
        <v>4</v>
      </c>
      <c r="AH37" s="711">
        <f t="shared" si="27"/>
        <v>4</v>
      </c>
      <c r="AI37" s="711">
        <f t="shared" si="27"/>
        <v>2</v>
      </c>
      <c r="AJ37" s="711">
        <f t="shared" si="27"/>
        <v>13</v>
      </c>
      <c r="AL37" s="18" t="s">
        <v>534</v>
      </c>
      <c r="AM37" s="326">
        <f>+集計・資料①!M10</f>
        <v>7</v>
      </c>
      <c r="AN37" s="313">
        <f>+集計・資料①!N10</f>
        <v>7</v>
      </c>
      <c r="AO37" s="313">
        <f>+集計・資料①!O10</f>
        <v>22</v>
      </c>
      <c r="AP37" s="313">
        <f>+集計・資料①!P10</f>
        <v>19</v>
      </c>
      <c r="AQ37" s="313">
        <f>+集計・資料①!Q10</f>
        <v>37</v>
      </c>
      <c r="AR37" s="391">
        <f>+集計・資料①!R10</f>
        <v>53</v>
      </c>
      <c r="AS37" s="310">
        <f t="shared" si="26"/>
        <v>145</v>
      </c>
    </row>
    <row r="38" spans="1:45">
      <c r="A38" s="461"/>
      <c r="B38" s="291"/>
      <c r="C38" s="291"/>
      <c r="D38" s="291"/>
      <c r="E38" s="291"/>
      <c r="F38" s="291"/>
      <c r="G38" s="291"/>
      <c r="H38" s="291"/>
      <c r="I38" s="291"/>
      <c r="J38" s="291"/>
      <c r="K38" s="291"/>
      <c r="L38" s="291"/>
      <c r="M38" s="291"/>
      <c r="N38" s="291"/>
      <c r="O38" s="291"/>
      <c r="P38" s="291"/>
      <c r="Q38" s="291"/>
      <c r="R38" s="291"/>
      <c r="S38" s="291"/>
      <c r="T38" s="291"/>
      <c r="U38" s="291"/>
      <c r="V38" s="291"/>
      <c r="W38" s="291"/>
      <c r="X38" s="291"/>
      <c r="Y38" s="291"/>
      <c r="Z38" s="291"/>
      <c r="AA38" s="462"/>
      <c r="AC38" s="690" t="s">
        <v>404</v>
      </c>
      <c r="AD38" s="711">
        <f>AM44</f>
        <v>0</v>
      </c>
      <c r="AE38" s="711">
        <f t="shared" ref="AE38:AJ38" si="28">AN44</f>
        <v>3</v>
      </c>
      <c r="AF38" s="711">
        <f t="shared" si="28"/>
        <v>6</v>
      </c>
      <c r="AG38" s="711">
        <f t="shared" si="28"/>
        <v>5</v>
      </c>
      <c r="AH38" s="711">
        <f t="shared" si="28"/>
        <v>5</v>
      </c>
      <c r="AI38" s="711">
        <f t="shared" si="28"/>
        <v>7</v>
      </c>
      <c r="AJ38" s="711">
        <f t="shared" si="28"/>
        <v>26</v>
      </c>
      <c r="AL38" s="18" t="s">
        <v>532</v>
      </c>
      <c r="AM38" s="326">
        <f>+集計・資料①!M12</f>
        <v>7</v>
      </c>
      <c r="AN38" s="313">
        <f>+集計・資料①!N12</f>
        <v>1</v>
      </c>
      <c r="AO38" s="313">
        <f>+集計・資料①!O12</f>
        <v>10</v>
      </c>
      <c r="AP38" s="313">
        <f>+集計・資料①!P12</f>
        <v>7</v>
      </c>
      <c r="AQ38" s="313">
        <f>+集計・資料①!Q12</f>
        <v>9</v>
      </c>
      <c r="AR38" s="391">
        <f>+集計・資料①!R12</f>
        <v>8</v>
      </c>
      <c r="AS38" s="310">
        <f t="shared" si="26"/>
        <v>42</v>
      </c>
    </row>
    <row r="39" spans="1:45">
      <c r="A39" s="461"/>
      <c r="B39" s="291"/>
      <c r="C39" s="291"/>
      <c r="D39" s="291"/>
      <c r="E39" s="291"/>
      <c r="F39" s="291"/>
      <c r="G39" s="291"/>
      <c r="H39" s="291"/>
      <c r="I39" s="291"/>
      <c r="J39" s="291"/>
      <c r="K39" s="291"/>
      <c r="L39" s="291"/>
      <c r="M39" s="291"/>
      <c r="N39" s="291"/>
      <c r="O39" s="291"/>
      <c r="P39" s="291"/>
      <c r="Q39" s="291"/>
      <c r="R39" s="291"/>
      <c r="S39" s="291"/>
      <c r="T39" s="291"/>
      <c r="U39" s="291"/>
      <c r="V39" s="291"/>
      <c r="W39" s="291"/>
      <c r="X39" s="291"/>
      <c r="Y39" s="291"/>
      <c r="Z39" s="291"/>
      <c r="AA39" s="462"/>
      <c r="AC39" s="573" t="s">
        <v>405</v>
      </c>
      <c r="AD39" s="711">
        <f>AM43</f>
        <v>16</v>
      </c>
      <c r="AE39" s="711">
        <f t="shared" ref="AE39:AJ39" si="29">AN43</f>
        <v>25</v>
      </c>
      <c r="AF39" s="711">
        <f t="shared" si="29"/>
        <v>41</v>
      </c>
      <c r="AG39" s="711">
        <f t="shared" si="29"/>
        <v>29</v>
      </c>
      <c r="AH39" s="711">
        <f t="shared" si="29"/>
        <v>67</v>
      </c>
      <c r="AI39" s="711">
        <f t="shared" si="29"/>
        <v>63</v>
      </c>
      <c r="AJ39" s="711">
        <f t="shared" si="29"/>
        <v>241</v>
      </c>
      <c r="AL39" s="18" t="s">
        <v>531</v>
      </c>
      <c r="AM39" s="326">
        <f>+集計・資料①!M14</f>
        <v>22</v>
      </c>
      <c r="AN39" s="313">
        <f>+集計・資料①!N14</f>
        <v>40</v>
      </c>
      <c r="AO39" s="313">
        <f>+集計・資料①!O14</f>
        <v>16</v>
      </c>
      <c r="AP39" s="313">
        <f>+集計・資料①!P14</f>
        <v>23</v>
      </c>
      <c r="AQ39" s="313">
        <f>+集計・資料①!Q14</f>
        <v>52</v>
      </c>
      <c r="AR39" s="391">
        <f>+集計・資料①!R14</f>
        <v>28</v>
      </c>
      <c r="AS39" s="310">
        <f t="shared" si="26"/>
        <v>181</v>
      </c>
    </row>
    <row r="40" spans="1:45">
      <c r="A40" s="461"/>
      <c r="B40" s="291"/>
      <c r="C40" s="291"/>
      <c r="D40" s="291"/>
      <c r="E40" s="291"/>
      <c r="F40" s="291"/>
      <c r="G40" s="291"/>
      <c r="H40" s="291"/>
      <c r="I40" s="291"/>
      <c r="J40" s="291"/>
      <c r="K40" s="291"/>
      <c r="L40" s="291"/>
      <c r="M40" s="291"/>
      <c r="N40" s="291"/>
      <c r="O40" s="291"/>
      <c r="P40" s="291"/>
      <c r="Q40" s="291"/>
      <c r="R40" s="291"/>
      <c r="S40" s="291"/>
      <c r="T40" s="291"/>
      <c r="U40" s="291"/>
      <c r="V40" s="291"/>
      <c r="W40" s="291"/>
      <c r="X40" s="291"/>
      <c r="Y40" s="291"/>
      <c r="Z40" s="291"/>
      <c r="AA40" s="462"/>
      <c r="AC40" s="690" t="s">
        <v>406</v>
      </c>
      <c r="AD40" s="711">
        <f>AM42</f>
        <v>0</v>
      </c>
      <c r="AE40" s="711">
        <f t="shared" ref="AE40:AJ40" si="30">AN42</f>
        <v>5</v>
      </c>
      <c r="AF40" s="711">
        <f t="shared" si="30"/>
        <v>3</v>
      </c>
      <c r="AG40" s="711">
        <f t="shared" si="30"/>
        <v>1</v>
      </c>
      <c r="AH40" s="711">
        <f t="shared" si="30"/>
        <v>4</v>
      </c>
      <c r="AI40" s="711">
        <f t="shared" si="30"/>
        <v>8</v>
      </c>
      <c r="AJ40" s="711">
        <f t="shared" si="30"/>
        <v>21</v>
      </c>
      <c r="AL40" s="18" t="s">
        <v>530</v>
      </c>
      <c r="AM40" s="326">
        <f>+集計・資料①!M16</f>
        <v>6</v>
      </c>
      <c r="AN40" s="313">
        <f>+集計・資料①!N16</f>
        <v>7</v>
      </c>
      <c r="AO40" s="313">
        <f>+集計・資料①!O16</f>
        <v>5</v>
      </c>
      <c r="AP40" s="313">
        <f>+集計・資料①!P16</f>
        <v>8</v>
      </c>
      <c r="AQ40" s="313">
        <f>+集計・資料①!Q16</f>
        <v>3</v>
      </c>
      <c r="AR40" s="391">
        <f>+集計・資料①!R16</f>
        <v>6</v>
      </c>
      <c r="AS40" s="310">
        <f t="shared" si="26"/>
        <v>35</v>
      </c>
    </row>
    <row r="41" spans="1:45">
      <c r="A41" s="461"/>
      <c r="B41" s="291"/>
      <c r="C41" s="291"/>
      <c r="D41" s="291"/>
      <c r="E41" s="291"/>
      <c r="F41" s="291"/>
      <c r="G41" s="291"/>
      <c r="H41" s="291"/>
      <c r="I41" s="291"/>
      <c r="J41" s="291"/>
      <c r="K41" s="291"/>
      <c r="L41" s="291"/>
      <c r="M41" s="291"/>
      <c r="N41" s="291"/>
      <c r="O41" s="291"/>
      <c r="P41" s="291"/>
      <c r="Q41" s="291"/>
      <c r="R41" s="291"/>
      <c r="S41" s="291"/>
      <c r="T41" s="291"/>
      <c r="U41" s="291"/>
      <c r="V41" s="291"/>
      <c r="W41" s="291"/>
      <c r="X41" s="291"/>
      <c r="Y41" s="291"/>
      <c r="Z41" s="291"/>
      <c r="AA41" s="462"/>
      <c r="AC41" s="573" t="s">
        <v>407</v>
      </c>
      <c r="AD41" s="711">
        <f>AM41</f>
        <v>2</v>
      </c>
      <c r="AE41" s="711">
        <f t="shared" ref="AE41:AJ41" si="31">AN41</f>
        <v>2</v>
      </c>
      <c r="AF41" s="711">
        <f t="shared" si="31"/>
        <v>1</v>
      </c>
      <c r="AG41" s="711">
        <f t="shared" si="31"/>
        <v>2</v>
      </c>
      <c r="AH41" s="711">
        <f t="shared" si="31"/>
        <v>7</v>
      </c>
      <c r="AI41" s="711">
        <f t="shared" si="31"/>
        <v>7</v>
      </c>
      <c r="AJ41" s="711">
        <f t="shared" si="31"/>
        <v>21</v>
      </c>
      <c r="AL41" s="18" t="s">
        <v>535</v>
      </c>
      <c r="AM41" s="326">
        <f>+集計・資料①!M18</f>
        <v>2</v>
      </c>
      <c r="AN41" s="313">
        <f>+集計・資料①!N18</f>
        <v>2</v>
      </c>
      <c r="AO41" s="313">
        <f>+集計・資料①!O18</f>
        <v>1</v>
      </c>
      <c r="AP41" s="313">
        <f>+集計・資料①!P18</f>
        <v>2</v>
      </c>
      <c r="AQ41" s="313">
        <f>+集計・資料①!Q18</f>
        <v>7</v>
      </c>
      <c r="AR41" s="391">
        <f>+集計・資料①!R18</f>
        <v>7</v>
      </c>
      <c r="AS41" s="310">
        <f t="shared" si="26"/>
        <v>21</v>
      </c>
    </row>
    <row r="42" spans="1:45">
      <c r="A42" s="461"/>
      <c r="B42" s="291"/>
      <c r="C42" s="291"/>
      <c r="D42" s="291"/>
      <c r="E42" s="291"/>
      <c r="F42" s="291"/>
      <c r="G42" s="291"/>
      <c r="H42" s="291"/>
      <c r="I42" s="291"/>
      <c r="J42" s="291"/>
      <c r="K42" s="291"/>
      <c r="L42" s="291"/>
      <c r="M42" s="291"/>
      <c r="N42" s="291"/>
      <c r="O42" s="291"/>
      <c r="P42" s="291"/>
      <c r="Q42" s="291"/>
      <c r="R42" s="291"/>
      <c r="S42" s="291"/>
      <c r="T42" s="291"/>
      <c r="U42" s="291"/>
      <c r="V42" s="291"/>
      <c r="W42" s="291"/>
      <c r="X42" s="291"/>
      <c r="Y42" s="291"/>
      <c r="Z42" s="291"/>
      <c r="AA42" s="462"/>
      <c r="AC42" s="690" t="s">
        <v>408</v>
      </c>
      <c r="AD42" s="711">
        <f>AM40</f>
        <v>6</v>
      </c>
      <c r="AE42" s="711">
        <f t="shared" ref="AE42:AJ42" si="32">AN40</f>
        <v>7</v>
      </c>
      <c r="AF42" s="711">
        <f t="shared" si="32"/>
        <v>5</v>
      </c>
      <c r="AG42" s="711">
        <f t="shared" si="32"/>
        <v>8</v>
      </c>
      <c r="AH42" s="711">
        <f t="shared" si="32"/>
        <v>3</v>
      </c>
      <c r="AI42" s="711">
        <f t="shared" si="32"/>
        <v>6</v>
      </c>
      <c r="AJ42" s="711">
        <f t="shared" si="32"/>
        <v>35</v>
      </c>
      <c r="AL42" s="18" t="s">
        <v>529</v>
      </c>
      <c r="AM42" s="326">
        <f>+集計・資料①!M20</f>
        <v>0</v>
      </c>
      <c r="AN42" s="313">
        <f>+集計・資料①!N20</f>
        <v>5</v>
      </c>
      <c r="AO42" s="313">
        <f>+集計・資料①!O20</f>
        <v>3</v>
      </c>
      <c r="AP42" s="313">
        <f>+集計・資料①!P20</f>
        <v>1</v>
      </c>
      <c r="AQ42" s="313">
        <f>+集計・資料①!Q20</f>
        <v>4</v>
      </c>
      <c r="AR42" s="391">
        <f>+集計・資料①!R20</f>
        <v>8</v>
      </c>
      <c r="AS42" s="310">
        <f t="shared" si="26"/>
        <v>21</v>
      </c>
    </row>
    <row r="43" spans="1:45">
      <c r="A43" s="461"/>
      <c r="B43" s="291"/>
      <c r="C43" s="291"/>
      <c r="D43" s="291"/>
      <c r="E43" s="291"/>
      <c r="F43" s="291"/>
      <c r="G43" s="291"/>
      <c r="H43" s="291"/>
      <c r="I43" s="291"/>
      <c r="J43" s="291"/>
      <c r="K43" s="291"/>
      <c r="L43" s="291"/>
      <c r="M43" s="291"/>
      <c r="N43" s="291"/>
      <c r="O43" s="291"/>
      <c r="P43" s="291"/>
      <c r="Q43" s="291"/>
      <c r="R43" s="291"/>
      <c r="S43" s="291"/>
      <c r="T43" s="291"/>
      <c r="U43" s="291"/>
      <c r="V43" s="291"/>
      <c r="W43" s="291"/>
      <c r="X43" s="291"/>
      <c r="Y43" s="291"/>
      <c r="Z43" s="291"/>
      <c r="AA43" s="462"/>
      <c r="AC43" s="573" t="s">
        <v>409</v>
      </c>
      <c r="AD43" s="711">
        <f>AM39</f>
        <v>22</v>
      </c>
      <c r="AE43" s="711">
        <f t="shared" ref="AE43:AJ43" si="33">AN39</f>
        <v>40</v>
      </c>
      <c r="AF43" s="711">
        <f t="shared" si="33"/>
        <v>16</v>
      </c>
      <c r="AG43" s="711">
        <f t="shared" si="33"/>
        <v>23</v>
      </c>
      <c r="AH43" s="711">
        <f t="shared" si="33"/>
        <v>52</v>
      </c>
      <c r="AI43" s="711">
        <f t="shared" si="33"/>
        <v>28</v>
      </c>
      <c r="AJ43" s="711">
        <f t="shared" si="33"/>
        <v>181</v>
      </c>
      <c r="AL43" s="18" t="s">
        <v>528</v>
      </c>
      <c r="AM43" s="326">
        <f>+集計・資料①!M22</f>
        <v>16</v>
      </c>
      <c r="AN43" s="313">
        <f>+集計・資料①!N22</f>
        <v>25</v>
      </c>
      <c r="AO43" s="313">
        <f>+集計・資料①!O22</f>
        <v>41</v>
      </c>
      <c r="AP43" s="313">
        <f>+集計・資料①!P22</f>
        <v>29</v>
      </c>
      <c r="AQ43" s="313">
        <f>+集計・資料①!Q22</f>
        <v>67</v>
      </c>
      <c r="AR43" s="391">
        <f>+集計・資料①!R22</f>
        <v>63</v>
      </c>
      <c r="AS43" s="310">
        <f t="shared" si="26"/>
        <v>241</v>
      </c>
    </row>
    <row r="44" spans="1:45">
      <c r="A44" s="461"/>
      <c r="B44" s="291"/>
      <c r="C44" s="291"/>
      <c r="D44" s="291"/>
      <c r="E44" s="291"/>
      <c r="F44" s="291"/>
      <c r="G44" s="291"/>
      <c r="H44" s="291"/>
      <c r="I44" s="291"/>
      <c r="J44" s="291"/>
      <c r="K44" s="291"/>
      <c r="L44" s="291"/>
      <c r="M44" s="291"/>
      <c r="N44" s="291"/>
      <c r="O44" s="291"/>
      <c r="P44" s="291"/>
      <c r="Q44" s="291"/>
      <c r="R44" s="291"/>
      <c r="S44" s="291"/>
      <c r="T44" s="291"/>
      <c r="U44" s="291"/>
      <c r="V44" s="291"/>
      <c r="W44" s="291"/>
      <c r="X44" s="291"/>
      <c r="Y44" s="291"/>
      <c r="Z44" s="291"/>
      <c r="AA44" s="462"/>
      <c r="AC44" s="690" t="s">
        <v>410</v>
      </c>
      <c r="AD44" s="711">
        <f>AM38</f>
        <v>7</v>
      </c>
      <c r="AE44" s="711">
        <f t="shared" ref="AE44:AJ44" si="34">AN38</f>
        <v>1</v>
      </c>
      <c r="AF44" s="711">
        <f t="shared" si="34"/>
        <v>10</v>
      </c>
      <c r="AG44" s="711">
        <f t="shared" si="34"/>
        <v>7</v>
      </c>
      <c r="AH44" s="711">
        <f t="shared" si="34"/>
        <v>9</v>
      </c>
      <c r="AI44" s="711">
        <f t="shared" si="34"/>
        <v>8</v>
      </c>
      <c r="AJ44" s="711">
        <f t="shared" si="34"/>
        <v>42</v>
      </c>
      <c r="AL44" s="18" t="s">
        <v>527</v>
      </c>
      <c r="AM44" s="326">
        <f>+集計・資料①!M24</f>
        <v>0</v>
      </c>
      <c r="AN44" s="313">
        <f>+集計・資料①!N24</f>
        <v>3</v>
      </c>
      <c r="AO44" s="313">
        <f>+集計・資料①!O24</f>
        <v>6</v>
      </c>
      <c r="AP44" s="313">
        <f>+集計・資料①!P24</f>
        <v>5</v>
      </c>
      <c r="AQ44" s="313">
        <f>+集計・資料①!Q24</f>
        <v>5</v>
      </c>
      <c r="AR44" s="391">
        <f>+集計・資料①!R24</f>
        <v>7</v>
      </c>
      <c r="AS44" s="310">
        <f t="shared" si="26"/>
        <v>26</v>
      </c>
    </row>
    <row r="45" spans="1:45">
      <c r="A45" s="461"/>
      <c r="B45" s="291"/>
      <c r="C45" s="291"/>
      <c r="D45" s="291"/>
      <c r="E45" s="291"/>
      <c r="F45" s="291"/>
      <c r="G45" s="291"/>
      <c r="H45" s="291"/>
      <c r="I45" s="291"/>
      <c r="J45" s="291"/>
      <c r="K45" s="291"/>
      <c r="L45" s="291"/>
      <c r="M45" s="291"/>
      <c r="N45" s="291"/>
      <c r="O45" s="291"/>
      <c r="P45" s="291"/>
      <c r="Q45" s="291"/>
      <c r="R45" s="291"/>
      <c r="S45" s="291"/>
      <c r="T45" s="291"/>
      <c r="U45" s="291"/>
      <c r="V45" s="291"/>
      <c r="W45" s="291"/>
      <c r="X45" s="291"/>
      <c r="Y45" s="291"/>
      <c r="Z45" s="291"/>
      <c r="AA45" s="462"/>
      <c r="AC45" s="573" t="s">
        <v>411</v>
      </c>
      <c r="AD45" s="711">
        <f>AM37</f>
        <v>7</v>
      </c>
      <c r="AE45" s="711">
        <f t="shared" ref="AE45:AJ45" si="35">AN37</f>
        <v>7</v>
      </c>
      <c r="AF45" s="711">
        <f t="shared" si="35"/>
        <v>22</v>
      </c>
      <c r="AG45" s="711">
        <f t="shared" si="35"/>
        <v>19</v>
      </c>
      <c r="AH45" s="711">
        <f t="shared" si="35"/>
        <v>37</v>
      </c>
      <c r="AI45" s="711">
        <f t="shared" si="35"/>
        <v>53</v>
      </c>
      <c r="AJ45" s="711">
        <f t="shared" si="35"/>
        <v>145</v>
      </c>
      <c r="AL45" s="18" t="s">
        <v>526</v>
      </c>
      <c r="AM45" s="326">
        <f>+集計・資料①!M26</f>
        <v>0</v>
      </c>
      <c r="AN45" s="313">
        <f>+集計・資料①!N26</f>
        <v>1</v>
      </c>
      <c r="AO45" s="313">
        <f>+集計・資料①!O26</f>
        <v>2</v>
      </c>
      <c r="AP45" s="313">
        <f>+集計・資料①!P26</f>
        <v>4</v>
      </c>
      <c r="AQ45" s="313">
        <f>+集計・資料①!Q26</f>
        <v>4</v>
      </c>
      <c r="AR45" s="391">
        <f>+集計・資料①!R26</f>
        <v>2</v>
      </c>
      <c r="AS45" s="310">
        <f t="shared" si="26"/>
        <v>13</v>
      </c>
    </row>
    <row r="46" spans="1:45">
      <c r="A46" s="461"/>
      <c r="B46" s="291"/>
      <c r="C46" s="291"/>
      <c r="D46" s="291"/>
      <c r="E46" s="291"/>
      <c r="F46" s="291"/>
      <c r="G46" s="291"/>
      <c r="H46" s="291"/>
      <c r="I46" s="291"/>
      <c r="J46" s="291"/>
      <c r="K46" s="291"/>
      <c r="L46" s="291"/>
      <c r="M46" s="291"/>
      <c r="N46" s="291"/>
      <c r="O46" s="291"/>
      <c r="P46" s="291"/>
      <c r="Q46" s="291"/>
      <c r="R46" s="291"/>
      <c r="S46" s="291"/>
      <c r="T46" s="291"/>
      <c r="U46" s="291"/>
      <c r="V46" s="291"/>
      <c r="W46" s="291"/>
      <c r="X46" s="291"/>
      <c r="Y46" s="291"/>
      <c r="Z46" s="291"/>
      <c r="AA46" s="462"/>
      <c r="AC46" s="690" t="s">
        <v>412</v>
      </c>
      <c r="AD46" s="711">
        <f>AM36</f>
        <v>6</v>
      </c>
      <c r="AE46" s="711">
        <f t="shared" ref="AE46:AJ46" si="36">AN36</f>
        <v>10</v>
      </c>
      <c r="AF46" s="711">
        <f t="shared" si="36"/>
        <v>23</v>
      </c>
      <c r="AG46" s="711">
        <f t="shared" si="36"/>
        <v>8</v>
      </c>
      <c r="AH46" s="711">
        <f t="shared" si="36"/>
        <v>40</v>
      </c>
      <c r="AI46" s="711">
        <f t="shared" si="36"/>
        <v>39</v>
      </c>
      <c r="AJ46" s="711">
        <f t="shared" si="36"/>
        <v>126</v>
      </c>
      <c r="AL46" s="19" t="s">
        <v>536</v>
      </c>
      <c r="AM46" s="300">
        <f>+集計・資料①!M28</f>
        <v>3</v>
      </c>
      <c r="AN46" s="314">
        <f>+集計・資料①!N28</f>
        <v>14</v>
      </c>
      <c r="AO46" s="314">
        <f>+集計・資料①!O28</f>
        <v>56</v>
      </c>
      <c r="AP46" s="314">
        <f>+集計・資料①!P28</f>
        <v>26</v>
      </c>
      <c r="AQ46" s="314">
        <f>+集計・資料①!Q28</f>
        <v>51</v>
      </c>
      <c r="AR46" s="392">
        <f>+集計・資料①!R28</f>
        <v>40</v>
      </c>
      <c r="AS46" s="310">
        <f t="shared" si="26"/>
        <v>190</v>
      </c>
    </row>
    <row r="47" spans="1:45" ht="11.25" thickBot="1">
      <c r="A47" s="461"/>
      <c r="B47" s="291"/>
      <c r="C47" s="291"/>
      <c r="D47" s="291"/>
      <c r="E47" s="291"/>
      <c r="F47" s="291"/>
      <c r="G47" s="291"/>
      <c r="H47" s="291"/>
      <c r="I47" s="291"/>
      <c r="J47" s="291"/>
      <c r="K47" s="291"/>
      <c r="L47" s="291"/>
      <c r="M47" s="291"/>
      <c r="N47" s="291"/>
      <c r="O47" s="291"/>
      <c r="P47" s="291"/>
      <c r="Q47" s="291"/>
      <c r="R47" s="291"/>
      <c r="S47" s="291"/>
      <c r="T47" s="291"/>
      <c r="U47" s="291"/>
      <c r="V47" s="291"/>
      <c r="W47" s="291"/>
      <c r="X47" s="291"/>
      <c r="Y47" s="291"/>
      <c r="Z47" s="291"/>
      <c r="AA47" s="462"/>
      <c r="AC47" s="573" t="s">
        <v>23</v>
      </c>
      <c r="AD47" s="711">
        <f>AM35</f>
        <v>0</v>
      </c>
      <c r="AE47" s="711">
        <f t="shared" ref="AE47:AJ47" si="37">AN35</f>
        <v>0</v>
      </c>
      <c r="AF47" s="711">
        <f t="shared" si="37"/>
        <v>0</v>
      </c>
      <c r="AG47" s="711">
        <f t="shared" si="37"/>
        <v>0</v>
      </c>
      <c r="AH47" s="711">
        <f t="shared" si="37"/>
        <v>0</v>
      </c>
      <c r="AI47" s="711">
        <f t="shared" si="37"/>
        <v>0</v>
      </c>
      <c r="AJ47" s="711">
        <f t="shared" si="37"/>
        <v>0</v>
      </c>
      <c r="AL47" s="21" t="s">
        <v>537</v>
      </c>
      <c r="AM47" s="395">
        <f>+集計・資料①!M30</f>
        <v>6</v>
      </c>
      <c r="AN47" s="393">
        <f>+集計・資料①!N30</f>
        <v>9</v>
      </c>
      <c r="AO47" s="393">
        <f>+集計・資料①!O30</f>
        <v>20</v>
      </c>
      <c r="AP47" s="393">
        <f>+集計・資料①!P30</f>
        <v>14</v>
      </c>
      <c r="AQ47" s="393">
        <f>+集計・資料①!Q30</f>
        <v>69</v>
      </c>
      <c r="AR47" s="394">
        <f>+集計・資料①!R30</f>
        <v>119</v>
      </c>
      <c r="AS47" s="311">
        <f t="shared" si="26"/>
        <v>237</v>
      </c>
    </row>
    <row r="48" spans="1:45" ht="12" thickTop="1" thickBot="1">
      <c r="A48" s="461"/>
      <c r="B48" s="291"/>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462"/>
      <c r="AC48" s="589" t="s">
        <v>545</v>
      </c>
      <c r="AD48" s="711">
        <f>SUM(AD35:AD47)</f>
        <v>75</v>
      </c>
      <c r="AE48" s="711">
        <f t="shared" ref="AE48:AJ48" si="38">SUM(AE35:AE47)</f>
        <v>124</v>
      </c>
      <c r="AF48" s="711">
        <f t="shared" si="38"/>
        <v>205</v>
      </c>
      <c r="AG48" s="711">
        <f t="shared" si="38"/>
        <v>146</v>
      </c>
      <c r="AH48" s="711">
        <f t="shared" si="38"/>
        <v>348</v>
      </c>
      <c r="AI48" s="711">
        <f t="shared" si="38"/>
        <v>380</v>
      </c>
      <c r="AJ48" s="711">
        <f t="shared" si="38"/>
        <v>1278</v>
      </c>
      <c r="AL48" s="317" t="s">
        <v>545</v>
      </c>
      <c r="AM48" s="286">
        <f>+集計・資料①!M32</f>
        <v>75</v>
      </c>
      <c r="AN48" s="316">
        <f>+集計・資料①!N32</f>
        <v>124</v>
      </c>
      <c r="AO48" s="316">
        <f>+集計・資料①!O32</f>
        <v>205</v>
      </c>
      <c r="AP48" s="316">
        <f>+集計・資料①!P32</f>
        <v>146</v>
      </c>
      <c r="AQ48" s="316">
        <f>+集計・資料①!Q32</f>
        <v>348</v>
      </c>
      <c r="AR48" s="328">
        <f>+集計・資料①!R32</f>
        <v>380</v>
      </c>
      <c r="AS48" s="308">
        <f t="shared" si="26"/>
        <v>1278</v>
      </c>
    </row>
    <row r="49" spans="1:45" ht="11.25" thickBot="1">
      <c r="A49" s="461"/>
      <c r="B49" s="291"/>
      <c r="C49" s="291"/>
      <c r="D49" s="291"/>
      <c r="E49" s="291"/>
      <c r="F49" s="291"/>
      <c r="G49" s="291"/>
      <c r="H49" s="291"/>
      <c r="I49" s="291"/>
      <c r="J49" s="291"/>
      <c r="K49" s="291"/>
      <c r="L49" s="291"/>
      <c r="M49" s="291"/>
      <c r="N49" s="291"/>
      <c r="O49" s="291"/>
      <c r="P49" s="291"/>
      <c r="Q49" s="291"/>
      <c r="R49" s="291"/>
      <c r="S49" s="291"/>
      <c r="T49" s="291"/>
      <c r="U49" s="291"/>
      <c r="V49" s="291"/>
      <c r="W49" s="291"/>
      <c r="X49" s="291"/>
      <c r="Y49" s="291"/>
      <c r="Z49" s="291"/>
      <c r="AA49" s="462"/>
      <c r="AC49" s="282" t="s">
        <v>193</v>
      </c>
      <c r="AL49" s="282" t="s">
        <v>193</v>
      </c>
    </row>
    <row r="50" spans="1:45" ht="21.75" thickBot="1">
      <c r="A50" s="461"/>
      <c r="B50" s="291"/>
      <c r="C50" s="291"/>
      <c r="D50" s="291"/>
      <c r="E50" s="291"/>
      <c r="F50" s="291"/>
      <c r="G50" s="291"/>
      <c r="H50" s="291"/>
      <c r="I50" s="291"/>
      <c r="J50" s="291"/>
      <c r="K50" s="291"/>
      <c r="L50" s="291"/>
      <c r="M50" s="291"/>
      <c r="N50" s="291"/>
      <c r="O50" s="291"/>
      <c r="P50" s="291"/>
      <c r="Q50" s="291"/>
      <c r="R50" s="291"/>
      <c r="S50" s="291"/>
      <c r="T50" s="291"/>
      <c r="U50" s="291"/>
      <c r="V50" s="291"/>
      <c r="W50" s="291"/>
      <c r="X50" s="291"/>
      <c r="Y50" s="291"/>
      <c r="Z50" s="291"/>
      <c r="AA50" s="462"/>
      <c r="AC50" s="575" t="s">
        <v>8</v>
      </c>
      <c r="AD50" s="589" t="s">
        <v>126</v>
      </c>
      <c r="AE50" s="592" t="s">
        <v>286</v>
      </c>
      <c r="AF50" s="592" t="s">
        <v>287</v>
      </c>
      <c r="AG50" s="592" t="s">
        <v>288</v>
      </c>
      <c r="AH50" s="589" t="s">
        <v>127</v>
      </c>
      <c r="AI50" s="589" t="s">
        <v>23</v>
      </c>
      <c r="AJ50" s="589" t="s">
        <v>545</v>
      </c>
      <c r="AL50" s="31" t="s">
        <v>8</v>
      </c>
      <c r="AM50" s="477" t="s">
        <v>126</v>
      </c>
      <c r="AN50" s="480" t="s">
        <v>228</v>
      </c>
      <c r="AO50" s="480" t="s">
        <v>229</v>
      </c>
      <c r="AP50" s="480" t="s">
        <v>230</v>
      </c>
      <c r="AQ50" s="475" t="s">
        <v>127</v>
      </c>
      <c r="AR50" s="476" t="s">
        <v>23</v>
      </c>
      <c r="AS50" s="397" t="s">
        <v>545</v>
      </c>
    </row>
    <row r="51" spans="1:45">
      <c r="A51" s="461"/>
      <c r="B51" s="291"/>
      <c r="C51" s="291"/>
      <c r="D51" s="291"/>
      <c r="E51" s="291"/>
      <c r="F51" s="291"/>
      <c r="G51" s="291"/>
      <c r="H51" s="291"/>
      <c r="I51" s="291"/>
      <c r="J51" s="291"/>
      <c r="K51" s="291"/>
      <c r="L51" s="291"/>
      <c r="M51" s="291"/>
      <c r="N51" s="291"/>
      <c r="O51" s="291"/>
      <c r="P51" s="291"/>
      <c r="Q51" s="291"/>
      <c r="R51" s="291"/>
      <c r="S51" s="291"/>
      <c r="T51" s="291"/>
      <c r="U51" s="291"/>
      <c r="V51" s="291"/>
      <c r="W51" s="291"/>
      <c r="X51" s="291"/>
      <c r="Y51" s="291"/>
      <c r="Z51" s="291"/>
      <c r="AA51" s="462"/>
      <c r="AC51" s="577" t="s">
        <v>413</v>
      </c>
      <c r="AD51" s="711">
        <f>AM56</f>
        <v>10</v>
      </c>
      <c r="AE51" s="711">
        <f t="shared" ref="AE51:AJ51" si="39">AN56</f>
        <v>11</v>
      </c>
      <c r="AF51" s="711">
        <f t="shared" si="39"/>
        <v>26</v>
      </c>
      <c r="AG51" s="711">
        <f t="shared" si="39"/>
        <v>13</v>
      </c>
      <c r="AH51" s="711">
        <f t="shared" si="39"/>
        <v>33</v>
      </c>
      <c r="AI51" s="711">
        <f t="shared" si="39"/>
        <v>68</v>
      </c>
      <c r="AJ51" s="711">
        <f t="shared" si="39"/>
        <v>161</v>
      </c>
      <c r="AL51" s="106" t="s">
        <v>544</v>
      </c>
      <c r="AM51" s="298">
        <f>+集計・資料①!M40</f>
        <v>1</v>
      </c>
      <c r="AN51" s="299">
        <f>+集計・資料①!N40</f>
        <v>5</v>
      </c>
      <c r="AO51" s="299">
        <f>+集計・資料①!O40</f>
        <v>11</v>
      </c>
      <c r="AP51" s="299">
        <f>+集計・資料①!P40</f>
        <v>16</v>
      </c>
      <c r="AQ51" s="299">
        <f>+集計・資料①!Q40</f>
        <v>24</v>
      </c>
      <c r="AR51" s="304">
        <f>+集計・資料①!R40</f>
        <v>15</v>
      </c>
      <c r="AS51" s="325">
        <f t="shared" ref="AS51:AS56" si="40">+SUM(AM51:AR51)</f>
        <v>72</v>
      </c>
    </row>
    <row r="52" spans="1:45">
      <c r="A52" s="461"/>
      <c r="B52" s="291"/>
      <c r="C52" s="291"/>
      <c r="D52" s="291"/>
      <c r="E52" s="291"/>
      <c r="F52" s="291"/>
      <c r="G52" s="291"/>
      <c r="H52" s="291"/>
      <c r="I52" s="291"/>
      <c r="J52" s="291"/>
      <c r="K52" s="291"/>
      <c r="L52" s="291"/>
      <c r="M52" s="291"/>
      <c r="N52" s="291"/>
      <c r="O52" s="291"/>
      <c r="P52" s="291"/>
      <c r="Q52" s="291"/>
      <c r="R52" s="291"/>
      <c r="S52" s="291"/>
      <c r="T52" s="291"/>
      <c r="U52" s="291"/>
      <c r="V52" s="291"/>
      <c r="W52" s="291"/>
      <c r="X52" s="291"/>
      <c r="Y52" s="291"/>
      <c r="Z52" s="291"/>
      <c r="AA52" s="462"/>
      <c r="AC52" s="577" t="s">
        <v>414</v>
      </c>
      <c r="AD52" s="711">
        <f>AM55</f>
        <v>36</v>
      </c>
      <c r="AE52" s="711">
        <f t="shared" ref="AE52:AJ52" si="41">AN55</f>
        <v>49</v>
      </c>
      <c r="AF52" s="711">
        <f t="shared" si="41"/>
        <v>45</v>
      </c>
      <c r="AG52" s="711">
        <f t="shared" si="41"/>
        <v>35</v>
      </c>
      <c r="AH52" s="711">
        <f t="shared" si="41"/>
        <v>97</v>
      </c>
      <c r="AI52" s="711">
        <f t="shared" si="41"/>
        <v>137</v>
      </c>
      <c r="AJ52" s="711">
        <f t="shared" si="41"/>
        <v>399</v>
      </c>
      <c r="AL52" s="108" t="s">
        <v>430</v>
      </c>
      <c r="AM52" s="300">
        <f>+集計・資料①!M42</f>
        <v>3</v>
      </c>
      <c r="AN52" s="283">
        <f>+集計・資料①!N42</f>
        <v>4</v>
      </c>
      <c r="AO52" s="283">
        <f>+集計・資料①!O42</f>
        <v>15</v>
      </c>
      <c r="AP52" s="283">
        <f>+集計・資料①!P42</f>
        <v>12</v>
      </c>
      <c r="AQ52" s="283">
        <f>+集計・資料①!Q42</f>
        <v>38</v>
      </c>
      <c r="AR52" s="305">
        <f>+集計・資料①!R42</f>
        <v>12</v>
      </c>
      <c r="AS52" s="310">
        <f t="shared" si="40"/>
        <v>84</v>
      </c>
    </row>
    <row r="53" spans="1:45">
      <c r="A53" s="461"/>
      <c r="B53" s="291"/>
      <c r="C53" s="291"/>
      <c r="D53" s="291"/>
      <c r="E53" s="291"/>
      <c r="F53" s="291"/>
      <c r="G53" s="291"/>
      <c r="H53" s="291"/>
      <c r="I53" s="291"/>
      <c r="J53" s="291"/>
      <c r="K53" s="291"/>
      <c r="L53" s="291"/>
      <c r="M53" s="291"/>
      <c r="N53" s="291"/>
      <c r="O53" s="291"/>
      <c r="P53" s="291"/>
      <c r="Q53" s="291"/>
      <c r="R53" s="291"/>
      <c r="S53" s="291"/>
      <c r="T53" s="291"/>
      <c r="U53" s="291"/>
      <c r="V53" s="291"/>
      <c r="W53" s="291"/>
      <c r="X53" s="291"/>
      <c r="Y53" s="291"/>
      <c r="Z53" s="291"/>
      <c r="AA53" s="462"/>
      <c r="AC53" s="577" t="s">
        <v>415</v>
      </c>
      <c r="AD53" s="711">
        <f>AM54</f>
        <v>21</v>
      </c>
      <c r="AE53" s="711">
        <f t="shared" ref="AE53:AJ53" si="42">AN54</f>
        <v>41</v>
      </c>
      <c r="AF53" s="711">
        <f t="shared" si="42"/>
        <v>77</v>
      </c>
      <c r="AG53" s="711">
        <f t="shared" si="42"/>
        <v>53</v>
      </c>
      <c r="AH53" s="711">
        <f t="shared" si="42"/>
        <v>131</v>
      </c>
      <c r="AI53" s="711">
        <f t="shared" si="42"/>
        <v>127</v>
      </c>
      <c r="AJ53" s="711">
        <f t="shared" si="42"/>
        <v>450</v>
      </c>
      <c r="AL53" s="108" t="s">
        <v>431</v>
      </c>
      <c r="AM53" s="300">
        <f>+集計・資料①!M44</f>
        <v>4</v>
      </c>
      <c r="AN53" s="283">
        <f>+集計・資料①!N44</f>
        <v>14</v>
      </c>
      <c r="AO53" s="283">
        <f>+集計・資料①!O44</f>
        <v>31</v>
      </c>
      <c r="AP53" s="283">
        <f>+集計・資料①!P44</f>
        <v>17</v>
      </c>
      <c r="AQ53" s="283">
        <f>+集計・資料①!Q44</f>
        <v>25</v>
      </c>
      <c r="AR53" s="305">
        <f>+集計・資料①!R44</f>
        <v>21</v>
      </c>
      <c r="AS53" s="310">
        <f t="shared" si="40"/>
        <v>112</v>
      </c>
    </row>
    <row r="54" spans="1:45">
      <c r="A54" s="461"/>
      <c r="B54" s="291"/>
      <c r="C54" s="291"/>
      <c r="D54" s="291"/>
      <c r="E54" s="291"/>
      <c r="F54" s="291"/>
      <c r="G54" s="291"/>
      <c r="H54" s="291"/>
      <c r="I54" s="291"/>
      <c r="J54" s="291"/>
      <c r="K54" s="291"/>
      <c r="L54" s="291"/>
      <c r="M54" s="291"/>
      <c r="N54" s="291"/>
      <c r="O54" s="291"/>
      <c r="P54" s="291"/>
      <c r="Q54" s="291"/>
      <c r="R54" s="291"/>
      <c r="S54" s="291"/>
      <c r="T54" s="291"/>
      <c r="U54" s="291"/>
      <c r="V54" s="291"/>
      <c r="W54" s="291"/>
      <c r="X54" s="291"/>
      <c r="Y54" s="291"/>
      <c r="Z54" s="291"/>
      <c r="AA54" s="462"/>
      <c r="AC54" s="577" t="s">
        <v>416</v>
      </c>
      <c r="AD54" s="711">
        <f>AM53</f>
        <v>4</v>
      </c>
      <c r="AE54" s="711">
        <f t="shared" ref="AE54:AJ54" si="43">AN53</f>
        <v>14</v>
      </c>
      <c r="AF54" s="711">
        <f t="shared" si="43"/>
        <v>31</v>
      </c>
      <c r="AG54" s="711">
        <f t="shared" si="43"/>
        <v>17</v>
      </c>
      <c r="AH54" s="711">
        <f t="shared" si="43"/>
        <v>25</v>
      </c>
      <c r="AI54" s="711">
        <f t="shared" si="43"/>
        <v>21</v>
      </c>
      <c r="AJ54" s="711">
        <f t="shared" si="43"/>
        <v>112</v>
      </c>
      <c r="AL54" s="108" t="s">
        <v>432</v>
      </c>
      <c r="AM54" s="300">
        <f>+集計・資料①!M46</f>
        <v>21</v>
      </c>
      <c r="AN54" s="283">
        <f>+集計・資料①!N46</f>
        <v>41</v>
      </c>
      <c r="AO54" s="283">
        <f>+集計・資料①!O46</f>
        <v>77</v>
      </c>
      <c r="AP54" s="283">
        <f>+集計・資料①!P46</f>
        <v>53</v>
      </c>
      <c r="AQ54" s="283">
        <f>+集計・資料①!Q46</f>
        <v>131</v>
      </c>
      <c r="AR54" s="305">
        <f>+集計・資料①!R46</f>
        <v>127</v>
      </c>
      <c r="AS54" s="310">
        <f t="shared" si="40"/>
        <v>450</v>
      </c>
    </row>
    <row r="55" spans="1:45">
      <c r="A55" s="461"/>
      <c r="B55" s="291"/>
      <c r="C55" s="291"/>
      <c r="D55" s="291"/>
      <c r="E55" s="291"/>
      <c r="F55" s="291"/>
      <c r="G55" s="291"/>
      <c r="H55" s="291"/>
      <c r="I55" s="291"/>
      <c r="J55" s="291"/>
      <c r="K55" s="291"/>
      <c r="L55" s="291"/>
      <c r="M55" s="291"/>
      <c r="N55" s="291"/>
      <c r="O55" s="291"/>
      <c r="P55" s="291"/>
      <c r="Q55" s="291"/>
      <c r="R55" s="291"/>
      <c r="S55" s="291"/>
      <c r="T55" s="291"/>
      <c r="U55" s="291"/>
      <c r="V55" s="291"/>
      <c r="W55" s="291"/>
      <c r="X55" s="291"/>
      <c r="Y55" s="291"/>
      <c r="Z55" s="291"/>
      <c r="AA55" s="462"/>
      <c r="AC55" s="577" t="s">
        <v>417</v>
      </c>
      <c r="AD55" s="711">
        <f>AM52</f>
        <v>3</v>
      </c>
      <c r="AE55" s="711">
        <f t="shared" ref="AE55:AJ55" si="44">AN52</f>
        <v>4</v>
      </c>
      <c r="AF55" s="711">
        <f t="shared" si="44"/>
        <v>15</v>
      </c>
      <c r="AG55" s="711">
        <f t="shared" si="44"/>
        <v>12</v>
      </c>
      <c r="AH55" s="711">
        <f t="shared" si="44"/>
        <v>38</v>
      </c>
      <c r="AI55" s="711">
        <f t="shared" si="44"/>
        <v>12</v>
      </c>
      <c r="AJ55" s="711">
        <f t="shared" si="44"/>
        <v>84</v>
      </c>
      <c r="AL55" s="108" t="s">
        <v>433</v>
      </c>
      <c r="AM55" s="300">
        <f>+集計・資料①!M48</f>
        <v>36</v>
      </c>
      <c r="AN55" s="283">
        <f>+集計・資料①!N48</f>
        <v>49</v>
      </c>
      <c r="AO55" s="283">
        <f>+集計・資料①!O48</f>
        <v>45</v>
      </c>
      <c r="AP55" s="283">
        <f>+集計・資料①!P48</f>
        <v>35</v>
      </c>
      <c r="AQ55" s="283">
        <f>+集計・資料①!Q48</f>
        <v>97</v>
      </c>
      <c r="AR55" s="305">
        <f>+集計・資料①!R48</f>
        <v>137</v>
      </c>
      <c r="AS55" s="310">
        <f t="shared" si="40"/>
        <v>399</v>
      </c>
    </row>
    <row r="56" spans="1:45" ht="11.25" thickBot="1">
      <c r="A56" s="461"/>
      <c r="B56" s="291"/>
      <c r="C56" s="291"/>
      <c r="D56" s="291"/>
      <c r="E56" s="291"/>
      <c r="F56" s="291"/>
      <c r="G56" s="291"/>
      <c r="H56" s="291"/>
      <c r="I56" s="291"/>
      <c r="J56" s="291"/>
      <c r="K56" s="291"/>
      <c r="L56" s="291"/>
      <c r="M56" s="291"/>
      <c r="N56" s="291"/>
      <c r="O56" s="291"/>
      <c r="P56" s="291"/>
      <c r="Q56" s="291"/>
      <c r="R56" s="291"/>
      <c r="S56" s="291"/>
      <c r="T56" s="291"/>
      <c r="U56" s="291"/>
      <c r="V56" s="291"/>
      <c r="W56" s="291"/>
      <c r="X56" s="291"/>
      <c r="Y56" s="291"/>
      <c r="Z56" s="291"/>
      <c r="AA56" s="462"/>
      <c r="AC56" s="577" t="s">
        <v>418</v>
      </c>
      <c r="AD56" s="711">
        <f>AM51</f>
        <v>1</v>
      </c>
      <c r="AE56" s="711">
        <f t="shared" ref="AE56:AJ56" si="45">AN51</f>
        <v>5</v>
      </c>
      <c r="AF56" s="711">
        <f t="shared" si="45"/>
        <v>11</v>
      </c>
      <c r="AG56" s="711">
        <f t="shared" si="45"/>
        <v>16</v>
      </c>
      <c r="AH56" s="711">
        <f t="shared" si="45"/>
        <v>24</v>
      </c>
      <c r="AI56" s="711">
        <f t="shared" si="45"/>
        <v>15</v>
      </c>
      <c r="AJ56" s="711">
        <f t="shared" si="45"/>
        <v>72</v>
      </c>
      <c r="AL56" s="110" t="s">
        <v>434</v>
      </c>
      <c r="AM56" s="301">
        <f>+集計・資料①!M50</f>
        <v>10</v>
      </c>
      <c r="AN56" s="302">
        <f>+集計・資料①!N50</f>
        <v>11</v>
      </c>
      <c r="AO56" s="302">
        <f>+集計・資料①!O50</f>
        <v>26</v>
      </c>
      <c r="AP56" s="302">
        <f>+集計・資料①!P50</f>
        <v>13</v>
      </c>
      <c r="AQ56" s="302">
        <f>+集計・資料①!Q50</f>
        <v>33</v>
      </c>
      <c r="AR56" s="306">
        <f>+集計・資料①!R50</f>
        <v>68</v>
      </c>
      <c r="AS56" s="311">
        <f t="shared" si="40"/>
        <v>161</v>
      </c>
    </row>
    <row r="57" spans="1:45" ht="12" thickTop="1" thickBot="1">
      <c r="A57" s="461"/>
      <c r="B57" s="291"/>
      <c r="C57" s="291"/>
      <c r="D57" s="291"/>
      <c r="E57" s="291"/>
      <c r="F57" s="291"/>
      <c r="G57" s="291"/>
      <c r="H57" s="291"/>
      <c r="I57" s="291"/>
      <c r="J57" s="291"/>
      <c r="K57" s="291"/>
      <c r="L57" s="291"/>
      <c r="M57" s="291"/>
      <c r="N57" s="291"/>
      <c r="O57" s="291"/>
      <c r="P57" s="291"/>
      <c r="Q57" s="291"/>
      <c r="R57" s="291"/>
      <c r="S57" s="291"/>
      <c r="T57" s="291"/>
      <c r="U57" s="291"/>
      <c r="V57" s="291"/>
      <c r="W57" s="291"/>
      <c r="X57" s="291"/>
      <c r="Y57" s="291"/>
      <c r="Z57" s="291"/>
      <c r="AA57" s="462"/>
      <c r="AC57" s="589" t="s">
        <v>545</v>
      </c>
      <c r="AD57" s="711">
        <f>SUM(AD51:AD56)</f>
        <v>75</v>
      </c>
      <c r="AE57" s="711">
        <f t="shared" ref="AE57:AJ57" si="46">SUM(AE51:AE56)</f>
        <v>124</v>
      </c>
      <c r="AF57" s="711">
        <f t="shared" si="46"/>
        <v>205</v>
      </c>
      <c r="AG57" s="711">
        <f t="shared" si="46"/>
        <v>146</v>
      </c>
      <c r="AH57" s="711">
        <f t="shared" si="46"/>
        <v>348</v>
      </c>
      <c r="AI57" s="711">
        <f t="shared" si="46"/>
        <v>380</v>
      </c>
      <c r="AJ57" s="711">
        <f t="shared" si="46"/>
        <v>1278</v>
      </c>
      <c r="AL57" s="303" t="s">
        <v>545</v>
      </c>
      <c r="AM57" s="286">
        <f>+SUM(AM51:AM56)</f>
        <v>75</v>
      </c>
      <c r="AN57" s="287">
        <f t="shared" ref="AN57:AS57" si="47">+SUM(AN51:AN56)</f>
        <v>124</v>
      </c>
      <c r="AO57" s="287">
        <f t="shared" si="47"/>
        <v>205</v>
      </c>
      <c r="AP57" s="287">
        <f t="shared" si="47"/>
        <v>146</v>
      </c>
      <c r="AQ57" s="287">
        <f t="shared" si="47"/>
        <v>348</v>
      </c>
      <c r="AR57" s="307">
        <f t="shared" si="47"/>
        <v>380</v>
      </c>
      <c r="AS57" s="308">
        <f t="shared" si="47"/>
        <v>1278</v>
      </c>
    </row>
    <row r="58" spans="1:45">
      <c r="A58" s="461"/>
      <c r="B58" s="291"/>
      <c r="C58" s="291"/>
      <c r="D58" s="291"/>
      <c r="E58" s="291"/>
      <c r="F58" s="291"/>
      <c r="G58" s="291"/>
      <c r="H58" s="291"/>
      <c r="I58" s="291"/>
      <c r="J58" s="291"/>
      <c r="K58" s="291"/>
      <c r="L58" s="291"/>
      <c r="M58" s="291"/>
      <c r="N58" s="291"/>
      <c r="O58" s="291"/>
      <c r="P58" s="291"/>
      <c r="Q58" s="291"/>
      <c r="R58" s="291"/>
      <c r="S58" s="291"/>
      <c r="T58" s="291"/>
      <c r="U58" s="291"/>
      <c r="V58" s="291"/>
      <c r="W58" s="291"/>
      <c r="X58" s="291"/>
      <c r="Y58" s="291"/>
      <c r="Z58" s="291"/>
      <c r="AA58" s="462"/>
    </row>
    <row r="59" spans="1:45">
      <c r="A59" s="461"/>
      <c r="B59" s="291"/>
      <c r="C59" s="291"/>
      <c r="D59" s="291"/>
      <c r="E59" s="291"/>
      <c r="F59" s="291"/>
      <c r="G59" s="291"/>
      <c r="H59" s="291"/>
      <c r="I59" s="291"/>
      <c r="J59" s="291"/>
      <c r="K59" s="291"/>
      <c r="L59" s="291"/>
      <c r="M59" s="291"/>
      <c r="N59" s="291"/>
      <c r="O59" s="291"/>
      <c r="P59" s="291"/>
      <c r="Q59" s="291"/>
      <c r="R59" s="291"/>
      <c r="S59" s="291"/>
      <c r="T59" s="291"/>
      <c r="U59" s="291"/>
      <c r="V59" s="291"/>
      <c r="W59" s="291"/>
      <c r="X59" s="291"/>
      <c r="Y59" s="291"/>
      <c r="Z59" s="291"/>
      <c r="AA59" s="462"/>
    </row>
    <row r="60" spans="1:45">
      <c r="A60" s="461"/>
      <c r="B60" s="291"/>
      <c r="C60" s="291"/>
      <c r="D60" s="291"/>
      <c r="E60" s="291"/>
      <c r="F60" s="291"/>
      <c r="G60" s="291"/>
      <c r="H60" s="291"/>
      <c r="I60" s="291"/>
      <c r="J60" s="291"/>
      <c r="K60" s="291"/>
      <c r="L60" s="291"/>
      <c r="M60" s="291"/>
      <c r="N60" s="291"/>
      <c r="O60" s="291"/>
      <c r="P60" s="291"/>
      <c r="Q60" s="291"/>
      <c r="R60" s="291"/>
      <c r="S60" s="291"/>
      <c r="T60" s="291"/>
      <c r="U60" s="291"/>
      <c r="V60" s="291"/>
      <c r="W60" s="291"/>
      <c r="X60" s="291"/>
      <c r="Y60" s="291"/>
      <c r="Z60" s="291"/>
      <c r="AA60" s="462"/>
    </row>
    <row r="61" spans="1:45">
      <c r="A61" s="461"/>
      <c r="B61" s="291"/>
      <c r="C61" s="291"/>
      <c r="D61" s="291"/>
      <c r="E61" s="291"/>
      <c r="F61" s="291"/>
      <c r="G61" s="291"/>
      <c r="H61" s="291"/>
      <c r="I61" s="291"/>
      <c r="J61" s="291"/>
      <c r="K61" s="291"/>
      <c r="L61" s="291"/>
      <c r="M61" s="291"/>
      <c r="N61" s="291"/>
      <c r="O61" s="291"/>
      <c r="P61" s="291"/>
      <c r="Q61" s="291"/>
      <c r="R61" s="291"/>
      <c r="S61" s="291"/>
      <c r="T61" s="291"/>
      <c r="U61" s="291"/>
      <c r="V61" s="291"/>
      <c r="W61" s="291"/>
      <c r="X61" s="291"/>
      <c r="Y61" s="291"/>
      <c r="Z61" s="291"/>
      <c r="AA61" s="462"/>
    </row>
    <row r="62" spans="1:45">
      <c r="A62" s="461"/>
      <c r="B62" s="291"/>
      <c r="C62" s="291"/>
      <c r="D62" s="291"/>
      <c r="E62" s="291"/>
      <c r="F62" s="291"/>
      <c r="G62" s="291"/>
      <c r="H62" s="291"/>
      <c r="I62" s="291"/>
      <c r="J62" s="291"/>
      <c r="K62" s="291"/>
      <c r="L62" s="291"/>
      <c r="M62" s="291"/>
      <c r="N62" s="291"/>
      <c r="O62" s="291"/>
      <c r="P62" s="291"/>
      <c r="Q62" s="291"/>
      <c r="R62" s="291"/>
      <c r="S62" s="291"/>
      <c r="T62" s="291"/>
      <c r="U62" s="291"/>
      <c r="V62" s="291"/>
      <c r="W62" s="291"/>
      <c r="X62" s="291"/>
      <c r="Y62" s="291"/>
      <c r="Z62" s="291"/>
      <c r="AA62" s="462"/>
    </row>
    <row r="63" spans="1:45">
      <c r="A63" s="461"/>
      <c r="B63" s="291"/>
      <c r="C63" s="291"/>
      <c r="D63" s="291"/>
      <c r="E63" s="291"/>
      <c r="F63" s="291"/>
      <c r="G63" s="291"/>
      <c r="H63" s="291"/>
      <c r="I63" s="291"/>
      <c r="J63" s="291"/>
      <c r="K63" s="291"/>
      <c r="L63" s="291"/>
      <c r="M63" s="291"/>
      <c r="N63" s="291"/>
      <c r="O63" s="291"/>
      <c r="P63" s="291"/>
      <c r="Q63" s="291"/>
      <c r="R63" s="291"/>
      <c r="S63" s="291"/>
      <c r="T63" s="291"/>
      <c r="U63" s="291"/>
      <c r="V63" s="291"/>
      <c r="W63" s="291"/>
      <c r="X63" s="291"/>
      <c r="Y63" s="291"/>
      <c r="Z63" s="291"/>
      <c r="AA63" s="462"/>
    </row>
    <row r="64" spans="1:45">
      <c r="A64" s="461"/>
      <c r="B64" s="291"/>
      <c r="C64" s="291"/>
      <c r="D64" s="291"/>
      <c r="E64" s="291"/>
      <c r="F64" s="291"/>
      <c r="G64" s="291"/>
      <c r="H64" s="291"/>
      <c r="I64" s="291"/>
      <c r="J64" s="291"/>
      <c r="K64" s="291"/>
      <c r="L64" s="291"/>
      <c r="M64" s="291"/>
      <c r="N64" s="291"/>
      <c r="O64" s="291"/>
      <c r="P64" s="291"/>
      <c r="Q64" s="291"/>
      <c r="R64" s="291"/>
      <c r="S64" s="291"/>
      <c r="T64" s="291"/>
      <c r="U64" s="291"/>
      <c r="V64" s="291"/>
      <c r="W64" s="291"/>
      <c r="X64" s="291"/>
      <c r="Y64" s="291"/>
      <c r="Z64" s="291"/>
      <c r="AA64" s="462"/>
    </row>
    <row r="65" spans="1:27">
      <c r="A65" s="461"/>
      <c r="B65" s="291"/>
      <c r="C65" s="291"/>
      <c r="D65" s="291"/>
      <c r="E65" s="291"/>
      <c r="F65" s="291"/>
      <c r="G65" s="291"/>
      <c r="H65" s="291"/>
      <c r="I65" s="291"/>
      <c r="J65" s="291"/>
      <c r="K65" s="291"/>
      <c r="L65" s="291"/>
      <c r="M65" s="291"/>
      <c r="N65" s="291"/>
      <c r="O65" s="291"/>
      <c r="P65" s="291"/>
      <c r="Q65" s="291"/>
      <c r="R65" s="291"/>
      <c r="S65" s="291"/>
      <c r="T65" s="291"/>
      <c r="U65" s="291"/>
      <c r="V65" s="291"/>
      <c r="W65" s="291"/>
      <c r="X65" s="291"/>
      <c r="Y65" s="291"/>
      <c r="Z65" s="291"/>
      <c r="AA65" s="462"/>
    </row>
    <row r="66" spans="1:27">
      <c r="A66" s="461"/>
      <c r="B66" s="291"/>
      <c r="C66" s="291"/>
      <c r="D66" s="291"/>
      <c r="E66" s="291"/>
      <c r="F66" s="291"/>
      <c r="G66" s="291"/>
      <c r="H66" s="291"/>
      <c r="I66" s="291"/>
      <c r="J66" s="291"/>
      <c r="K66" s="291"/>
      <c r="L66" s="291"/>
      <c r="M66" s="291"/>
      <c r="N66" s="291"/>
      <c r="O66" s="291"/>
      <c r="P66" s="291"/>
      <c r="Q66" s="291"/>
      <c r="R66" s="291"/>
      <c r="S66" s="291"/>
      <c r="T66" s="291"/>
      <c r="U66" s="291"/>
      <c r="V66" s="291"/>
      <c r="W66" s="291"/>
      <c r="X66" s="291"/>
      <c r="Y66" s="291"/>
      <c r="Z66" s="291"/>
      <c r="AA66" s="462"/>
    </row>
    <row r="67" spans="1:27">
      <c r="A67" s="463"/>
      <c r="B67" s="464"/>
      <c r="C67" s="464"/>
      <c r="D67" s="464"/>
      <c r="E67" s="464"/>
      <c r="F67" s="464"/>
      <c r="G67" s="464"/>
      <c r="H67" s="464"/>
      <c r="I67" s="464"/>
      <c r="J67" s="464"/>
      <c r="K67" s="464"/>
      <c r="L67" s="464"/>
      <c r="M67" s="464"/>
      <c r="N67" s="464"/>
      <c r="O67" s="464"/>
      <c r="P67" s="464"/>
      <c r="Q67" s="464"/>
      <c r="R67" s="464"/>
      <c r="S67" s="464"/>
      <c r="T67" s="464"/>
      <c r="U67" s="464"/>
      <c r="V67" s="464"/>
      <c r="W67" s="464"/>
      <c r="X67" s="464"/>
      <c r="Y67" s="464"/>
      <c r="Z67" s="464"/>
      <c r="AA67" s="465"/>
    </row>
  </sheetData>
  <mergeCells count="3">
    <mergeCell ref="A1:B1"/>
    <mergeCell ref="V1:AA1"/>
    <mergeCell ref="B3:M13"/>
  </mergeCells>
  <phoneticPr fontId="4"/>
  <conditionalFormatting sqref="AD5:AH5">
    <cfRule type="top10" dxfId="29" priority="6" rank="1"/>
  </conditionalFormatting>
  <conditionalFormatting sqref="AD8:AD19">
    <cfRule type="top10" dxfId="28" priority="4" rank="1"/>
    <cfRule type="top10" dxfId="27" priority="5" rank="1"/>
  </conditionalFormatting>
  <conditionalFormatting sqref="AH8:AH19">
    <cfRule type="top10" dxfId="26" priority="3" rank="1"/>
  </conditionalFormatting>
  <conditionalFormatting sqref="AD23:AD28">
    <cfRule type="top10" dxfId="25" priority="2" rank="1"/>
  </conditionalFormatting>
  <conditionalFormatting sqref="AH23:AH28">
    <cfRule type="top10" dxfId="24" priority="1" rank="1"/>
  </conditionalFormatting>
  <printOptions horizontalCentered="1" verticalCentered="1"/>
  <pageMargins left="0.39370078740157483" right="0.39370078740157483" top="0.39370078740157483" bottom="0.39370078740157483" header="0.51181102362204722" footer="0.51181102362204722"/>
  <pageSetup paperSize="9" scale="95" orientation="portrait" r:id="rId1"/>
  <headerFooter alignWithMargins="0"/>
  <colBreaks count="2" manualBreakCount="2">
    <brk id="27" max="66" man="1"/>
    <brk id="36"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tabColor theme="9" tint="0.59999389629810485"/>
  </sheetPr>
  <dimension ref="A1:AV70"/>
  <sheetViews>
    <sheetView showGridLines="0" view="pageBreakPreview" topLeftCell="A20" zoomScaleNormal="100" zoomScaleSheetLayoutView="100" workbookViewId="0">
      <selection activeCell="AC1" sqref="AC1"/>
    </sheetView>
  </sheetViews>
  <sheetFormatPr defaultColWidth="10.28515625" defaultRowHeight="10.5"/>
  <cols>
    <col min="1" max="27" width="3.5703125" style="282" customWidth="1"/>
    <col min="28" max="28" width="1.7109375" style="282" customWidth="1"/>
    <col min="29" max="29" width="17.7109375" style="282" customWidth="1"/>
    <col min="30" max="30" width="17.7109375" style="291" customWidth="1"/>
    <col min="31" max="31" width="17.7109375" style="282" customWidth="1"/>
    <col min="32" max="32" width="8.28515625" style="336" customWidth="1"/>
    <col min="33" max="33" width="7.7109375" style="336" bestFit="1" customWidth="1"/>
    <col min="34" max="34" width="5.42578125" style="336" bestFit="1" customWidth="1"/>
    <col min="35" max="36" width="7.140625" style="336" bestFit="1" customWidth="1"/>
    <col min="37" max="37" width="8.28515625" style="336" bestFit="1" customWidth="1"/>
    <col min="38" max="38" width="5.42578125" style="336" bestFit="1" customWidth="1"/>
    <col min="39" max="44" width="5.42578125" style="336" customWidth="1"/>
    <col min="45" max="45" width="1.7109375" style="282" customWidth="1"/>
    <col min="46" max="46" width="15.28515625" style="282" customWidth="1"/>
    <col min="47" max="47" width="10.28515625" style="291" customWidth="1"/>
    <col min="48" max="16384" width="10.28515625" style="282"/>
  </cols>
  <sheetData>
    <row r="1" spans="1:48" ht="21" customHeight="1" thickBot="1">
      <c r="A1" s="983">
        <v>42</v>
      </c>
      <c r="B1" s="983"/>
      <c r="C1" s="496" t="s">
        <v>196</v>
      </c>
      <c r="D1" s="496"/>
      <c r="E1" s="496"/>
      <c r="F1" s="496"/>
      <c r="G1" s="496"/>
      <c r="H1" s="496"/>
      <c r="I1" s="496"/>
      <c r="J1" s="496"/>
      <c r="K1" s="496"/>
      <c r="L1" s="496"/>
      <c r="M1" s="496"/>
      <c r="N1" s="496"/>
      <c r="O1" s="496"/>
      <c r="P1" s="496"/>
      <c r="Q1" s="496"/>
      <c r="R1" s="496"/>
      <c r="S1" s="496"/>
      <c r="T1" s="496"/>
      <c r="U1" s="496"/>
      <c r="V1" s="985" t="s">
        <v>518</v>
      </c>
      <c r="W1" s="985"/>
      <c r="X1" s="985"/>
      <c r="Y1" s="985"/>
      <c r="Z1" s="985"/>
      <c r="AA1" s="985"/>
      <c r="AC1" s="398" t="s">
        <v>891</v>
      </c>
      <c r="AT1" s="398" t="s">
        <v>197</v>
      </c>
    </row>
    <row r="2" spans="1:48">
      <c r="AC2" s="398"/>
      <c r="AT2" s="398"/>
    </row>
    <row r="3" spans="1:48" ht="10.5" customHeight="1">
      <c r="B3" s="987" t="s">
        <v>848</v>
      </c>
      <c r="C3" s="991"/>
      <c r="D3" s="991"/>
      <c r="E3" s="991"/>
      <c r="F3" s="991"/>
      <c r="G3" s="991"/>
      <c r="H3" s="991"/>
      <c r="I3" s="991"/>
      <c r="J3" s="991"/>
      <c r="K3" s="991"/>
      <c r="M3" s="458"/>
      <c r="N3" s="459"/>
      <c r="O3" s="459"/>
      <c r="P3" s="459"/>
      <c r="Q3" s="459"/>
      <c r="R3" s="459"/>
      <c r="S3" s="459"/>
      <c r="T3" s="459"/>
      <c r="U3" s="459"/>
      <c r="V3" s="459"/>
      <c r="W3" s="459"/>
      <c r="X3" s="459"/>
      <c r="Y3" s="459"/>
      <c r="Z3" s="459"/>
      <c r="AA3" s="460"/>
      <c r="AC3" s="398" t="s">
        <v>198</v>
      </c>
      <c r="AG3" s="336" t="s">
        <v>669</v>
      </c>
      <c r="AT3" s="398" t="s">
        <v>198</v>
      </c>
    </row>
    <row r="4" spans="1:48">
      <c r="B4" s="991"/>
      <c r="C4" s="991"/>
      <c r="D4" s="991"/>
      <c r="E4" s="991"/>
      <c r="F4" s="991"/>
      <c r="G4" s="991"/>
      <c r="H4" s="991"/>
      <c r="I4" s="991"/>
      <c r="J4" s="991"/>
      <c r="K4" s="991"/>
      <c r="M4" s="461"/>
      <c r="N4" s="291"/>
      <c r="O4" s="291"/>
      <c r="P4" s="291"/>
      <c r="Q4" s="291"/>
      <c r="R4" s="291"/>
      <c r="S4" s="291"/>
      <c r="T4" s="291"/>
      <c r="U4" s="291"/>
      <c r="V4" s="291"/>
      <c r="W4" s="291"/>
      <c r="X4" s="291"/>
      <c r="Y4" s="291"/>
      <c r="Z4" s="291"/>
      <c r="AA4" s="462"/>
      <c r="AD4" s="404"/>
      <c r="AG4" s="336" t="str">
        <f>CONCATENATE("パートタイマーの平均時間給は、男性：",TEXT(AD6,"###,###.0円"),"、女性：",TEXT(AE6,"###,###.0円"),"となった。")</f>
        <v>パートタイマーの平均時間給は、男性：1,163.6円、女性：1,139.1円となった。</v>
      </c>
      <c r="AU4" s="404"/>
    </row>
    <row r="5" spans="1:48">
      <c r="B5" s="991"/>
      <c r="C5" s="991"/>
      <c r="D5" s="991"/>
      <c r="E5" s="991"/>
      <c r="F5" s="991"/>
      <c r="G5" s="991"/>
      <c r="H5" s="991"/>
      <c r="I5" s="991"/>
      <c r="J5" s="991"/>
      <c r="K5" s="991"/>
      <c r="M5" s="461"/>
      <c r="N5" s="291"/>
      <c r="O5" s="291"/>
      <c r="P5" s="291"/>
      <c r="Q5" s="291"/>
      <c r="R5" s="291"/>
      <c r="S5" s="291"/>
      <c r="T5" s="291"/>
      <c r="U5" s="291"/>
      <c r="V5" s="291"/>
      <c r="W5" s="291"/>
      <c r="X5" s="291"/>
      <c r="Y5" s="291"/>
      <c r="Z5" s="291"/>
      <c r="AA5" s="462"/>
      <c r="AC5" s="575"/>
      <c r="AD5" s="597" t="s">
        <v>541</v>
      </c>
      <c r="AE5" s="598" t="s">
        <v>542</v>
      </c>
      <c r="AF5" s="794"/>
      <c r="AG5" s="336" t="s">
        <v>670</v>
      </c>
      <c r="AI5" s="788" t="s">
        <v>730</v>
      </c>
      <c r="AJ5" s="788" t="s">
        <v>713</v>
      </c>
      <c r="AK5" s="788" t="s">
        <v>714</v>
      </c>
      <c r="AT5" s="575"/>
      <c r="AU5" s="598" t="s">
        <v>542</v>
      </c>
      <c r="AV5" s="597" t="s">
        <v>541</v>
      </c>
    </row>
    <row r="6" spans="1:48">
      <c r="B6" s="991"/>
      <c r="C6" s="991"/>
      <c r="D6" s="991"/>
      <c r="E6" s="991"/>
      <c r="F6" s="991"/>
      <c r="G6" s="991"/>
      <c r="H6" s="991"/>
      <c r="I6" s="991"/>
      <c r="J6" s="991"/>
      <c r="K6" s="991"/>
      <c r="M6" s="461"/>
      <c r="N6" s="291"/>
      <c r="O6" s="291"/>
      <c r="P6" s="291"/>
      <c r="Q6" s="291"/>
      <c r="R6" s="291"/>
      <c r="S6" s="291"/>
      <c r="T6" s="291"/>
      <c r="U6" s="291"/>
      <c r="V6" s="291"/>
      <c r="W6" s="291"/>
      <c r="X6" s="291"/>
      <c r="Y6" s="291"/>
      <c r="Z6" s="291"/>
      <c r="AA6" s="462"/>
      <c r="AC6" s="594" t="s">
        <v>547</v>
      </c>
      <c r="AD6" s="715">
        <f>AV6</f>
        <v>1163.5981524249423</v>
      </c>
      <c r="AE6" s="715">
        <f>AU6</f>
        <v>1139.1102941176471</v>
      </c>
      <c r="AF6" s="794"/>
      <c r="AG6" s="336" t="s">
        <v>843</v>
      </c>
      <c r="AI6" s="788" t="s">
        <v>693</v>
      </c>
      <c r="AJ6" s="788" t="s">
        <v>689</v>
      </c>
      <c r="AK6" s="788"/>
      <c r="AT6" s="594" t="s">
        <v>547</v>
      </c>
      <c r="AU6" s="599">
        <f>+AU24</f>
        <v>1139.1102941176471</v>
      </c>
      <c r="AV6" s="599">
        <f>+AV24</f>
        <v>1163.5981524249423</v>
      </c>
    </row>
    <row r="7" spans="1:48">
      <c r="B7" s="991"/>
      <c r="C7" s="991"/>
      <c r="D7" s="991"/>
      <c r="E7" s="991"/>
      <c r="F7" s="991"/>
      <c r="G7" s="991"/>
      <c r="H7" s="991"/>
      <c r="I7" s="991"/>
      <c r="J7" s="991"/>
      <c r="K7" s="991"/>
      <c r="M7" s="461"/>
      <c r="N7" s="291"/>
      <c r="O7" s="291"/>
      <c r="P7" s="291"/>
      <c r="Q7" s="291"/>
      <c r="R7" s="291"/>
      <c r="S7" s="291"/>
      <c r="T7" s="291"/>
      <c r="U7" s="291"/>
      <c r="V7" s="291"/>
      <c r="W7" s="291"/>
      <c r="X7" s="291"/>
      <c r="Y7" s="291"/>
      <c r="Z7" s="291"/>
      <c r="AA7" s="462"/>
      <c r="AC7" s="484"/>
      <c r="AD7" s="485"/>
      <c r="AE7" s="486"/>
      <c r="AF7" s="695"/>
      <c r="AG7" s="336" t="s">
        <v>844</v>
      </c>
      <c r="AI7" s="788" t="s">
        <v>691</v>
      </c>
      <c r="AJ7" s="788" t="s">
        <v>693</v>
      </c>
      <c r="AK7" s="788"/>
      <c r="AL7" s="336" t="s">
        <v>731</v>
      </c>
      <c r="AT7" s="484"/>
      <c r="AU7" s="485"/>
      <c r="AV7" s="486"/>
    </row>
    <row r="8" spans="1:48">
      <c r="B8" s="991"/>
      <c r="C8" s="991"/>
      <c r="D8" s="991"/>
      <c r="E8" s="991"/>
      <c r="F8" s="991"/>
      <c r="G8" s="991"/>
      <c r="H8" s="991"/>
      <c r="I8" s="991"/>
      <c r="J8" s="991"/>
      <c r="K8" s="991"/>
      <c r="M8" s="461"/>
      <c r="N8" s="291"/>
      <c r="O8" s="291"/>
      <c r="P8" s="291"/>
      <c r="Q8" s="291"/>
      <c r="R8" s="291"/>
      <c r="S8" s="291"/>
      <c r="T8" s="291"/>
      <c r="U8" s="291"/>
      <c r="V8" s="291"/>
      <c r="W8" s="291"/>
      <c r="X8" s="291"/>
      <c r="Y8" s="291"/>
      <c r="Z8" s="291"/>
      <c r="AA8" s="462"/>
      <c r="AC8" s="486" t="s">
        <v>199</v>
      </c>
      <c r="AD8" s="485"/>
      <c r="AE8" s="486"/>
      <c r="AG8" s="336" t="str">
        <f>CONCATENATE(AG6,AI6,AJ6,AK6,AL6,AG7,AI7,AJ7,AK7,AL7)</f>
        <v>業種別では、男性は「医療・福祉」「金融･保険業」女性は、「不動産業」「医療・福祉」で高い値を示した。</v>
      </c>
      <c r="AT8" s="486" t="s">
        <v>199</v>
      </c>
      <c r="AU8" s="485"/>
      <c r="AV8" s="486"/>
    </row>
    <row r="9" spans="1:48">
      <c r="B9" s="991"/>
      <c r="C9" s="991"/>
      <c r="D9" s="991"/>
      <c r="E9" s="991"/>
      <c r="F9" s="991"/>
      <c r="G9" s="991"/>
      <c r="H9" s="991"/>
      <c r="I9" s="991"/>
      <c r="J9" s="991"/>
      <c r="K9" s="991"/>
      <c r="M9" s="461"/>
      <c r="N9" s="291"/>
      <c r="O9" s="291"/>
      <c r="P9" s="291"/>
      <c r="Q9" s="291"/>
      <c r="R9" s="291"/>
      <c r="S9" s="291"/>
      <c r="T9" s="291"/>
      <c r="U9" s="291"/>
      <c r="V9" s="291"/>
      <c r="W9" s="291"/>
      <c r="X9" s="291"/>
      <c r="Y9" s="291"/>
      <c r="Z9" s="291"/>
      <c r="AA9" s="462"/>
      <c r="AC9" s="486"/>
      <c r="AD9" s="485"/>
      <c r="AE9" s="486"/>
      <c r="AG9" s="336" t="s">
        <v>677</v>
      </c>
      <c r="AI9" s="788" t="s">
        <v>730</v>
      </c>
      <c r="AJ9" s="788" t="s">
        <v>713</v>
      </c>
      <c r="AK9" s="788" t="s">
        <v>714</v>
      </c>
      <c r="AT9" s="486"/>
      <c r="AU9" s="485"/>
      <c r="AV9" s="486"/>
    </row>
    <row r="10" spans="1:48">
      <c r="B10" s="991"/>
      <c r="C10" s="991"/>
      <c r="D10" s="991"/>
      <c r="E10" s="991"/>
      <c r="F10" s="991"/>
      <c r="G10" s="991"/>
      <c r="H10" s="991"/>
      <c r="I10" s="991"/>
      <c r="J10" s="991"/>
      <c r="K10" s="991"/>
      <c r="M10" s="461"/>
      <c r="N10" s="291"/>
      <c r="O10" s="291"/>
      <c r="P10" s="291"/>
      <c r="Q10" s="291"/>
      <c r="R10" s="291"/>
      <c r="S10" s="291"/>
      <c r="T10" s="291"/>
      <c r="U10" s="291"/>
      <c r="V10" s="291"/>
      <c r="W10" s="291"/>
      <c r="X10" s="291"/>
      <c r="Y10" s="291"/>
      <c r="Z10" s="291"/>
      <c r="AA10" s="462"/>
      <c r="AC10" s="593" t="s">
        <v>539</v>
      </c>
      <c r="AD10" s="594" t="s">
        <v>541</v>
      </c>
      <c r="AE10" s="595" t="s">
        <v>542</v>
      </c>
      <c r="AG10" s="336" t="s">
        <v>845</v>
      </c>
      <c r="AI10" s="788" t="s">
        <v>684</v>
      </c>
      <c r="AJ10" s="788"/>
      <c r="AK10" s="788"/>
      <c r="AL10" s="336" t="s">
        <v>846</v>
      </c>
      <c r="AT10" s="593" t="s">
        <v>539</v>
      </c>
      <c r="AU10" s="595" t="s">
        <v>542</v>
      </c>
      <c r="AV10" s="594" t="s">
        <v>541</v>
      </c>
    </row>
    <row r="11" spans="1:48" ht="12">
      <c r="B11" s="991"/>
      <c r="C11" s="991"/>
      <c r="D11" s="991"/>
      <c r="E11" s="991"/>
      <c r="F11" s="991"/>
      <c r="G11" s="991"/>
      <c r="H11" s="991"/>
      <c r="I11" s="991"/>
      <c r="J11" s="991"/>
      <c r="K11" s="991"/>
      <c r="M11" s="461"/>
      <c r="N11" s="291"/>
      <c r="O11" s="291"/>
      <c r="P11" s="291"/>
      <c r="Q11" s="291"/>
      <c r="R11" s="291"/>
      <c r="S11" s="291"/>
      <c r="T11" s="291"/>
      <c r="U11" s="291"/>
      <c r="V11" s="291"/>
      <c r="W11" s="291"/>
      <c r="X11" s="291"/>
      <c r="Y11" s="291"/>
      <c r="Z11" s="291"/>
      <c r="AA11" s="462"/>
      <c r="AC11" s="573" t="s">
        <v>401</v>
      </c>
      <c r="AD11" s="716">
        <f>AV23</f>
        <v>1244</v>
      </c>
      <c r="AE11" s="716">
        <f>AU23</f>
        <v>1197.320987654321</v>
      </c>
      <c r="AF11" s="794"/>
      <c r="AH11" s="790"/>
      <c r="AI11" s="788"/>
      <c r="AJ11" s="788"/>
      <c r="AK11" s="788"/>
      <c r="AL11" s="804"/>
      <c r="AM11" s="790"/>
      <c r="AN11" s="790"/>
      <c r="AO11" s="790"/>
      <c r="AP11" s="790"/>
      <c r="AQ11" s="790"/>
      <c r="AR11" s="790"/>
      <c r="AT11" s="600" t="s">
        <v>546</v>
      </c>
      <c r="AU11" s="687" t="e">
        <f>+集計・資料①!E6</f>
        <v>#DIV/0!</v>
      </c>
      <c r="AV11" s="687" t="e">
        <f>+集計・資料①!D6</f>
        <v>#DIV/0!</v>
      </c>
    </row>
    <row r="12" spans="1:48">
      <c r="B12" s="991"/>
      <c r="C12" s="991"/>
      <c r="D12" s="991"/>
      <c r="E12" s="991"/>
      <c r="F12" s="991"/>
      <c r="G12" s="991"/>
      <c r="H12" s="991"/>
      <c r="I12" s="991"/>
      <c r="J12" s="991"/>
      <c r="K12" s="991"/>
      <c r="M12" s="461"/>
      <c r="N12" s="291"/>
      <c r="O12" s="291"/>
      <c r="P12" s="291"/>
      <c r="Q12" s="291"/>
      <c r="R12" s="291"/>
      <c r="S12" s="291"/>
      <c r="T12" s="291"/>
      <c r="U12" s="291"/>
      <c r="V12" s="291"/>
      <c r="W12" s="291"/>
      <c r="X12" s="291"/>
      <c r="Y12" s="291"/>
      <c r="Z12" s="291"/>
      <c r="AA12" s="462"/>
      <c r="AC12" s="690" t="s">
        <v>402</v>
      </c>
      <c r="AD12" s="716">
        <f>AV22</f>
        <v>1076.1375</v>
      </c>
      <c r="AE12" s="716">
        <f>AU22</f>
        <v>1053.6829268292684</v>
      </c>
      <c r="AF12" s="794"/>
      <c r="AG12" s="336" t="str">
        <f>CONCATENATE(AG10,AI10,AJ10,AK10,AL10,AG11,AI11,AJ11,AK11,AL11)</f>
        <v>規模別では、男性・女性共に「10～29人」の事業所で高い金額を示している。</v>
      </c>
      <c r="AT12" s="601" t="s">
        <v>533</v>
      </c>
      <c r="AU12" s="596">
        <f>+集計・資料①!E8</f>
        <v>1099.25</v>
      </c>
      <c r="AV12" s="596">
        <f>+集計・資料①!D8</f>
        <v>1155.9565217391305</v>
      </c>
    </row>
    <row r="13" spans="1:48">
      <c r="B13" s="991"/>
      <c r="C13" s="991"/>
      <c r="D13" s="991"/>
      <c r="E13" s="991"/>
      <c r="F13" s="991"/>
      <c r="G13" s="991"/>
      <c r="H13" s="991"/>
      <c r="I13" s="991"/>
      <c r="J13" s="991"/>
      <c r="K13" s="991"/>
      <c r="M13" s="461"/>
      <c r="N13" s="291"/>
      <c r="O13" s="291"/>
      <c r="P13" s="291"/>
      <c r="Q13" s="291"/>
      <c r="R13" s="291"/>
      <c r="S13" s="291"/>
      <c r="T13" s="291"/>
      <c r="U13" s="291"/>
      <c r="V13" s="291"/>
      <c r="W13" s="291"/>
      <c r="X13" s="291"/>
      <c r="Y13" s="291"/>
      <c r="Z13" s="291"/>
      <c r="AA13" s="462"/>
      <c r="AC13" s="573" t="s">
        <v>403</v>
      </c>
      <c r="AD13" s="716">
        <f>AV21</f>
        <v>1170</v>
      </c>
      <c r="AE13" s="716">
        <f>AU21</f>
        <v>1191.5</v>
      </c>
      <c r="AF13" s="695"/>
      <c r="AT13" s="601" t="s">
        <v>534</v>
      </c>
      <c r="AU13" s="596">
        <f>+集計・資料①!E10</f>
        <v>1124.6881720430108</v>
      </c>
      <c r="AV13" s="596">
        <f>+集計・資料①!D10</f>
        <v>1147.7906976744187</v>
      </c>
    </row>
    <row r="14" spans="1:48" ht="10.5" customHeight="1">
      <c r="B14" s="991"/>
      <c r="C14" s="991"/>
      <c r="D14" s="991"/>
      <c r="E14" s="991"/>
      <c r="F14" s="991"/>
      <c r="G14" s="991"/>
      <c r="H14" s="991"/>
      <c r="I14" s="991"/>
      <c r="J14" s="991"/>
      <c r="K14" s="991"/>
      <c r="M14" s="461"/>
      <c r="N14" s="291"/>
      <c r="O14" s="291"/>
      <c r="P14" s="291"/>
      <c r="Q14" s="291"/>
      <c r="R14" s="291"/>
      <c r="S14" s="291"/>
      <c r="T14" s="291"/>
      <c r="U14" s="291"/>
      <c r="V14" s="291"/>
      <c r="W14" s="291"/>
      <c r="X14" s="291"/>
      <c r="Y14" s="291"/>
      <c r="Z14" s="291"/>
      <c r="AA14" s="462"/>
      <c r="AC14" s="690" t="s">
        <v>404</v>
      </c>
      <c r="AD14" s="716">
        <f>AV20</f>
        <v>1129.9411764705883</v>
      </c>
      <c r="AE14" s="716">
        <f>AU20</f>
        <v>998.66666666666663</v>
      </c>
      <c r="AF14" s="695"/>
      <c r="AG14" s="789" t="s">
        <v>678</v>
      </c>
      <c r="AT14" s="601" t="s">
        <v>532</v>
      </c>
      <c r="AU14" s="596">
        <f>+集計・資料①!E12</f>
        <v>1154.0263157894738</v>
      </c>
      <c r="AV14" s="596">
        <f>+集計・資料①!D12</f>
        <v>1320.8095238095239</v>
      </c>
    </row>
    <row r="15" spans="1:48">
      <c r="B15" s="991"/>
      <c r="C15" s="991"/>
      <c r="D15" s="991"/>
      <c r="E15" s="991"/>
      <c r="F15" s="991"/>
      <c r="G15" s="991"/>
      <c r="H15" s="991"/>
      <c r="I15" s="991"/>
      <c r="J15" s="991"/>
      <c r="K15" s="991"/>
      <c r="M15" s="463"/>
      <c r="N15" s="464"/>
      <c r="O15" s="464"/>
      <c r="P15" s="464"/>
      <c r="Q15" s="464"/>
      <c r="R15" s="464"/>
      <c r="S15" s="464"/>
      <c r="T15" s="464"/>
      <c r="U15" s="464"/>
      <c r="V15" s="464"/>
      <c r="W15" s="464"/>
      <c r="X15" s="464"/>
      <c r="Y15" s="464"/>
      <c r="Z15" s="464"/>
      <c r="AA15" s="465"/>
      <c r="AC15" s="573" t="s">
        <v>405</v>
      </c>
      <c r="AD15" s="716">
        <f>AV19</f>
        <v>1101.9893617021276</v>
      </c>
      <c r="AE15" s="716">
        <f>AU19</f>
        <v>1060.1543209876543</v>
      </c>
      <c r="AF15" s="695"/>
      <c r="AG15" s="974" t="str">
        <f>CONCATENATE("　",AG4,CHAR(10),"　",AG8,AG12)</f>
        <v>　パートタイマーの平均時間給は、男性：1,163.6円、女性：1,139.1円となった。
　業種別では、男性は「医療・福祉」「金融･保険業」女性は、「不動産業」「医療・福祉」で高い値を示した。規模別では、男性・女性共に「10～29人」の事業所で高い金額を示している。</v>
      </c>
      <c r="AH15" s="975"/>
      <c r="AI15" s="975"/>
      <c r="AJ15" s="975"/>
      <c r="AK15" s="975"/>
      <c r="AL15" s="975"/>
      <c r="AM15" s="975"/>
      <c r="AN15" s="975"/>
      <c r="AO15" s="975"/>
      <c r="AP15" s="975"/>
      <c r="AQ15" s="975"/>
      <c r="AR15" s="976"/>
      <c r="AT15" s="601" t="s">
        <v>531</v>
      </c>
      <c r="AU15" s="596">
        <f>+集計・資料①!E14</f>
        <v>1288.4085365853659</v>
      </c>
      <c r="AV15" s="596">
        <f>+集計・資料①!D14</f>
        <v>1361.984126984127</v>
      </c>
    </row>
    <row r="16" spans="1:48" ht="10.5" customHeight="1">
      <c r="AC16" s="690" t="s">
        <v>406</v>
      </c>
      <c r="AD16" s="822">
        <f>AV18</f>
        <v>1324.25</v>
      </c>
      <c r="AE16" s="716">
        <f>AU18</f>
        <v>1055.4166666666667</v>
      </c>
      <c r="AF16" s="695"/>
      <c r="AG16" s="977"/>
      <c r="AH16" s="978"/>
      <c r="AI16" s="978"/>
      <c r="AJ16" s="978"/>
      <c r="AK16" s="978"/>
      <c r="AL16" s="978"/>
      <c r="AM16" s="978"/>
      <c r="AN16" s="978"/>
      <c r="AO16" s="978"/>
      <c r="AP16" s="978"/>
      <c r="AQ16" s="978"/>
      <c r="AR16" s="979"/>
      <c r="AT16" s="601" t="s">
        <v>530</v>
      </c>
      <c r="AU16" s="596">
        <f>+集計・資料①!E16</f>
        <v>976.76470588235293</v>
      </c>
      <c r="AV16" s="596">
        <f>+集計・資料①!D16</f>
        <v>1011.875</v>
      </c>
    </row>
    <row r="17" spans="1:48">
      <c r="A17" s="458"/>
      <c r="B17" s="459"/>
      <c r="C17" s="459"/>
      <c r="D17" s="459"/>
      <c r="E17" s="459"/>
      <c r="F17" s="459"/>
      <c r="G17" s="459"/>
      <c r="H17" s="459"/>
      <c r="I17" s="459"/>
      <c r="J17" s="459"/>
      <c r="K17" s="459"/>
      <c r="L17" s="459"/>
      <c r="M17" s="459"/>
      <c r="N17" s="459"/>
      <c r="O17" s="459"/>
      <c r="P17" s="459"/>
      <c r="Q17" s="459"/>
      <c r="R17" s="459"/>
      <c r="S17" s="459"/>
      <c r="T17" s="459"/>
      <c r="U17" s="459"/>
      <c r="V17" s="459"/>
      <c r="W17" s="459"/>
      <c r="X17" s="459"/>
      <c r="Y17" s="459"/>
      <c r="Z17" s="459"/>
      <c r="AA17" s="460"/>
      <c r="AC17" s="573" t="s">
        <v>407</v>
      </c>
      <c r="AD17" s="716">
        <f>AV17</f>
        <v>962</v>
      </c>
      <c r="AE17" s="716">
        <f>AU17</f>
        <v>1890.25</v>
      </c>
      <c r="AF17" s="695"/>
      <c r="AG17" s="977"/>
      <c r="AH17" s="978"/>
      <c r="AI17" s="978"/>
      <c r="AJ17" s="978"/>
      <c r="AK17" s="978"/>
      <c r="AL17" s="978"/>
      <c r="AM17" s="978"/>
      <c r="AN17" s="978"/>
      <c r="AO17" s="978"/>
      <c r="AP17" s="978"/>
      <c r="AQ17" s="978"/>
      <c r="AR17" s="979"/>
      <c r="AT17" s="601" t="s">
        <v>535</v>
      </c>
      <c r="AU17" s="596">
        <f>+集計・資料①!E18</f>
        <v>1890.25</v>
      </c>
      <c r="AV17" s="596">
        <f>+集計・資料①!D18</f>
        <v>962</v>
      </c>
    </row>
    <row r="18" spans="1:48">
      <c r="A18" s="461"/>
      <c r="B18" s="291"/>
      <c r="C18" s="291"/>
      <c r="D18" s="291"/>
      <c r="E18" s="291"/>
      <c r="F18" s="291"/>
      <c r="G18" s="291"/>
      <c r="H18" s="291"/>
      <c r="I18" s="291"/>
      <c r="J18" s="291"/>
      <c r="K18" s="291"/>
      <c r="L18" s="291"/>
      <c r="M18" s="291"/>
      <c r="N18" s="291"/>
      <c r="O18" s="291"/>
      <c r="P18" s="291"/>
      <c r="Q18" s="291"/>
      <c r="R18" s="291"/>
      <c r="S18" s="291"/>
      <c r="T18" s="291"/>
      <c r="U18" s="291"/>
      <c r="V18" s="291"/>
      <c r="W18" s="291"/>
      <c r="X18" s="291"/>
      <c r="Y18" s="291"/>
      <c r="Z18" s="291"/>
      <c r="AA18" s="462"/>
      <c r="AC18" s="690" t="s">
        <v>408</v>
      </c>
      <c r="AD18" s="716">
        <f>AV16</f>
        <v>1011.875</v>
      </c>
      <c r="AE18" s="716">
        <f>AU16</f>
        <v>976.76470588235293</v>
      </c>
      <c r="AF18" s="695"/>
      <c r="AG18" s="977"/>
      <c r="AH18" s="978"/>
      <c r="AI18" s="978"/>
      <c r="AJ18" s="978"/>
      <c r="AK18" s="978"/>
      <c r="AL18" s="978"/>
      <c r="AM18" s="978"/>
      <c r="AN18" s="978"/>
      <c r="AO18" s="978"/>
      <c r="AP18" s="978"/>
      <c r="AQ18" s="978"/>
      <c r="AR18" s="979"/>
      <c r="AT18" s="601" t="s">
        <v>529</v>
      </c>
      <c r="AU18" s="596">
        <f>+集計・資料①!E20</f>
        <v>1055.4166666666667</v>
      </c>
      <c r="AV18" s="596">
        <f>+集計・資料①!D20</f>
        <v>1324.25</v>
      </c>
    </row>
    <row r="19" spans="1:48">
      <c r="A19" s="461"/>
      <c r="B19" s="291"/>
      <c r="C19" s="291"/>
      <c r="D19" s="291"/>
      <c r="E19" s="291"/>
      <c r="F19" s="291"/>
      <c r="G19" s="291"/>
      <c r="H19" s="291"/>
      <c r="I19" s="291"/>
      <c r="J19" s="291"/>
      <c r="K19" s="291"/>
      <c r="L19" s="291"/>
      <c r="M19" s="291"/>
      <c r="N19" s="291"/>
      <c r="O19" s="291"/>
      <c r="P19" s="291"/>
      <c r="Q19" s="291"/>
      <c r="R19" s="291"/>
      <c r="S19" s="291"/>
      <c r="T19" s="291"/>
      <c r="U19" s="291"/>
      <c r="V19" s="291"/>
      <c r="W19" s="291"/>
      <c r="X19" s="291"/>
      <c r="Y19" s="291"/>
      <c r="Z19" s="291"/>
      <c r="AA19" s="462"/>
      <c r="AC19" s="573" t="s">
        <v>409</v>
      </c>
      <c r="AD19" s="716">
        <f>AV15</f>
        <v>1361.984126984127</v>
      </c>
      <c r="AE19" s="822">
        <f>AU15</f>
        <v>1288.4085365853659</v>
      </c>
      <c r="AF19" s="695"/>
      <c r="AG19" s="977"/>
      <c r="AH19" s="978"/>
      <c r="AI19" s="978"/>
      <c r="AJ19" s="978"/>
      <c r="AK19" s="978"/>
      <c r="AL19" s="978"/>
      <c r="AM19" s="978"/>
      <c r="AN19" s="978"/>
      <c r="AO19" s="978"/>
      <c r="AP19" s="978"/>
      <c r="AQ19" s="978"/>
      <c r="AR19" s="979"/>
      <c r="AT19" s="601" t="s">
        <v>528</v>
      </c>
      <c r="AU19" s="596">
        <f>+集計・資料①!E22</f>
        <v>1060.1543209876543</v>
      </c>
      <c r="AV19" s="596">
        <f>+集計・資料①!D22</f>
        <v>1101.9893617021276</v>
      </c>
    </row>
    <row r="20" spans="1:48">
      <c r="A20" s="461"/>
      <c r="B20" s="291"/>
      <c r="C20" s="291"/>
      <c r="D20" s="291"/>
      <c r="E20" s="291"/>
      <c r="F20" s="291"/>
      <c r="G20" s="291"/>
      <c r="H20" s="291"/>
      <c r="I20" s="291"/>
      <c r="J20" s="291"/>
      <c r="K20" s="291"/>
      <c r="L20" s="291"/>
      <c r="M20" s="291"/>
      <c r="N20" s="291"/>
      <c r="O20" s="291"/>
      <c r="P20" s="291"/>
      <c r="Q20" s="291"/>
      <c r="R20" s="291"/>
      <c r="S20" s="291"/>
      <c r="T20" s="291"/>
      <c r="U20" s="291"/>
      <c r="V20" s="291"/>
      <c r="W20" s="291"/>
      <c r="X20" s="291"/>
      <c r="Y20" s="291"/>
      <c r="Z20" s="291"/>
      <c r="AA20" s="462"/>
      <c r="AC20" s="690" t="s">
        <v>410</v>
      </c>
      <c r="AD20" s="716">
        <f>AV14</f>
        <v>1320.8095238095239</v>
      </c>
      <c r="AE20" s="716">
        <f>AU14</f>
        <v>1154.0263157894738</v>
      </c>
      <c r="AF20" s="695"/>
      <c r="AG20" s="977"/>
      <c r="AH20" s="978"/>
      <c r="AI20" s="978"/>
      <c r="AJ20" s="978"/>
      <c r="AK20" s="978"/>
      <c r="AL20" s="978"/>
      <c r="AM20" s="978"/>
      <c r="AN20" s="978"/>
      <c r="AO20" s="978"/>
      <c r="AP20" s="978"/>
      <c r="AQ20" s="978"/>
      <c r="AR20" s="979"/>
      <c r="AT20" s="601" t="s">
        <v>527</v>
      </c>
      <c r="AU20" s="596">
        <f>+集計・資料①!E24</f>
        <v>998.66666666666663</v>
      </c>
      <c r="AV20" s="596">
        <f>+集計・資料①!D24</f>
        <v>1129.9411764705883</v>
      </c>
    </row>
    <row r="21" spans="1:48">
      <c r="A21" s="461"/>
      <c r="B21" s="291"/>
      <c r="C21" s="291"/>
      <c r="D21" s="291"/>
      <c r="E21" s="291"/>
      <c r="F21" s="291"/>
      <c r="G21" s="291"/>
      <c r="H21" s="291"/>
      <c r="I21" s="291"/>
      <c r="J21" s="291"/>
      <c r="K21" s="291"/>
      <c r="L21" s="291"/>
      <c r="M21" s="291"/>
      <c r="N21" s="291"/>
      <c r="O21" s="291"/>
      <c r="P21" s="291"/>
      <c r="Q21" s="291"/>
      <c r="R21" s="291"/>
      <c r="S21" s="291"/>
      <c r="T21" s="291"/>
      <c r="U21" s="291"/>
      <c r="V21" s="291"/>
      <c r="W21" s="291"/>
      <c r="X21" s="291"/>
      <c r="Y21" s="291"/>
      <c r="Z21" s="291"/>
      <c r="AA21" s="462"/>
      <c r="AC21" s="573" t="s">
        <v>411</v>
      </c>
      <c r="AD21" s="716">
        <f>AV13</f>
        <v>1147.7906976744187</v>
      </c>
      <c r="AE21" s="716">
        <f>AU13</f>
        <v>1124.6881720430108</v>
      </c>
      <c r="AF21" s="695"/>
      <c r="AG21" s="977"/>
      <c r="AH21" s="978"/>
      <c r="AI21" s="978"/>
      <c r="AJ21" s="978"/>
      <c r="AK21" s="978"/>
      <c r="AL21" s="978"/>
      <c r="AM21" s="978"/>
      <c r="AN21" s="978"/>
      <c r="AO21" s="978"/>
      <c r="AP21" s="978"/>
      <c r="AQ21" s="978"/>
      <c r="AR21" s="979"/>
      <c r="AT21" s="601" t="s">
        <v>526</v>
      </c>
      <c r="AU21" s="596">
        <f>+集計・資料①!E26</f>
        <v>1191.5</v>
      </c>
      <c r="AV21" s="596">
        <f>+集計・資料①!D26</f>
        <v>1170</v>
      </c>
    </row>
    <row r="22" spans="1:48">
      <c r="A22" s="461"/>
      <c r="B22" s="291"/>
      <c r="C22" s="291"/>
      <c r="D22" s="291"/>
      <c r="E22" s="291"/>
      <c r="F22" s="291"/>
      <c r="G22" s="291"/>
      <c r="H22" s="291"/>
      <c r="I22" s="291"/>
      <c r="J22" s="291"/>
      <c r="K22" s="291"/>
      <c r="L22" s="291"/>
      <c r="M22" s="291"/>
      <c r="N22" s="291"/>
      <c r="O22" s="291"/>
      <c r="P22" s="291"/>
      <c r="Q22" s="291"/>
      <c r="R22" s="291"/>
      <c r="S22" s="291"/>
      <c r="T22" s="291"/>
      <c r="U22" s="291"/>
      <c r="V22" s="291"/>
      <c r="W22" s="291"/>
      <c r="X22" s="291"/>
      <c r="Y22" s="291"/>
      <c r="Z22" s="291"/>
      <c r="AA22" s="462"/>
      <c r="AC22" s="690" t="s">
        <v>412</v>
      </c>
      <c r="AD22" s="716">
        <f>AV12</f>
        <v>1155.9565217391305</v>
      </c>
      <c r="AE22" s="716">
        <f>AU12</f>
        <v>1099.25</v>
      </c>
      <c r="AF22" s="695"/>
      <c r="AG22" s="977"/>
      <c r="AH22" s="978"/>
      <c r="AI22" s="978"/>
      <c r="AJ22" s="978"/>
      <c r="AK22" s="978"/>
      <c r="AL22" s="978"/>
      <c r="AM22" s="978"/>
      <c r="AN22" s="978"/>
      <c r="AO22" s="978"/>
      <c r="AP22" s="978"/>
      <c r="AQ22" s="978"/>
      <c r="AR22" s="979"/>
      <c r="AT22" s="601" t="s">
        <v>536</v>
      </c>
      <c r="AU22" s="596">
        <f>+集計・資料①!E28</f>
        <v>1053.6829268292684</v>
      </c>
      <c r="AV22" s="596">
        <f>+集計・資料①!D28</f>
        <v>1076.1375</v>
      </c>
    </row>
    <row r="23" spans="1:48">
      <c r="A23" s="461"/>
      <c r="B23" s="291"/>
      <c r="C23" s="291"/>
      <c r="D23" s="291"/>
      <c r="E23" s="291"/>
      <c r="F23" s="291"/>
      <c r="G23" s="291"/>
      <c r="H23" s="291"/>
      <c r="I23" s="291"/>
      <c r="J23" s="291"/>
      <c r="K23" s="291"/>
      <c r="L23" s="291"/>
      <c r="M23" s="291"/>
      <c r="N23" s="291"/>
      <c r="O23" s="291"/>
      <c r="P23" s="291"/>
      <c r="Q23" s="291"/>
      <c r="R23" s="291"/>
      <c r="S23" s="291"/>
      <c r="T23" s="291"/>
      <c r="U23" s="291"/>
      <c r="V23" s="291"/>
      <c r="W23" s="291"/>
      <c r="X23" s="291"/>
      <c r="Y23" s="291"/>
      <c r="Z23" s="291"/>
      <c r="AA23" s="462"/>
      <c r="AC23" s="573" t="s">
        <v>23</v>
      </c>
      <c r="AD23" s="687" t="e">
        <f>AV11</f>
        <v>#DIV/0!</v>
      </c>
      <c r="AE23" s="687" t="e">
        <f>AU11</f>
        <v>#DIV/0!</v>
      </c>
      <c r="AF23" s="695"/>
      <c r="AG23" s="977"/>
      <c r="AH23" s="978"/>
      <c r="AI23" s="978"/>
      <c r="AJ23" s="978"/>
      <c r="AK23" s="978"/>
      <c r="AL23" s="978"/>
      <c r="AM23" s="978"/>
      <c r="AN23" s="978"/>
      <c r="AO23" s="978"/>
      <c r="AP23" s="978"/>
      <c r="AQ23" s="978"/>
      <c r="AR23" s="979"/>
      <c r="AT23" s="601" t="s">
        <v>537</v>
      </c>
      <c r="AU23" s="596">
        <f>+集計・資料①!E30</f>
        <v>1197.320987654321</v>
      </c>
      <c r="AV23" s="596">
        <f>+集計・資料①!D30</f>
        <v>1244</v>
      </c>
    </row>
    <row r="24" spans="1:48">
      <c r="A24" s="461"/>
      <c r="B24" s="291"/>
      <c r="C24" s="291"/>
      <c r="D24" s="291"/>
      <c r="E24" s="291"/>
      <c r="F24" s="291"/>
      <c r="G24" s="291"/>
      <c r="H24" s="291"/>
      <c r="I24" s="291"/>
      <c r="J24" s="291"/>
      <c r="K24" s="291"/>
      <c r="L24" s="291"/>
      <c r="M24" s="291"/>
      <c r="N24" s="291"/>
      <c r="O24" s="291"/>
      <c r="P24" s="291"/>
      <c r="Q24" s="291"/>
      <c r="R24" s="291"/>
      <c r="S24" s="291"/>
      <c r="T24" s="291"/>
      <c r="U24" s="291"/>
      <c r="V24" s="291"/>
      <c r="W24" s="291"/>
      <c r="X24" s="291"/>
      <c r="Y24" s="291"/>
      <c r="Z24" s="291"/>
      <c r="AA24" s="462"/>
      <c r="AC24" s="594" t="s">
        <v>547</v>
      </c>
      <c r="AD24" s="687">
        <f>AV24</f>
        <v>1163.5981524249423</v>
      </c>
      <c r="AE24" s="687">
        <f>AU24</f>
        <v>1139.1102941176471</v>
      </c>
      <c r="AF24" s="695"/>
      <c r="AG24" s="977"/>
      <c r="AH24" s="978"/>
      <c r="AI24" s="978"/>
      <c r="AJ24" s="978"/>
      <c r="AK24" s="978"/>
      <c r="AL24" s="978"/>
      <c r="AM24" s="978"/>
      <c r="AN24" s="978"/>
      <c r="AO24" s="978"/>
      <c r="AP24" s="978"/>
      <c r="AQ24" s="978"/>
      <c r="AR24" s="979"/>
      <c r="AT24" s="594" t="s">
        <v>547</v>
      </c>
      <c r="AU24" s="596">
        <f>+集計・資料①!E32</f>
        <v>1139.1102941176471</v>
      </c>
      <c r="AV24" s="596">
        <f>+集計・資料①!D32</f>
        <v>1163.5981524249423</v>
      </c>
    </row>
    <row r="25" spans="1:48" ht="10.5" customHeight="1">
      <c r="A25" s="461"/>
      <c r="B25" s="291"/>
      <c r="C25" s="291"/>
      <c r="D25" s="291"/>
      <c r="E25" s="291"/>
      <c r="F25" s="291"/>
      <c r="G25" s="291"/>
      <c r="H25" s="291"/>
      <c r="I25" s="291"/>
      <c r="J25" s="291"/>
      <c r="K25" s="291"/>
      <c r="L25" s="291"/>
      <c r="M25" s="291"/>
      <c r="N25" s="291"/>
      <c r="O25" s="291"/>
      <c r="P25" s="291"/>
      <c r="Q25" s="291"/>
      <c r="R25" s="291"/>
      <c r="S25" s="291"/>
      <c r="T25" s="291"/>
      <c r="U25" s="291"/>
      <c r="V25" s="291"/>
      <c r="W25" s="291"/>
      <c r="X25" s="291"/>
      <c r="Y25" s="291"/>
      <c r="Z25" s="291"/>
      <c r="AA25" s="462"/>
      <c r="AC25" s="990"/>
      <c r="AD25" s="990"/>
      <c r="AE25" s="990"/>
      <c r="AF25" s="695"/>
      <c r="AG25" s="977"/>
      <c r="AH25" s="978"/>
      <c r="AI25" s="978"/>
      <c r="AJ25" s="978"/>
      <c r="AK25" s="978"/>
      <c r="AL25" s="978"/>
      <c r="AM25" s="978"/>
      <c r="AN25" s="978"/>
      <c r="AO25" s="978"/>
      <c r="AP25" s="978"/>
      <c r="AQ25" s="978"/>
      <c r="AR25" s="979"/>
      <c r="AT25" s="990" t="s">
        <v>561</v>
      </c>
      <c r="AU25" s="990"/>
      <c r="AV25" s="990"/>
    </row>
    <row r="26" spans="1:48">
      <c r="A26" s="461"/>
      <c r="B26" s="291"/>
      <c r="C26" s="291"/>
      <c r="D26" s="291"/>
      <c r="E26" s="291"/>
      <c r="F26" s="291"/>
      <c r="G26" s="291"/>
      <c r="H26" s="291"/>
      <c r="I26" s="291"/>
      <c r="J26" s="291"/>
      <c r="K26" s="291"/>
      <c r="L26" s="291"/>
      <c r="M26" s="291"/>
      <c r="N26" s="291"/>
      <c r="O26" s="291"/>
      <c r="P26" s="291"/>
      <c r="Q26" s="291"/>
      <c r="R26" s="291"/>
      <c r="S26" s="291"/>
      <c r="T26" s="291"/>
      <c r="U26" s="291"/>
      <c r="V26" s="291"/>
      <c r="W26" s="291"/>
      <c r="X26" s="291"/>
      <c r="Y26" s="291"/>
      <c r="Z26" s="291"/>
      <c r="AA26" s="462"/>
      <c r="AC26" s="990"/>
      <c r="AD26" s="990"/>
      <c r="AE26" s="990"/>
      <c r="AF26" s="695"/>
      <c r="AG26" s="977"/>
      <c r="AH26" s="978"/>
      <c r="AI26" s="978"/>
      <c r="AJ26" s="978"/>
      <c r="AK26" s="978"/>
      <c r="AL26" s="978"/>
      <c r="AM26" s="978"/>
      <c r="AN26" s="978"/>
      <c r="AO26" s="978"/>
      <c r="AP26" s="978"/>
      <c r="AQ26" s="978"/>
      <c r="AR26" s="979"/>
      <c r="AT26" s="990"/>
      <c r="AU26" s="990"/>
      <c r="AV26" s="990"/>
    </row>
    <row r="27" spans="1:48">
      <c r="A27" s="461"/>
      <c r="B27" s="291"/>
      <c r="C27" s="291"/>
      <c r="D27" s="291"/>
      <c r="E27" s="291"/>
      <c r="F27" s="291"/>
      <c r="G27" s="291"/>
      <c r="H27" s="291"/>
      <c r="I27" s="291"/>
      <c r="J27" s="291"/>
      <c r="K27" s="291"/>
      <c r="L27" s="291"/>
      <c r="M27" s="291"/>
      <c r="N27" s="291"/>
      <c r="O27" s="291"/>
      <c r="P27" s="291"/>
      <c r="Q27" s="291"/>
      <c r="R27" s="291"/>
      <c r="S27" s="291"/>
      <c r="T27" s="291"/>
      <c r="U27" s="291"/>
      <c r="V27" s="291"/>
      <c r="W27" s="291"/>
      <c r="X27" s="291"/>
      <c r="Y27" s="291"/>
      <c r="Z27" s="291"/>
      <c r="AA27" s="462"/>
      <c r="AG27" s="980"/>
      <c r="AH27" s="981"/>
      <c r="AI27" s="981"/>
      <c r="AJ27" s="981"/>
      <c r="AK27" s="981"/>
      <c r="AL27" s="981"/>
      <c r="AM27" s="981"/>
      <c r="AN27" s="981"/>
      <c r="AO27" s="981"/>
      <c r="AP27" s="981"/>
      <c r="AQ27" s="981"/>
      <c r="AR27" s="982"/>
    </row>
    <row r="28" spans="1:48">
      <c r="A28" s="461"/>
      <c r="B28" s="291"/>
      <c r="C28" s="291"/>
      <c r="D28" s="291"/>
      <c r="E28" s="291"/>
      <c r="F28" s="291"/>
      <c r="G28" s="291"/>
      <c r="H28" s="291"/>
      <c r="I28" s="291"/>
      <c r="J28" s="291"/>
      <c r="K28" s="291"/>
      <c r="L28" s="291"/>
      <c r="M28" s="291"/>
      <c r="N28" s="291"/>
      <c r="O28" s="291"/>
      <c r="P28" s="291"/>
      <c r="Q28" s="291"/>
      <c r="R28" s="291"/>
      <c r="S28" s="291"/>
      <c r="T28" s="291"/>
      <c r="U28" s="291"/>
      <c r="V28" s="291"/>
      <c r="W28" s="291"/>
      <c r="X28" s="291"/>
      <c r="Y28" s="291"/>
      <c r="Z28" s="291"/>
      <c r="AA28" s="462"/>
      <c r="AC28" s="486" t="s">
        <v>200</v>
      </c>
      <c r="AD28" s="487"/>
      <c r="AE28" s="486"/>
      <c r="AT28" s="486" t="s">
        <v>200</v>
      </c>
      <c r="AU28" s="487"/>
      <c r="AV28" s="486"/>
    </row>
    <row r="29" spans="1:48">
      <c r="A29" s="461"/>
      <c r="B29" s="291"/>
      <c r="C29" s="291"/>
      <c r="D29" s="291"/>
      <c r="E29" s="291"/>
      <c r="F29" s="291"/>
      <c r="G29" s="291"/>
      <c r="H29" s="291"/>
      <c r="I29" s="291"/>
      <c r="J29" s="291"/>
      <c r="K29" s="291"/>
      <c r="L29" s="291"/>
      <c r="M29" s="291"/>
      <c r="N29" s="291"/>
      <c r="O29" s="291"/>
      <c r="P29" s="291"/>
      <c r="Q29" s="291"/>
      <c r="R29" s="291"/>
      <c r="S29" s="291"/>
      <c r="T29" s="291"/>
      <c r="U29" s="291"/>
      <c r="V29" s="291"/>
      <c r="W29" s="291"/>
      <c r="X29" s="291"/>
      <c r="Y29" s="291"/>
      <c r="Z29" s="291"/>
      <c r="AA29" s="462"/>
      <c r="AC29" s="486"/>
      <c r="AD29" s="487"/>
      <c r="AE29" s="486"/>
      <c r="AT29" s="486"/>
      <c r="AU29" s="487"/>
      <c r="AV29" s="486"/>
    </row>
    <row r="30" spans="1:48">
      <c r="A30" s="461"/>
      <c r="B30" s="291"/>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462"/>
      <c r="AC30" s="593" t="s">
        <v>8</v>
      </c>
      <c r="AD30" s="594" t="s">
        <v>541</v>
      </c>
      <c r="AE30" s="595" t="s">
        <v>542</v>
      </c>
      <c r="AF30" s="794"/>
      <c r="AT30" s="593" t="s">
        <v>8</v>
      </c>
      <c r="AU30" s="595" t="s">
        <v>542</v>
      </c>
      <c r="AV30" s="594" t="s">
        <v>541</v>
      </c>
    </row>
    <row r="31" spans="1:48">
      <c r="A31" s="461"/>
      <c r="B31" s="291"/>
      <c r="C31" s="291"/>
      <c r="D31" s="291"/>
      <c r="E31" s="291"/>
      <c r="F31" s="291"/>
      <c r="G31" s="291"/>
      <c r="H31" s="291"/>
      <c r="I31" s="291"/>
      <c r="J31" s="291"/>
      <c r="K31" s="291"/>
      <c r="L31" s="291"/>
      <c r="M31" s="291"/>
      <c r="N31" s="291"/>
      <c r="O31" s="291"/>
      <c r="P31" s="291"/>
      <c r="Q31" s="291"/>
      <c r="R31" s="291"/>
      <c r="S31" s="291"/>
      <c r="T31" s="291"/>
      <c r="U31" s="291"/>
      <c r="V31" s="291"/>
      <c r="W31" s="291"/>
      <c r="X31" s="291"/>
      <c r="Y31" s="291"/>
      <c r="Z31" s="291"/>
      <c r="AA31" s="462"/>
      <c r="AC31" s="577" t="s">
        <v>413</v>
      </c>
      <c r="AD31" s="717">
        <f>AV36</f>
        <v>1054.1666666666667</v>
      </c>
      <c r="AE31" s="717">
        <f>AU36</f>
        <v>1152.5694444444443</v>
      </c>
      <c r="AF31" s="794"/>
      <c r="AT31" s="106" t="s">
        <v>544</v>
      </c>
      <c r="AU31" s="599">
        <f>+集計・資料①!E40</f>
        <v>1117.5151515151515</v>
      </c>
      <c r="AV31" s="599">
        <f>+集計・資料①!D40</f>
        <v>1179.1607142857142</v>
      </c>
    </row>
    <row r="32" spans="1:48">
      <c r="A32" s="461"/>
      <c r="B32" s="291"/>
      <c r="C32" s="291"/>
      <c r="D32" s="291"/>
      <c r="E32" s="291"/>
      <c r="F32" s="291"/>
      <c r="G32" s="291"/>
      <c r="H32" s="291"/>
      <c r="I32" s="291"/>
      <c r="J32" s="291"/>
      <c r="K32" s="291"/>
      <c r="L32" s="291"/>
      <c r="M32" s="291"/>
      <c r="N32" s="291"/>
      <c r="O32" s="291"/>
      <c r="P32" s="291"/>
      <c r="Q32" s="291"/>
      <c r="R32" s="291"/>
      <c r="S32" s="291"/>
      <c r="T32" s="291"/>
      <c r="U32" s="291"/>
      <c r="V32" s="291"/>
      <c r="W32" s="291"/>
      <c r="X32" s="291"/>
      <c r="Y32" s="291"/>
      <c r="Z32" s="291"/>
      <c r="AA32" s="462"/>
      <c r="AC32" s="577" t="s">
        <v>414</v>
      </c>
      <c r="AD32" s="717">
        <f>AV35</f>
        <v>1140.6315789473683</v>
      </c>
      <c r="AE32" s="717">
        <f>AU35</f>
        <v>1123.7627906976745</v>
      </c>
      <c r="AF32" s="695"/>
      <c r="AT32" s="108" t="s">
        <v>430</v>
      </c>
      <c r="AU32" s="599">
        <f>+集計・資料①!E42</f>
        <v>1052.7260273972602</v>
      </c>
      <c r="AV32" s="599">
        <f>+集計・資料①!D42</f>
        <v>1100.1754385964912</v>
      </c>
    </row>
    <row r="33" spans="1:48">
      <c r="A33" s="461"/>
      <c r="B33" s="291"/>
      <c r="C33" s="291"/>
      <c r="D33" s="291"/>
      <c r="E33" s="291"/>
      <c r="F33" s="291"/>
      <c r="G33" s="291"/>
      <c r="H33" s="291"/>
      <c r="I33" s="291"/>
      <c r="J33" s="291"/>
      <c r="K33" s="291"/>
      <c r="L33" s="291"/>
      <c r="M33" s="291"/>
      <c r="N33" s="291"/>
      <c r="O33" s="291"/>
      <c r="P33" s="291"/>
      <c r="Q33" s="291"/>
      <c r="R33" s="291"/>
      <c r="S33" s="291"/>
      <c r="T33" s="291"/>
      <c r="U33" s="291"/>
      <c r="V33" s="291"/>
      <c r="W33" s="291"/>
      <c r="X33" s="291"/>
      <c r="Y33" s="291"/>
      <c r="Z33" s="291"/>
      <c r="AA33" s="462"/>
      <c r="AC33" s="577" t="s">
        <v>665</v>
      </c>
      <c r="AD33" s="717">
        <f>AV34</f>
        <v>1218.8395061728395</v>
      </c>
      <c r="AE33" s="717">
        <f>AU34</f>
        <v>1193.9457627118645</v>
      </c>
      <c r="AF33" s="695"/>
      <c r="AT33" s="108" t="s">
        <v>431</v>
      </c>
      <c r="AU33" s="599">
        <f>+集計・資料①!E44</f>
        <v>1074.7473684210527</v>
      </c>
      <c r="AV33" s="599">
        <f>+集計・資料①!D44</f>
        <v>1124.6875</v>
      </c>
    </row>
    <row r="34" spans="1:48">
      <c r="A34" s="461"/>
      <c r="B34" s="291"/>
      <c r="C34" s="291"/>
      <c r="D34" s="291"/>
      <c r="E34" s="291"/>
      <c r="F34" s="291"/>
      <c r="G34" s="291"/>
      <c r="H34" s="291"/>
      <c r="I34" s="291"/>
      <c r="J34" s="291"/>
      <c r="K34" s="291"/>
      <c r="L34" s="291"/>
      <c r="M34" s="291"/>
      <c r="N34" s="291"/>
      <c r="O34" s="291"/>
      <c r="P34" s="291"/>
      <c r="Q34" s="291"/>
      <c r="R34" s="291"/>
      <c r="S34" s="291"/>
      <c r="T34" s="291"/>
      <c r="U34" s="291"/>
      <c r="V34" s="291"/>
      <c r="W34" s="291"/>
      <c r="X34" s="291"/>
      <c r="Y34" s="291"/>
      <c r="Z34" s="291"/>
      <c r="AA34" s="462"/>
      <c r="AC34" s="577" t="s">
        <v>416</v>
      </c>
      <c r="AD34" s="717">
        <f>AV33</f>
        <v>1124.6875</v>
      </c>
      <c r="AE34" s="717">
        <f>AU33</f>
        <v>1074.7473684210527</v>
      </c>
      <c r="AF34" s="695"/>
      <c r="AT34" s="108" t="s">
        <v>432</v>
      </c>
      <c r="AU34" s="599">
        <f>+集計・資料①!E46</f>
        <v>1193.9457627118645</v>
      </c>
      <c r="AV34" s="599">
        <f>+集計・資料①!D46</f>
        <v>1218.8395061728395</v>
      </c>
    </row>
    <row r="35" spans="1:48">
      <c r="A35" s="461"/>
      <c r="B35" s="291"/>
      <c r="C35" s="291"/>
      <c r="D35" s="291"/>
      <c r="E35" s="291"/>
      <c r="F35" s="291"/>
      <c r="G35" s="291"/>
      <c r="H35" s="291"/>
      <c r="I35" s="291"/>
      <c r="J35" s="291"/>
      <c r="K35" s="291"/>
      <c r="L35" s="291"/>
      <c r="M35" s="291"/>
      <c r="N35" s="291"/>
      <c r="O35" s="291"/>
      <c r="P35" s="291"/>
      <c r="Q35" s="291"/>
      <c r="R35" s="291"/>
      <c r="S35" s="291"/>
      <c r="T35" s="291"/>
      <c r="U35" s="291"/>
      <c r="V35" s="291"/>
      <c r="W35" s="291"/>
      <c r="X35" s="291"/>
      <c r="Y35" s="291"/>
      <c r="Z35" s="291"/>
      <c r="AA35" s="462"/>
      <c r="AC35" s="577" t="s">
        <v>417</v>
      </c>
      <c r="AD35" s="717">
        <f>AV32</f>
        <v>1100.1754385964912</v>
      </c>
      <c r="AE35" s="717">
        <f>AU32</f>
        <v>1052.7260273972602</v>
      </c>
      <c r="AF35" s="695"/>
      <c r="AT35" s="108" t="s">
        <v>433</v>
      </c>
      <c r="AU35" s="599">
        <f>+集計・資料①!E48</f>
        <v>1123.7627906976745</v>
      </c>
      <c r="AV35" s="599">
        <f>+集計・資料①!D48</f>
        <v>1140.6315789473683</v>
      </c>
    </row>
    <row r="36" spans="1:48" ht="11.25" thickBot="1">
      <c r="A36" s="461"/>
      <c r="B36" s="291"/>
      <c r="C36" s="291"/>
      <c r="D36" s="291"/>
      <c r="E36" s="291"/>
      <c r="F36" s="291"/>
      <c r="G36" s="291"/>
      <c r="H36" s="291"/>
      <c r="I36" s="291"/>
      <c r="J36" s="291"/>
      <c r="K36" s="291"/>
      <c r="L36" s="291"/>
      <c r="M36" s="291"/>
      <c r="N36" s="291"/>
      <c r="O36" s="291"/>
      <c r="P36" s="291"/>
      <c r="Q36" s="291"/>
      <c r="R36" s="291"/>
      <c r="S36" s="291"/>
      <c r="T36" s="291"/>
      <c r="U36" s="291"/>
      <c r="V36" s="291"/>
      <c r="W36" s="291"/>
      <c r="X36" s="291"/>
      <c r="Y36" s="291"/>
      <c r="Z36" s="291"/>
      <c r="AA36" s="462"/>
      <c r="AC36" s="577" t="s">
        <v>418</v>
      </c>
      <c r="AD36" s="717">
        <f>AV31</f>
        <v>1179.1607142857142</v>
      </c>
      <c r="AE36" s="717">
        <f>AU31</f>
        <v>1117.5151515151515</v>
      </c>
      <c r="AF36" s="695"/>
      <c r="AT36" s="129" t="s">
        <v>434</v>
      </c>
      <c r="AU36" s="599">
        <f>+集計・資料①!E50</f>
        <v>1152.5694444444443</v>
      </c>
      <c r="AV36" s="599">
        <f>+集計・資料①!D50</f>
        <v>1054.1666666666667</v>
      </c>
    </row>
    <row r="37" spans="1:48">
      <c r="A37" s="461"/>
      <c r="B37" s="291"/>
      <c r="C37" s="291"/>
      <c r="D37" s="291"/>
      <c r="E37" s="291"/>
      <c r="F37" s="291"/>
      <c r="G37" s="291"/>
      <c r="H37" s="291"/>
      <c r="I37" s="291"/>
      <c r="J37" s="291"/>
      <c r="K37" s="291"/>
      <c r="L37" s="291"/>
      <c r="M37" s="291"/>
      <c r="N37" s="291"/>
      <c r="O37" s="291"/>
      <c r="P37" s="291"/>
      <c r="Q37" s="291"/>
      <c r="R37" s="291"/>
      <c r="S37" s="291"/>
      <c r="T37" s="291"/>
      <c r="U37" s="291"/>
      <c r="V37" s="291"/>
      <c r="W37" s="291"/>
      <c r="X37" s="291"/>
      <c r="Y37" s="291"/>
      <c r="Z37" s="291"/>
      <c r="AA37" s="462"/>
      <c r="AC37" s="594" t="s">
        <v>547</v>
      </c>
      <c r="AD37" s="717">
        <f>AV37</f>
        <v>1163.5981524249423</v>
      </c>
      <c r="AE37" s="717">
        <f>AU37</f>
        <v>1139.1102941176471</v>
      </c>
      <c r="AF37" s="695"/>
      <c r="AT37" s="594" t="s">
        <v>547</v>
      </c>
      <c r="AU37" s="599">
        <f>+集計・資料①!E52</f>
        <v>1139.1102941176471</v>
      </c>
      <c r="AV37" s="599">
        <f>+集計・資料①!D52</f>
        <v>1163.5981524249423</v>
      </c>
    </row>
    <row r="38" spans="1:48">
      <c r="A38" s="461"/>
      <c r="B38" s="291"/>
      <c r="C38" s="291"/>
      <c r="D38" s="291"/>
      <c r="E38" s="291"/>
      <c r="F38" s="291"/>
      <c r="G38" s="291"/>
      <c r="H38" s="291"/>
      <c r="I38" s="291"/>
      <c r="J38" s="291"/>
      <c r="K38" s="291"/>
      <c r="L38" s="291"/>
      <c r="M38" s="291"/>
      <c r="N38" s="291"/>
      <c r="O38" s="291"/>
      <c r="P38" s="291"/>
      <c r="Q38" s="291"/>
      <c r="R38" s="291"/>
      <c r="S38" s="291"/>
      <c r="T38" s="291"/>
      <c r="U38" s="291"/>
      <c r="V38" s="291"/>
      <c r="W38" s="291"/>
      <c r="X38" s="291"/>
      <c r="Y38" s="291"/>
      <c r="Z38" s="291"/>
      <c r="AA38" s="462"/>
      <c r="AD38" s="481"/>
      <c r="AE38" s="481"/>
      <c r="AF38" s="695"/>
      <c r="AG38" s="791"/>
      <c r="AU38" s="481"/>
      <c r="AV38" s="481"/>
    </row>
    <row r="39" spans="1:48">
      <c r="A39" s="461"/>
      <c r="B39" s="291"/>
      <c r="C39" s="291"/>
      <c r="D39" s="291"/>
      <c r="E39" s="291"/>
      <c r="F39" s="291"/>
      <c r="G39" s="291"/>
      <c r="H39" s="291"/>
      <c r="I39" s="291"/>
      <c r="J39" s="291"/>
      <c r="K39" s="291"/>
      <c r="L39" s="291"/>
      <c r="M39" s="291"/>
      <c r="N39" s="291"/>
      <c r="O39" s="291"/>
      <c r="P39" s="291"/>
      <c r="Q39" s="291"/>
      <c r="R39" s="291"/>
      <c r="S39" s="291"/>
      <c r="T39" s="291"/>
      <c r="U39" s="291"/>
      <c r="V39" s="291"/>
      <c r="W39" s="291"/>
      <c r="X39" s="291"/>
      <c r="Y39" s="291"/>
      <c r="Z39" s="291"/>
      <c r="AA39" s="462"/>
      <c r="AE39" s="291"/>
      <c r="AV39" s="291"/>
    </row>
    <row r="40" spans="1:48">
      <c r="A40" s="461"/>
      <c r="B40" s="291"/>
      <c r="C40" s="291"/>
      <c r="D40" s="291"/>
      <c r="E40" s="291"/>
      <c r="F40" s="291"/>
      <c r="G40" s="291"/>
      <c r="H40" s="291"/>
      <c r="I40" s="291"/>
      <c r="J40" s="291"/>
      <c r="K40" s="291"/>
      <c r="L40" s="291"/>
      <c r="M40" s="291"/>
      <c r="N40" s="291"/>
      <c r="O40" s="291"/>
      <c r="P40" s="291"/>
      <c r="Q40" s="291"/>
      <c r="R40" s="291"/>
      <c r="S40" s="291"/>
      <c r="T40" s="291"/>
      <c r="U40" s="291"/>
      <c r="V40" s="291"/>
      <c r="W40" s="291"/>
      <c r="X40" s="291"/>
      <c r="Y40" s="291"/>
      <c r="Z40" s="291"/>
      <c r="AA40" s="462"/>
      <c r="AD40" s="481"/>
      <c r="AE40" s="481"/>
      <c r="AU40" s="481"/>
      <c r="AV40" s="481"/>
    </row>
    <row r="41" spans="1:48">
      <c r="A41" s="461"/>
      <c r="B41" s="291"/>
      <c r="C41" s="291"/>
      <c r="D41" s="291"/>
      <c r="E41" s="291"/>
      <c r="F41" s="291"/>
      <c r="G41" s="291"/>
      <c r="H41" s="291"/>
      <c r="I41" s="291"/>
      <c r="J41" s="291"/>
      <c r="K41" s="291"/>
      <c r="L41" s="291"/>
      <c r="M41" s="291"/>
      <c r="N41" s="291"/>
      <c r="O41" s="291"/>
      <c r="P41" s="291"/>
      <c r="Q41" s="291"/>
      <c r="R41" s="291"/>
      <c r="S41" s="291"/>
      <c r="T41" s="291"/>
      <c r="U41" s="291"/>
      <c r="V41" s="291"/>
      <c r="W41" s="291"/>
      <c r="X41" s="291"/>
      <c r="Y41" s="291"/>
      <c r="Z41" s="291"/>
      <c r="AA41" s="462"/>
    </row>
    <row r="42" spans="1:48">
      <c r="A42" s="461"/>
      <c r="B42" s="291"/>
      <c r="C42" s="291"/>
      <c r="D42" s="291"/>
      <c r="E42" s="291"/>
      <c r="F42" s="291"/>
      <c r="G42" s="291"/>
      <c r="H42" s="291"/>
      <c r="I42" s="291"/>
      <c r="J42" s="291"/>
      <c r="K42" s="291"/>
      <c r="L42" s="291"/>
      <c r="M42" s="291"/>
      <c r="N42" s="291"/>
      <c r="O42" s="291"/>
      <c r="P42" s="291"/>
      <c r="Q42" s="291"/>
      <c r="R42" s="291"/>
      <c r="S42" s="291"/>
      <c r="T42" s="291"/>
      <c r="U42" s="291"/>
      <c r="V42" s="291"/>
      <c r="W42" s="291"/>
      <c r="X42" s="291"/>
      <c r="Y42" s="291"/>
      <c r="Z42" s="291"/>
      <c r="AA42" s="462"/>
    </row>
    <row r="43" spans="1:48">
      <c r="A43" s="461"/>
      <c r="B43" s="291"/>
      <c r="C43" s="291"/>
      <c r="D43" s="291"/>
      <c r="E43" s="291"/>
      <c r="F43" s="291"/>
      <c r="G43" s="291"/>
      <c r="H43" s="291"/>
      <c r="I43" s="291"/>
      <c r="J43" s="291"/>
      <c r="K43" s="291"/>
      <c r="L43" s="291"/>
      <c r="M43" s="291"/>
      <c r="N43" s="291"/>
      <c r="O43" s="291"/>
      <c r="P43" s="291"/>
      <c r="Q43" s="291"/>
      <c r="R43" s="291"/>
      <c r="S43" s="291"/>
      <c r="T43" s="291"/>
      <c r="U43" s="291"/>
      <c r="V43" s="291"/>
      <c r="W43" s="291"/>
      <c r="X43" s="291"/>
      <c r="Y43" s="291"/>
      <c r="Z43" s="291"/>
      <c r="AA43" s="462"/>
    </row>
    <row r="44" spans="1:48">
      <c r="A44" s="461"/>
      <c r="B44" s="291"/>
      <c r="C44" s="291"/>
      <c r="D44" s="291"/>
      <c r="E44" s="291"/>
      <c r="F44" s="291"/>
      <c r="G44" s="291"/>
      <c r="H44" s="291"/>
      <c r="I44" s="291"/>
      <c r="J44" s="291"/>
      <c r="K44" s="291"/>
      <c r="L44" s="291"/>
      <c r="M44" s="291"/>
      <c r="N44" s="291"/>
      <c r="O44" s="291"/>
      <c r="P44" s="291"/>
      <c r="Q44" s="291"/>
      <c r="R44" s="291"/>
      <c r="S44" s="291"/>
      <c r="T44" s="291"/>
      <c r="U44" s="291"/>
      <c r="V44" s="291"/>
      <c r="W44" s="291"/>
      <c r="X44" s="291"/>
      <c r="Y44" s="291"/>
      <c r="Z44" s="291"/>
      <c r="AA44" s="462"/>
    </row>
    <row r="45" spans="1:48">
      <c r="A45" s="461"/>
      <c r="B45" s="291"/>
      <c r="C45" s="291"/>
      <c r="D45" s="291"/>
      <c r="E45" s="291"/>
      <c r="F45" s="291"/>
      <c r="G45" s="291"/>
      <c r="H45" s="291"/>
      <c r="I45" s="291"/>
      <c r="J45" s="291"/>
      <c r="K45" s="291"/>
      <c r="L45" s="291"/>
      <c r="M45" s="291"/>
      <c r="N45" s="291"/>
      <c r="O45" s="291"/>
      <c r="P45" s="291"/>
      <c r="Q45" s="291"/>
      <c r="R45" s="291"/>
      <c r="S45" s="291"/>
      <c r="T45" s="291"/>
      <c r="U45" s="291"/>
      <c r="V45" s="291"/>
      <c r="W45" s="291"/>
      <c r="X45" s="291"/>
      <c r="Y45" s="291"/>
      <c r="Z45" s="291"/>
      <c r="AA45" s="462"/>
    </row>
    <row r="46" spans="1:48">
      <c r="A46" s="461"/>
      <c r="B46" s="291"/>
      <c r="C46" s="291"/>
      <c r="D46" s="291"/>
      <c r="E46" s="291"/>
      <c r="F46" s="291"/>
      <c r="G46" s="291"/>
      <c r="H46" s="291"/>
      <c r="I46" s="291"/>
      <c r="J46" s="291"/>
      <c r="K46" s="291"/>
      <c r="L46" s="291"/>
      <c r="M46" s="291"/>
      <c r="N46" s="291"/>
      <c r="O46" s="291"/>
      <c r="P46" s="291"/>
      <c r="Q46" s="291"/>
      <c r="R46" s="291"/>
      <c r="S46" s="291"/>
      <c r="T46" s="291"/>
      <c r="U46" s="291"/>
      <c r="V46" s="291"/>
      <c r="W46" s="291"/>
      <c r="X46" s="291"/>
      <c r="Y46" s="291"/>
      <c r="Z46" s="291"/>
      <c r="AA46" s="462"/>
    </row>
    <row r="47" spans="1:48">
      <c r="A47" s="461"/>
      <c r="B47" s="291"/>
      <c r="C47" s="291"/>
      <c r="D47" s="291"/>
      <c r="E47" s="291"/>
      <c r="F47" s="291"/>
      <c r="G47" s="291"/>
      <c r="H47" s="291"/>
      <c r="I47" s="291"/>
      <c r="J47" s="291"/>
      <c r="K47" s="291"/>
      <c r="L47" s="291"/>
      <c r="M47" s="291"/>
      <c r="N47" s="291"/>
      <c r="O47" s="291"/>
      <c r="P47" s="291"/>
      <c r="Q47" s="291"/>
      <c r="R47" s="291"/>
      <c r="S47" s="291"/>
      <c r="T47" s="291"/>
      <c r="U47" s="291"/>
      <c r="V47" s="291"/>
      <c r="W47" s="291"/>
      <c r="X47" s="291"/>
      <c r="Y47" s="291"/>
      <c r="Z47" s="291"/>
      <c r="AA47" s="462"/>
    </row>
    <row r="48" spans="1:48">
      <c r="A48" s="461"/>
      <c r="B48" s="291"/>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462"/>
    </row>
    <row r="49" spans="1:33">
      <c r="A49" s="461"/>
      <c r="B49" s="291"/>
      <c r="C49" s="291"/>
      <c r="D49" s="291"/>
      <c r="E49" s="291"/>
      <c r="F49" s="291"/>
      <c r="G49" s="291"/>
      <c r="H49" s="291"/>
      <c r="I49" s="291"/>
      <c r="J49" s="291"/>
      <c r="K49" s="291"/>
      <c r="L49" s="291"/>
      <c r="M49" s="291"/>
      <c r="N49" s="291"/>
      <c r="O49" s="291"/>
      <c r="P49" s="291"/>
      <c r="Q49" s="291"/>
      <c r="R49" s="291"/>
      <c r="S49" s="291"/>
      <c r="T49" s="291"/>
      <c r="U49" s="291"/>
      <c r="V49" s="291"/>
      <c r="W49" s="291"/>
      <c r="X49" s="291"/>
      <c r="Y49" s="291"/>
      <c r="Z49" s="291"/>
      <c r="AA49" s="462"/>
    </row>
    <row r="50" spans="1:33">
      <c r="A50" s="461"/>
      <c r="B50" s="291"/>
      <c r="C50" s="291"/>
      <c r="D50" s="291"/>
      <c r="E50" s="291"/>
      <c r="F50" s="291"/>
      <c r="G50" s="291"/>
      <c r="H50" s="291"/>
      <c r="I50" s="291"/>
      <c r="J50" s="291"/>
      <c r="K50" s="291"/>
      <c r="L50" s="291"/>
      <c r="M50" s="291"/>
      <c r="N50" s="291"/>
      <c r="O50" s="291"/>
      <c r="P50" s="291"/>
      <c r="Q50" s="291"/>
      <c r="R50" s="291"/>
      <c r="S50" s="291"/>
      <c r="T50" s="291"/>
      <c r="U50" s="291"/>
      <c r="V50" s="291"/>
      <c r="W50" s="291"/>
      <c r="X50" s="291"/>
      <c r="Y50" s="291"/>
      <c r="Z50" s="291"/>
      <c r="AA50" s="462"/>
    </row>
    <row r="51" spans="1:33">
      <c r="A51" s="461"/>
      <c r="B51" s="291"/>
      <c r="C51" s="291"/>
      <c r="D51" s="291"/>
      <c r="E51" s="291"/>
      <c r="F51" s="291"/>
      <c r="G51" s="291"/>
      <c r="H51" s="291"/>
      <c r="I51" s="291"/>
      <c r="J51" s="291"/>
      <c r="K51" s="291"/>
      <c r="L51" s="291"/>
      <c r="M51" s="291"/>
      <c r="N51" s="291"/>
      <c r="O51" s="291"/>
      <c r="P51" s="291"/>
      <c r="Q51" s="291"/>
      <c r="R51" s="291"/>
      <c r="S51" s="291"/>
      <c r="T51" s="291"/>
      <c r="U51" s="291"/>
      <c r="V51" s="291"/>
      <c r="W51" s="291"/>
      <c r="X51" s="291"/>
      <c r="Y51" s="291"/>
      <c r="Z51" s="291"/>
      <c r="AA51" s="462"/>
    </row>
    <row r="52" spans="1:33">
      <c r="A52" s="461"/>
      <c r="B52" s="291"/>
      <c r="C52" s="291"/>
      <c r="D52" s="291"/>
      <c r="E52" s="291"/>
      <c r="F52" s="291"/>
      <c r="G52" s="291"/>
      <c r="H52" s="291"/>
      <c r="I52" s="291"/>
      <c r="J52" s="291"/>
      <c r="K52" s="291"/>
      <c r="L52" s="291"/>
      <c r="M52" s="291"/>
      <c r="N52" s="291"/>
      <c r="O52" s="291"/>
      <c r="P52" s="291"/>
      <c r="Q52" s="291"/>
      <c r="R52" s="291"/>
      <c r="S52" s="291"/>
      <c r="T52" s="291"/>
      <c r="U52" s="291"/>
      <c r="V52" s="291"/>
      <c r="W52" s="291"/>
      <c r="X52" s="291"/>
      <c r="Y52" s="291"/>
      <c r="Z52" s="291"/>
      <c r="AA52" s="462"/>
      <c r="AG52" s="791"/>
    </row>
    <row r="53" spans="1:33">
      <c r="A53" s="461"/>
      <c r="B53" s="291"/>
      <c r="C53" s="291"/>
      <c r="D53" s="291"/>
      <c r="E53" s="291"/>
      <c r="F53" s="291"/>
      <c r="G53" s="291"/>
      <c r="H53" s="291"/>
      <c r="I53" s="291"/>
      <c r="J53" s="291"/>
      <c r="K53" s="291"/>
      <c r="L53" s="291"/>
      <c r="M53" s="291"/>
      <c r="N53" s="291"/>
      <c r="O53" s="291"/>
      <c r="P53" s="291"/>
      <c r="Q53" s="291"/>
      <c r="R53" s="291"/>
      <c r="S53" s="291"/>
      <c r="T53" s="291"/>
      <c r="U53" s="291"/>
      <c r="V53" s="291"/>
      <c r="W53" s="291"/>
      <c r="X53" s="291"/>
      <c r="Y53" s="291"/>
      <c r="Z53" s="291"/>
      <c r="AA53" s="462"/>
      <c r="AG53" s="791"/>
    </row>
    <row r="54" spans="1:33">
      <c r="A54" s="461"/>
      <c r="B54" s="291"/>
      <c r="C54" s="291"/>
      <c r="D54" s="291"/>
      <c r="E54" s="291"/>
      <c r="F54" s="291"/>
      <c r="G54" s="291"/>
      <c r="H54" s="291"/>
      <c r="I54" s="291"/>
      <c r="J54" s="291"/>
      <c r="K54" s="291"/>
      <c r="L54" s="291"/>
      <c r="M54" s="291"/>
      <c r="N54" s="291"/>
      <c r="O54" s="291"/>
      <c r="P54" s="291"/>
      <c r="Q54" s="291"/>
      <c r="R54" s="291"/>
      <c r="S54" s="291"/>
      <c r="T54" s="291"/>
      <c r="U54" s="291"/>
      <c r="V54" s="291"/>
      <c r="W54" s="291"/>
      <c r="X54" s="291"/>
      <c r="Y54" s="291"/>
      <c r="Z54" s="291"/>
      <c r="AA54" s="462"/>
      <c r="AG54" s="791"/>
    </row>
    <row r="55" spans="1:33">
      <c r="A55" s="461"/>
      <c r="B55" s="291"/>
      <c r="C55" s="291"/>
      <c r="D55" s="291"/>
      <c r="E55" s="291"/>
      <c r="F55" s="291"/>
      <c r="G55" s="291"/>
      <c r="H55" s="291"/>
      <c r="I55" s="291"/>
      <c r="J55" s="291"/>
      <c r="K55" s="291"/>
      <c r="L55" s="291"/>
      <c r="M55" s="291"/>
      <c r="N55" s="291"/>
      <c r="O55" s="291"/>
      <c r="P55" s="291"/>
      <c r="Q55" s="291"/>
      <c r="R55" s="291"/>
      <c r="S55" s="291"/>
      <c r="T55" s="291"/>
      <c r="U55" s="291"/>
      <c r="V55" s="291"/>
      <c r="W55" s="291"/>
      <c r="X55" s="291"/>
      <c r="Y55" s="291"/>
      <c r="Z55" s="291"/>
      <c r="AA55" s="462"/>
    </row>
    <row r="56" spans="1:33">
      <c r="A56" s="461"/>
      <c r="B56" s="291"/>
      <c r="C56" s="291"/>
      <c r="D56" s="291"/>
      <c r="E56" s="291"/>
      <c r="F56" s="291"/>
      <c r="G56" s="291"/>
      <c r="H56" s="291"/>
      <c r="I56" s="291"/>
      <c r="J56" s="291"/>
      <c r="K56" s="291"/>
      <c r="L56" s="291"/>
      <c r="M56" s="291"/>
      <c r="N56" s="291"/>
      <c r="O56" s="291"/>
      <c r="P56" s="291"/>
      <c r="Q56" s="291"/>
      <c r="R56" s="291"/>
      <c r="S56" s="291"/>
      <c r="T56" s="291"/>
      <c r="U56" s="291"/>
      <c r="V56" s="291"/>
      <c r="W56" s="291"/>
      <c r="X56" s="291"/>
      <c r="Y56" s="291"/>
      <c r="Z56" s="291"/>
      <c r="AA56" s="462"/>
    </row>
    <row r="57" spans="1:33">
      <c r="A57" s="461"/>
      <c r="B57" s="291"/>
      <c r="C57" s="291"/>
      <c r="D57" s="291"/>
      <c r="E57" s="291"/>
      <c r="F57" s="291"/>
      <c r="G57" s="291"/>
      <c r="H57" s="291"/>
      <c r="I57" s="291"/>
      <c r="J57" s="291"/>
      <c r="K57" s="291"/>
      <c r="L57" s="291"/>
      <c r="M57" s="291"/>
      <c r="N57" s="291"/>
      <c r="O57" s="291"/>
      <c r="P57" s="291"/>
      <c r="Q57" s="291"/>
      <c r="R57" s="291"/>
      <c r="S57" s="291"/>
      <c r="T57" s="291"/>
      <c r="U57" s="291"/>
      <c r="V57" s="291"/>
      <c r="W57" s="291"/>
      <c r="X57" s="291"/>
      <c r="Y57" s="291"/>
      <c r="Z57" s="291"/>
      <c r="AA57" s="462"/>
    </row>
    <row r="58" spans="1:33">
      <c r="A58" s="461"/>
      <c r="B58" s="291"/>
      <c r="C58" s="291"/>
      <c r="D58" s="291"/>
      <c r="E58" s="291"/>
      <c r="F58" s="291"/>
      <c r="G58" s="291"/>
      <c r="H58" s="291"/>
      <c r="I58" s="291"/>
      <c r="J58" s="291"/>
      <c r="K58" s="291"/>
      <c r="L58" s="291"/>
      <c r="M58" s="291"/>
      <c r="N58" s="291"/>
      <c r="O58" s="291"/>
      <c r="P58" s="291"/>
      <c r="Q58" s="291"/>
      <c r="R58" s="291"/>
      <c r="S58" s="291"/>
      <c r="T58" s="291"/>
      <c r="U58" s="291"/>
      <c r="V58" s="291"/>
      <c r="W58" s="291"/>
      <c r="X58" s="291"/>
      <c r="Y58" s="291"/>
      <c r="Z58" s="291"/>
      <c r="AA58" s="462"/>
    </row>
    <row r="59" spans="1:33">
      <c r="A59" s="461"/>
      <c r="B59" s="291"/>
      <c r="C59" s="291"/>
      <c r="D59" s="291"/>
      <c r="E59" s="291"/>
      <c r="F59" s="291"/>
      <c r="G59" s="291"/>
      <c r="H59" s="291"/>
      <c r="I59" s="291"/>
      <c r="J59" s="291"/>
      <c r="K59" s="291"/>
      <c r="L59" s="291"/>
      <c r="M59" s="291"/>
      <c r="N59" s="291"/>
      <c r="O59" s="291"/>
      <c r="P59" s="291"/>
      <c r="Q59" s="291"/>
      <c r="R59" s="291"/>
      <c r="S59" s="291"/>
      <c r="T59" s="291"/>
      <c r="U59" s="291"/>
      <c r="V59" s="291"/>
      <c r="W59" s="291"/>
      <c r="X59" s="291"/>
      <c r="Y59" s="291"/>
      <c r="Z59" s="291"/>
      <c r="AA59" s="462"/>
    </row>
    <row r="60" spans="1:33">
      <c r="A60" s="461"/>
      <c r="B60" s="291"/>
      <c r="C60" s="291"/>
      <c r="D60" s="291"/>
      <c r="E60" s="291"/>
      <c r="F60" s="291"/>
      <c r="G60" s="291"/>
      <c r="H60" s="291"/>
      <c r="I60" s="291"/>
      <c r="J60" s="291"/>
      <c r="K60" s="291"/>
      <c r="L60" s="291"/>
      <c r="M60" s="291"/>
      <c r="N60" s="291"/>
      <c r="O60" s="291"/>
      <c r="P60" s="291"/>
      <c r="Q60" s="291"/>
      <c r="R60" s="291"/>
      <c r="S60" s="291"/>
      <c r="T60" s="291"/>
      <c r="U60" s="291"/>
      <c r="V60" s="291"/>
      <c r="W60" s="291"/>
      <c r="X60" s="291"/>
      <c r="Y60" s="291"/>
      <c r="Z60" s="291"/>
      <c r="AA60" s="462"/>
    </row>
    <row r="61" spans="1:33">
      <c r="A61" s="461"/>
      <c r="B61" s="291"/>
      <c r="C61" s="291"/>
      <c r="D61" s="291"/>
      <c r="E61" s="291"/>
      <c r="F61" s="291"/>
      <c r="G61" s="291"/>
      <c r="H61" s="291"/>
      <c r="I61" s="291"/>
      <c r="J61" s="291"/>
      <c r="K61" s="291"/>
      <c r="L61" s="291"/>
      <c r="M61" s="291"/>
      <c r="N61" s="291"/>
      <c r="O61" s="291"/>
      <c r="P61" s="291"/>
      <c r="Q61" s="291"/>
      <c r="R61" s="291"/>
      <c r="S61" s="291"/>
      <c r="T61" s="291"/>
      <c r="U61" s="291"/>
      <c r="V61" s="291"/>
      <c r="W61" s="291"/>
      <c r="X61" s="291"/>
      <c r="Y61" s="291"/>
      <c r="Z61" s="291"/>
      <c r="AA61" s="462"/>
    </row>
    <row r="62" spans="1:33">
      <c r="A62" s="461"/>
      <c r="B62" s="291"/>
      <c r="C62" s="291"/>
      <c r="D62" s="291"/>
      <c r="E62" s="291"/>
      <c r="F62" s="291"/>
      <c r="G62" s="291"/>
      <c r="H62" s="291"/>
      <c r="I62" s="291"/>
      <c r="J62" s="291"/>
      <c r="K62" s="291"/>
      <c r="L62" s="291"/>
      <c r="M62" s="291"/>
      <c r="N62" s="291"/>
      <c r="O62" s="291"/>
      <c r="P62" s="291"/>
      <c r="Q62" s="291"/>
      <c r="R62" s="291"/>
      <c r="S62" s="291"/>
      <c r="T62" s="291"/>
      <c r="U62" s="291"/>
      <c r="V62" s="291"/>
      <c r="W62" s="291"/>
      <c r="X62" s="291"/>
      <c r="Y62" s="291"/>
      <c r="Z62" s="291"/>
      <c r="AA62" s="462"/>
    </row>
    <row r="63" spans="1:33">
      <c r="A63" s="461"/>
      <c r="B63" s="291"/>
      <c r="C63" s="291"/>
      <c r="D63" s="291"/>
      <c r="E63" s="291"/>
      <c r="F63" s="291"/>
      <c r="G63" s="291"/>
      <c r="H63" s="291"/>
      <c r="I63" s="291"/>
      <c r="J63" s="291"/>
      <c r="K63" s="291"/>
      <c r="L63" s="291"/>
      <c r="M63" s="291"/>
      <c r="N63" s="291"/>
      <c r="O63" s="291"/>
      <c r="P63" s="291"/>
      <c r="Q63" s="291"/>
      <c r="R63" s="291"/>
      <c r="S63" s="291"/>
      <c r="T63" s="291"/>
      <c r="U63" s="291"/>
      <c r="V63" s="291"/>
      <c r="W63" s="291"/>
      <c r="X63" s="291"/>
      <c r="Y63" s="291"/>
      <c r="Z63" s="291"/>
      <c r="AA63" s="462"/>
    </row>
    <row r="64" spans="1:33">
      <c r="A64" s="461"/>
      <c r="B64" s="291"/>
      <c r="C64" s="291"/>
      <c r="D64" s="291"/>
      <c r="E64" s="291"/>
      <c r="F64" s="291"/>
      <c r="G64" s="291"/>
      <c r="H64" s="291"/>
      <c r="I64" s="291"/>
      <c r="J64" s="291"/>
      <c r="K64" s="291"/>
      <c r="L64" s="291"/>
      <c r="M64" s="291"/>
      <c r="N64" s="291"/>
      <c r="O64" s="291"/>
      <c r="P64" s="291"/>
      <c r="Q64" s="291"/>
      <c r="R64" s="291"/>
      <c r="S64" s="291"/>
      <c r="T64" s="291"/>
      <c r="U64" s="291"/>
      <c r="V64" s="291"/>
      <c r="W64" s="291"/>
      <c r="X64" s="291"/>
      <c r="Y64" s="291"/>
      <c r="Z64" s="291"/>
      <c r="AA64" s="462"/>
    </row>
    <row r="65" spans="1:27">
      <c r="A65" s="461"/>
      <c r="B65" s="291"/>
      <c r="C65" s="291"/>
      <c r="D65" s="291"/>
      <c r="E65" s="291"/>
      <c r="F65" s="291"/>
      <c r="G65" s="291"/>
      <c r="H65" s="291"/>
      <c r="I65" s="291"/>
      <c r="J65" s="291"/>
      <c r="K65" s="291"/>
      <c r="L65" s="291"/>
      <c r="M65" s="291"/>
      <c r="N65" s="291"/>
      <c r="O65" s="291"/>
      <c r="P65" s="291"/>
      <c r="Q65" s="291"/>
      <c r="R65" s="291"/>
      <c r="S65" s="291"/>
      <c r="T65" s="291"/>
      <c r="U65" s="291"/>
      <c r="V65" s="291"/>
      <c r="W65" s="291"/>
      <c r="X65" s="291"/>
      <c r="Y65" s="291"/>
      <c r="Z65" s="291"/>
      <c r="AA65" s="462"/>
    </row>
    <row r="66" spans="1:27">
      <c r="A66" s="461"/>
      <c r="B66" s="291"/>
      <c r="C66" s="291"/>
      <c r="D66" s="291"/>
      <c r="E66" s="291"/>
      <c r="F66" s="291"/>
      <c r="G66" s="291"/>
      <c r="H66" s="291"/>
      <c r="I66" s="291"/>
      <c r="J66" s="291"/>
      <c r="K66" s="291"/>
      <c r="L66" s="291"/>
      <c r="M66" s="291"/>
      <c r="N66" s="291"/>
      <c r="O66" s="291"/>
      <c r="P66" s="291"/>
      <c r="Q66" s="291"/>
      <c r="R66" s="291"/>
      <c r="S66" s="291"/>
      <c r="T66" s="291"/>
      <c r="U66" s="291"/>
      <c r="V66" s="291"/>
      <c r="W66" s="291"/>
      <c r="X66" s="291"/>
      <c r="Y66" s="291"/>
      <c r="Z66" s="291"/>
      <c r="AA66" s="462"/>
    </row>
    <row r="67" spans="1:27">
      <c r="A67" s="461"/>
      <c r="B67" s="291"/>
      <c r="C67" s="291"/>
      <c r="D67" s="291"/>
      <c r="E67" s="291"/>
      <c r="F67" s="291"/>
      <c r="G67" s="291"/>
      <c r="H67" s="291"/>
      <c r="I67" s="291"/>
      <c r="J67" s="291"/>
      <c r="K67" s="291"/>
      <c r="L67" s="291"/>
      <c r="M67" s="291"/>
      <c r="N67" s="291"/>
      <c r="O67" s="291"/>
      <c r="P67" s="291"/>
      <c r="Q67" s="291"/>
      <c r="R67" s="291"/>
      <c r="S67" s="291"/>
      <c r="T67" s="291"/>
      <c r="U67" s="291"/>
      <c r="V67" s="291"/>
      <c r="W67" s="291"/>
      <c r="X67" s="291"/>
      <c r="Y67" s="291"/>
      <c r="Z67" s="291"/>
      <c r="AA67" s="462"/>
    </row>
    <row r="68" spans="1:27">
      <c r="A68" s="461"/>
      <c r="B68" s="291"/>
      <c r="C68" s="291"/>
      <c r="D68" s="291"/>
      <c r="E68" s="291"/>
      <c r="F68" s="291"/>
      <c r="G68" s="291"/>
      <c r="H68" s="291"/>
      <c r="I68" s="291"/>
      <c r="J68" s="291"/>
      <c r="K68" s="291"/>
      <c r="L68" s="291"/>
      <c r="M68" s="291"/>
      <c r="N68" s="291"/>
      <c r="O68" s="291"/>
      <c r="P68" s="291"/>
      <c r="Q68" s="291"/>
      <c r="R68" s="291"/>
      <c r="S68" s="291"/>
      <c r="T68" s="291"/>
      <c r="U68" s="291"/>
      <c r="V68" s="291"/>
      <c r="W68" s="291"/>
      <c r="X68" s="291"/>
      <c r="Y68" s="291"/>
      <c r="Z68" s="291"/>
      <c r="AA68" s="462"/>
    </row>
    <row r="69" spans="1:27">
      <c r="A69" s="461"/>
      <c r="B69" s="291"/>
      <c r="C69" s="291"/>
      <c r="D69" s="291"/>
      <c r="E69" s="291"/>
      <c r="F69" s="291"/>
      <c r="G69" s="291"/>
      <c r="H69" s="291"/>
      <c r="I69" s="291"/>
      <c r="J69" s="291"/>
      <c r="K69" s="291"/>
      <c r="L69" s="291"/>
      <c r="M69" s="291"/>
      <c r="N69" s="291"/>
      <c r="O69" s="291"/>
      <c r="P69" s="291"/>
      <c r="Q69" s="291"/>
      <c r="R69" s="291"/>
      <c r="S69" s="291"/>
      <c r="T69" s="291"/>
      <c r="U69" s="291"/>
      <c r="V69" s="291"/>
      <c r="W69" s="291"/>
      <c r="X69" s="291"/>
      <c r="Y69" s="291"/>
      <c r="Z69" s="291"/>
      <c r="AA69" s="462"/>
    </row>
    <row r="70" spans="1:27">
      <c r="A70" s="463"/>
      <c r="B70" s="464"/>
      <c r="C70" s="464"/>
      <c r="D70" s="464"/>
      <c r="E70" s="464"/>
      <c r="F70" s="464"/>
      <c r="G70" s="464"/>
      <c r="H70" s="464"/>
      <c r="I70" s="464"/>
      <c r="J70" s="464"/>
      <c r="K70" s="464"/>
      <c r="L70" s="464"/>
      <c r="M70" s="464"/>
      <c r="N70" s="464"/>
      <c r="O70" s="464"/>
      <c r="P70" s="464"/>
      <c r="Q70" s="464"/>
      <c r="R70" s="464"/>
      <c r="S70" s="464"/>
      <c r="T70" s="464"/>
      <c r="U70" s="464"/>
      <c r="V70" s="464"/>
      <c r="W70" s="464"/>
      <c r="X70" s="464"/>
      <c r="Y70" s="464"/>
      <c r="Z70" s="464"/>
      <c r="AA70" s="465"/>
    </row>
  </sheetData>
  <mergeCells count="6">
    <mergeCell ref="AT25:AV26"/>
    <mergeCell ref="AC25:AE26"/>
    <mergeCell ref="A1:B1"/>
    <mergeCell ref="V1:AA1"/>
    <mergeCell ref="B3:K15"/>
    <mergeCell ref="AG15:AR27"/>
  </mergeCells>
  <phoneticPr fontId="4"/>
  <conditionalFormatting sqref="AU11:AV24 AD11:AE24">
    <cfRule type="expression" dxfId="23" priority="13" stopIfTrue="1">
      <formula>ISERROR(AD11)=TRUE</formula>
    </cfRule>
  </conditionalFormatting>
  <conditionalFormatting sqref="AD11:AD23">
    <cfRule type="top10" dxfId="22" priority="4" rank="1"/>
  </conditionalFormatting>
  <conditionalFormatting sqref="AE11:AE23">
    <cfRule type="top10" dxfId="21" priority="3" rank="1"/>
  </conditionalFormatting>
  <conditionalFormatting sqref="AD31:AD36">
    <cfRule type="top10" dxfId="20" priority="2" rank="1"/>
  </conditionalFormatting>
  <conditionalFormatting sqref="AE31:AE36">
    <cfRule type="top10" dxfId="19" priority="1" rank="1"/>
  </conditionalFormatting>
  <dataValidations count="1">
    <dataValidation type="list" allowBlank="1" showInputMessage="1" showErrorMessage="1" sqref="AI10:AK11" xr:uid="{00000000-0002-0000-1000-000000000000}">
      <formula1>"「1～4人」,「5～9人」,「10～29人」,「30～49人」,「50～99人」,「100人以上」"</formula1>
    </dataValidation>
  </dataValidations>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colBreaks count="2" manualBreakCount="2">
    <brk id="27" max="1048575" man="1"/>
    <brk id="44"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1000000}">
          <x14:formula1>
            <xm:f>業種リスト!$A$2:$A$14</xm:f>
          </x14:formula1>
          <xm:sqref>AI6:AK7</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tabColor theme="9" tint="0.59999389629810485"/>
  </sheetPr>
  <dimension ref="A1:BL54"/>
  <sheetViews>
    <sheetView showGridLines="0" view="pageBreakPreview" zoomScaleNormal="100" zoomScaleSheetLayoutView="100" workbookViewId="0">
      <selection activeCell="B3" sqref="B3:M15"/>
    </sheetView>
  </sheetViews>
  <sheetFormatPr defaultColWidth="10.28515625" defaultRowHeight="10.5"/>
  <cols>
    <col min="1" max="27" width="3.5703125" style="282" customWidth="1"/>
    <col min="28" max="28" width="1.7109375" style="282" customWidth="1"/>
    <col min="29" max="29" width="15" style="282" customWidth="1"/>
    <col min="30" max="32" width="7.85546875" style="282" customWidth="1"/>
    <col min="33" max="33" width="1.7109375" style="282" customWidth="1"/>
    <col min="34" max="34" width="15" style="282" customWidth="1"/>
    <col min="35" max="38" width="7.28515625" style="282" customWidth="1"/>
    <col min="39" max="39" width="15.85546875" style="336" bestFit="1" customWidth="1"/>
    <col min="40" max="40" width="7.140625" style="336" bestFit="1" customWidth="1"/>
    <col min="41" max="41" width="5.42578125" style="336" bestFit="1" customWidth="1"/>
    <col min="42" max="43" width="7.140625" style="336" bestFit="1" customWidth="1"/>
    <col min="44" max="44" width="8.28515625" style="336" bestFit="1" customWidth="1"/>
    <col min="45" max="45" width="5.42578125" style="336" bestFit="1" customWidth="1"/>
    <col min="46" max="53" width="5.42578125" style="336" customWidth="1"/>
    <col min="54" max="54" width="1.7109375" style="282" customWidth="1"/>
    <col min="55" max="55" width="15" style="282" customWidth="1"/>
    <col min="56" max="58" width="6.5703125" style="282" customWidth="1"/>
    <col min="59" max="59" width="1.7109375" style="282" customWidth="1"/>
    <col min="60" max="60" width="15" style="282" customWidth="1"/>
    <col min="61" max="64" width="6.5703125" style="282" customWidth="1"/>
    <col min="65" max="16384" width="10.28515625" style="282"/>
  </cols>
  <sheetData>
    <row r="1" spans="1:64" ht="21" customHeight="1" thickBot="1">
      <c r="A1" s="983">
        <v>43</v>
      </c>
      <c r="B1" s="983"/>
      <c r="C1" s="767" t="s">
        <v>633</v>
      </c>
      <c r="D1" s="496"/>
      <c r="E1" s="496"/>
      <c r="F1" s="496"/>
      <c r="G1" s="496"/>
      <c r="H1" s="496"/>
      <c r="I1" s="496"/>
      <c r="J1" s="496"/>
      <c r="K1" s="496"/>
      <c r="L1" s="496"/>
      <c r="M1" s="496"/>
      <c r="N1" s="496"/>
      <c r="O1" s="496"/>
      <c r="P1" s="496"/>
      <c r="Q1" s="496"/>
      <c r="R1" s="496"/>
      <c r="S1" s="496"/>
      <c r="T1" s="496"/>
      <c r="U1" s="496"/>
      <c r="V1" s="985" t="s">
        <v>519</v>
      </c>
      <c r="W1" s="985"/>
      <c r="X1" s="985"/>
      <c r="Y1" s="985"/>
      <c r="Z1" s="985"/>
      <c r="AA1" s="985"/>
      <c r="AC1" s="282" t="s">
        <v>892</v>
      </c>
      <c r="BC1" s="282" t="s">
        <v>634</v>
      </c>
    </row>
    <row r="3" spans="1:64" ht="10.5" customHeight="1">
      <c r="B3" s="974" t="s">
        <v>915</v>
      </c>
      <c r="C3" s="975"/>
      <c r="D3" s="975"/>
      <c r="E3" s="975"/>
      <c r="F3" s="975"/>
      <c r="G3" s="975"/>
      <c r="H3" s="975"/>
      <c r="I3" s="975"/>
      <c r="J3" s="975"/>
      <c r="K3" s="975"/>
      <c r="L3" s="975"/>
      <c r="M3" s="976"/>
      <c r="O3" s="458"/>
      <c r="P3" s="459"/>
      <c r="Q3" s="459"/>
      <c r="R3" s="459"/>
      <c r="S3" s="459"/>
      <c r="T3" s="459"/>
      <c r="U3" s="459"/>
      <c r="V3" s="459"/>
      <c r="W3" s="459"/>
      <c r="X3" s="459"/>
      <c r="Y3" s="459"/>
      <c r="Z3" s="459"/>
      <c r="AA3" s="460"/>
      <c r="AC3" s="282" t="s">
        <v>635</v>
      </c>
      <c r="AD3" s="26"/>
      <c r="AE3" s="26"/>
      <c r="AF3" s="26"/>
      <c r="AH3" s="282" t="s">
        <v>636</v>
      </c>
      <c r="AI3" s="26"/>
      <c r="AJ3" s="26"/>
      <c r="AK3" s="26"/>
      <c r="AL3" s="26"/>
      <c r="AN3" s="336" t="s">
        <v>669</v>
      </c>
      <c r="BC3" s="282" t="s">
        <v>635</v>
      </c>
      <c r="BD3" s="26"/>
      <c r="BE3" s="26"/>
      <c r="BF3" s="26"/>
      <c r="BH3" s="282" t="s">
        <v>636</v>
      </c>
      <c r="BI3" s="26"/>
      <c r="BJ3" s="26"/>
      <c r="BK3" s="26"/>
      <c r="BL3" s="26"/>
    </row>
    <row r="4" spans="1:64" ht="11.25" customHeight="1" thickBot="1">
      <c r="B4" s="977"/>
      <c r="C4" s="978"/>
      <c r="D4" s="978"/>
      <c r="E4" s="978"/>
      <c r="F4" s="978"/>
      <c r="G4" s="978"/>
      <c r="H4" s="978"/>
      <c r="I4" s="978"/>
      <c r="J4" s="978"/>
      <c r="K4" s="978"/>
      <c r="L4" s="978"/>
      <c r="M4" s="979"/>
      <c r="O4" s="461"/>
      <c r="P4" s="291"/>
      <c r="Q4" s="291"/>
      <c r="R4" s="291"/>
      <c r="S4" s="291"/>
      <c r="T4" s="291"/>
      <c r="U4" s="291"/>
      <c r="V4" s="291"/>
      <c r="W4" s="291"/>
      <c r="X4" s="291"/>
      <c r="Y4" s="291"/>
      <c r="Z4" s="291"/>
      <c r="AA4" s="462"/>
      <c r="AC4" s="26"/>
      <c r="AD4" s="26"/>
      <c r="AE4" s="26"/>
      <c r="AF4" s="26"/>
      <c r="AH4" s="26"/>
      <c r="AI4" s="26"/>
      <c r="AJ4" s="26"/>
      <c r="AK4" s="26"/>
      <c r="AL4" s="26"/>
      <c r="AN4" s="336" t="str">
        <f>CONCATENATE("パートタイマーの有給休暇制度について、「あり」と回答した事業所が全体で",TEXT(AD6,"0.0％"),"となった。")</f>
        <v>パートタイマーの有給休暇制度について、「あり」と回答した事業所が全体で63.4%となった。</v>
      </c>
      <c r="BC4" s="26"/>
      <c r="BD4" s="26"/>
      <c r="BE4" s="26"/>
      <c r="BF4" s="26"/>
      <c r="BH4" s="26"/>
      <c r="BI4" s="26"/>
      <c r="BJ4" s="26"/>
      <c r="BK4" s="26"/>
      <c r="BL4" s="26"/>
    </row>
    <row r="5" spans="1:64" ht="11.25" customHeight="1" thickBot="1">
      <c r="B5" s="977"/>
      <c r="C5" s="978"/>
      <c r="D5" s="978"/>
      <c r="E5" s="978"/>
      <c r="F5" s="978"/>
      <c r="G5" s="978"/>
      <c r="H5" s="978"/>
      <c r="I5" s="978"/>
      <c r="J5" s="978"/>
      <c r="K5" s="978"/>
      <c r="L5" s="978"/>
      <c r="M5" s="979"/>
      <c r="O5" s="461"/>
      <c r="P5" s="291"/>
      <c r="Q5" s="291"/>
      <c r="R5" s="291"/>
      <c r="S5" s="291"/>
      <c r="T5" s="291"/>
      <c r="U5" s="291"/>
      <c r="V5" s="291"/>
      <c r="W5" s="291"/>
      <c r="X5" s="291"/>
      <c r="Y5" s="291"/>
      <c r="Z5" s="291"/>
      <c r="AA5" s="462"/>
      <c r="AC5" s="578"/>
      <c r="AD5" s="575" t="s">
        <v>292</v>
      </c>
      <c r="AE5" s="575" t="s">
        <v>293</v>
      </c>
      <c r="AF5" s="575" t="s">
        <v>399</v>
      </c>
      <c r="AH5" s="578"/>
      <c r="AI5" s="575" t="s">
        <v>550</v>
      </c>
      <c r="AJ5" s="575" t="s">
        <v>551</v>
      </c>
      <c r="AK5" s="575" t="s">
        <v>399</v>
      </c>
      <c r="AL5" s="575" t="s">
        <v>547</v>
      </c>
      <c r="AN5" s="336" t="s">
        <v>670</v>
      </c>
      <c r="AP5" s="788" t="s">
        <v>671</v>
      </c>
      <c r="AQ5" s="788" t="s">
        <v>672</v>
      </c>
      <c r="AR5" s="788" t="s">
        <v>673</v>
      </c>
      <c r="AS5" s="336" t="s">
        <v>674</v>
      </c>
      <c r="BC5" s="134"/>
      <c r="BD5" s="28" t="s">
        <v>237</v>
      </c>
      <c r="BE5" s="29" t="s">
        <v>238</v>
      </c>
      <c r="BF5" s="30" t="s">
        <v>399</v>
      </c>
      <c r="BH5" s="134"/>
      <c r="BI5" s="28" t="s">
        <v>237</v>
      </c>
      <c r="BJ5" s="29" t="s">
        <v>312</v>
      </c>
      <c r="BK5" s="43" t="s">
        <v>399</v>
      </c>
      <c r="BL5" s="242" t="s">
        <v>547</v>
      </c>
    </row>
    <row r="6" spans="1:64" ht="11.25" customHeight="1" thickBot="1">
      <c r="B6" s="977"/>
      <c r="C6" s="978"/>
      <c r="D6" s="978"/>
      <c r="E6" s="978"/>
      <c r="F6" s="978"/>
      <c r="G6" s="978"/>
      <c r="H6" s="978"/>
      <c r="I6" s="978"/>
      <c r="J6" s="978"/>
      <c r="K6" s="978"/>
      <c r="L6" s="978"/>
      <c r="M6" s="979"/>
      <c r="O6" s="461"/>
      <c r="P6" s="291"/>
      <c r="Q6" s="291"/>
      <c r="R6" s="291"/>
      <c r="S6" s="291"/>
      <c r="T6" s="291"/>
      <c r="U6" s="291"/>
      <c r="V6" s="291"/>
      <c r="W6" s="291"/>
      <c r="X6" s="291"/>
      <c r="Y6" s="291"/>
      <c r="Z6" s="291"/>
      <c r="AA6" s="462"/>
      <c r="AC6" s="575" t="s">
        <v>547</v>
      </c>
      <c r="AD6" s="688">
        <f>BD6</f>
        <v>0.63379143088116408</v>
      </c>
      <c r="AE6" s="688">
        <f>BE6</f>
        <v>0.27970897332255457</v>
      </c>
      <c r="AF6" s="688">
        <f>BF6</f>
        <v>8.6499595796281331E-2</v>
      </c>
      <c r="AH6" s="575" t="s">
        <v>547</v>
      </c>
      <c r="AI6" s="696">
        <f>BI6</f>
        <v>784</v>
      </c>
      <c r="AJ6" s="696">
        <f>BJ6</f>
        <v>346</v>
      </c>
      <c r="AK6" s="696">
        <f>BK6</f>
        <v>107</v>
      </c>
      <c r="AL6" s="696">
        <f>BL6</f>
        <v>1237</v>
      </c>
      <c r="AN6" s="336" t="s">
        <v>733</v>
      </c>
      <c r="AP6" s="788" t="s">
        <v>676</v>
      </c>
      <c r="AQ6" s="788" t="s">
        <v>693</v>
      </c>
      <c r="AR6" s="788"/>
      <c r="AS6" s="336" t="s">
        <v>732</v>
      </c>
      <c r="BC6" s="31" t="s">
        <v>547</v>
      </c>
      <c r="BD6" s="130">
        <f>+BI6/+$BL6</f>
        <v>0.63379143088116408</v>
      </c>
      <c r="BE6" s="131">
        <f>+BJ6/+$BL6</f>
        <v>0.27970897332255457</v>
      </c>
      <c r="BF6" s="133">
        <f>+BK6/+$BL6</f>
        <v>8.6499595796281331E-2</v>
      </c>
      <c r="BH6" s="31" t="s">
        <v>547</v>
      </c>
      <c r="BI6" s="48">
        <f>+集計・資料①!BK32</f>
        <v>784</v>
      </c>
      <c r="BJ6" s="49">
        <f>+集計・資料①!BL32</f>
        <v>346</v>
      </c>
      <c r="BK6" s="288">
        <f>+集計・資料①!BM32</f>
        <v>107</v>
      </c>
      <c r="BL6" s="41">
        <f>+SUM(BI6:BK6)</f>
        <v>1237</v>
      </c>
    </row>
    <row r="7" spans="1:64" ht="10.5" customHeight="1">
      <c r="B7" s="977"/>
      <c r="C7" s="978"/>
      <c r="D7" s="978"/>
      <c r="E7" s="978"/>
      <c r="F7" s="978"/>
      <c r="G7" s="978"/>
      <c r="H7" s="978"/>
      <c r="I7" s="978"/>
      <c r="J7" s="978"/>
      <c r="K7" s="978"/>
      <c r="L7" s="978"/>
      <c r="M7" s="979"/>
      <c r="O7" s="461"/>
      <c r="P7" s="291"/>
      <c r="Q7" s="291"/>
      <c r="R7" s="291"/>
      <c r="S7" s="291"/>
      <c r="T7" s="291"/>
      <c r="U7" s="291"/>
      <c r="V7" s="291"/>
      <c r="W7" s="291"/>
      <c r="X7" s="291"/>
      <c r="Y7" s="291"/>
      <c r="Z7" s="291"/>
      <c r="AA7" s="462"/>
      <c r="AH7" s="26"/>
      <c r="AI7" s="26"/>
      <c r="AJ7" s="26"/>
      <c r="AK7" s="26"/>
      <c r="AL7" s="26"/>
      <c r="AP7" s="788"/>
      <c r="AQ7" s="788"/>
      <c r="AR7" s="788"/>
      <c r="BH7" s="26"/>
      <c r="BI7" s="26"/>
      <c r="BJ7" s="26"/>
      <c r="BK7" s="26"/>
      <c r="BL7" s="26"/>
    </row>
    <row r="8" spans="1:64" ht="10.5" customHeight="1">
      <c r="B8" s="977"/>
      <c r="C8" s="978"/>
      <c r="D8" s="978"/>
      <c r="E8" s="978"/>
      <c r="F8" s="978"/>
      <c r="G8" s="978"/>
      <c r="H8" s="978"/>
      <c r="I8" s="978"/>
      <c r="J8" s="978"/>
      <c r="K8" s="978"/>
      <c r="L8" s="978"/>
      <c r="M8" s="979"/>
      <c r="O8" s="461"/>
      <c r="P8" s="291"/>
      <c r="Q8" s="291"/>
      <c r="R8" s="291"/>
      <c r="S8" s="291"/>
      <c r="T8" s="291"/>
      <c r="U8" s="291"/>
      <c r="V8" s="291"/>
      <c r="W8" s="291"/>
      <c r="X8" s="291"/>
      <c r="Y8" s="291"/>
      <c r="Z8" s="291"/>
      <c r="AA8" s="462"/>
      <c r="AC8" s="282" t="s">
        <v>637</v>
      </c>
      <c r="AD8" s="26"/>
      <c r="AE8" s="26"/>
      <c r="AF8" s="26"/>
      <c r="AH8" s="282" t="s">
        <v>638</v>
      </c>
      <c r="AI8" s="26"/>
      <c r="AJ8" s="26"/>
      <c r="AK8" s="26"/>
      <c r="AL8" s="26"/>
      <c r="AN8" s="336" t="str">
        <f>CONCATENATE(AN6,AP6,AQ6,AR6,AS6,AN7,AP7,AQ7,AR7,AS7)</f>
        <v>業種別では、「情報通信業」「医療・福祉」において導入率が高い。</v>
      </c>
      <c r="BC8" s="282" t="s">
        <v>637</v>
      </c>
      <c r="BD8" s="26"/>
      <c r="BE8" s="26"/>
      <c r="BF8" s="26"/>
      <c r="BH8" s="282" t="s">
        <v>638</v>
      </c>
      <c r="BI8" s="26"/>
      <c r="BJ8" s="26"/>
      <c r="BK8" s="26"/>
      <c r="BL8" s="26"/>
    </row>
    <row r="9" spans="1:64" ht="11.25" customHeight="1" thickBot="1">
      <c r="B9" s="977"/>
      <c r="C9" s="978"/>
      <c r="D9" s="978"/>
      <c r="E9" s="978"/>
      <c r="F9" s="978"/>
      <c r="G9" s="978"/>
      <c r="H9" s="978"/>
      <c r="I9" s="978"/>
      <c r="J9" s="978"/>
      <c r="K9" s="978"/>
      <c r="L9" s="978"/>
      <c r="M9" s="979"/>
      <c r="O9" s="461"/>
      <c r="P9" s="291"/>
      <c r="Q9" s="291"/>
      <c r="R9" s="291"/>
      <c r="S9" s="291"/>
      <c r="T9" s="291"/>
      <c r="U9" s="291"/>
      <c r="V9" s="291"/>
      <c r="W9" s="291"/>
      <c r="X9" s="291"/>
      <c r="Y9" s="291"/>
      <c r="Z9" s="291"/>
      <c r="AA9" s="462"/>
      <c r="AC9" s="26"/>
      <c r="AD9" s="26"/>
      <c r="AE9" s="26"/>
      <c r="AF9" s="26"/>
      <c r="AH9" s="26"/>
      <c r="AI9" s="26"/>
      <c r="AJ9" s="26"/>
      <c r="AK9" s="26"/>
      <c r="AL9" s="26"/>
      <c r="AN9" s="336" t="s">
        <v>677</v>
      </c>
      <c r="BC9" s="26"/>
      <c r="BD9" s="26"/>
      <c r="BE9" s="26"/>
      <c r="BF9" s="26"/>
      <c r="BH9" s="26"/>
      <c r="BI9" s="26"/>
      <c r="BJ9" s="26"/>
      <c r="BK9" s="26"/>
      <c r="BL9" s="26"/>
    </row>
    <row r="10" spans="1:64" ht="11.25" customHeight="1" thickBot="1">
      <c r="B10" s="977"/>
      <c r="C10" s="978"/>
      <c r="D10" s="978"/>
      <c r="E10" s="978"/>
      <c r="F10" s="978"/>
      <c r="G10" s="978"/>
      <c r="H10" s="978"/>
      <c r="I10" s="978"/>
      <c r="J10" s="978"/>
      <c r="K10" s="978"/>
      <c r="L10" s="978"/>
      <c r="M10" s="979"/>
      <c r="O10" s="461"/>
      <c r="P10" s="291"/>
      <c r="Q10" s="291"/>
      <c r="R10" s="291"/>
      <c r="S10" s="291"/>
      <c r="T10" s="291"/>
      <c r="U10" s="291"/>
      <c r="V10" s="291"/>
      <c r="W10" s="291"/>
      <c r="X10" s="291"/>
      <c r="Y10" s="291"/>
      <c r="Z10" s="291"/>
      <c r="AA10" s="462"/>
      <c r="AC10" s="575" t="s">
        <v>539</v>
      </c>
      <c r="AD10" s="575" t="s">
        <v>581</v>
      </c>
      <c r="AE10" s="575" t="s">
        <v>582</v>
      </c>
      <c r="AF10" s="575" t="s">
        <v>399</v>
      </c>
      <c r="AH10" s="575" t="s">
        <v>539</v>
      </c>
      <c r="AI10" s="575" t="s">
        <v>581</v>
      </c>
      <c r="AJ10" s="575" t="s">
        <v>582</v>
      </c>
      <c r="AK10" s="575" t="s">
        <v>399</v>
      </c>
      <c r="AL10" s="575" t="s">
        <v>547</v>
      </c>
      <c r="AN10" s="336" t="s">
        <v>847</v>
      </c>
      <c r="BC10" s="27" t="s">
        <v>539</v>
      </c>
      <c r="BD10" s="28" t="s">
        <v>237</v>
      </c>
      <c r="BE10" s="29" t="s">
        <v>238</v>
      </c>
      <c r="BF10" s="30" t="s">
        <v>399</v>
      </c>
      <c r="BH10" s="27" t="s">
        <v>539</v>
      </c>
      <c r="BI10" s="28" t="s">
        <v>237</v>
      </c>
      <c r="BJ10" s="29" t="s">
        <v>312</v>
      </c>
      <c r="BK10" s="121" t="s">
        <v>399</v>
      </c>
      <c r="BL10" s="285" t="s">
        <v>547</v>
      </c>
    </row>
    <row r="11" spans="1:64" ht="10.5" customHeight="1">
      <c r="B11" s="977"/>
      <c r="C11" s="978"/>
      <c r="D11" s="978"/>
      <c r="E11" s="978"/>
      <c r="F11" s="978"/>
      <c r="G11" s="978"/>
      <c r="H11" s="978"/>
      <c r="I11" s="978"/>
      <c r="J11" s="978"/>
      <c r="K11" s="978"/>
      <c r="L11" s="978"/>
      <c r="M11" s="979"/>
      <c r="O11" s="461"/>
      <c r="P11" s="291"/>
      <c r="Q11" s="291"/>
      <c r="R11" s="291"/>
      <c r="S11" s="291"/>
      <c r="T11" s="291"/>
      <c r="U11" s="291"/>
      <c r="V11" s="291"/>
      <c r="W11" s="291"/>
      <c r="X11" s="291"/>
      <c r="Y11" s="291"/>
      <c r="Z11" s="291"/>
      <c r="AA11" s="462"/>
      <c r="AC11" s="573" t="s">
        <v>401</v>
      </c>
      <c r="AD11" s="697">
        <f>BD23</f>
        <v>0.35321100917431192</v>
      </c>
      <c r="AE11" s="688">
        <f>BE23</f>
        <v>0.44036697247706424</v>
      </c>
      <c r="AF11" s="688">
        <f>BF23</f>
        <v>0.20642201834862386</v>
      </c>
      <c r="AH11" s="573" t="s">
        <v>401</v>
      </c>
      <c r="AI11" s="696">
        <f>BI23</f>
        <v>77</v>
      </c>
      <c r="AJ11" s="696">
        <f>BJ23</f>
        <v>96</v>
      </c>
      <c r="AK11" s="696">
        <f>BK23</f>
        <v>45</v>
      </c>
      <c r="AL11" s="696">
        <f>BL23</f>
        <v>218</v>
      </c>
      <c r="BC11" s="44" t="s">
        <v>546</v>
      </c>
      <c r="BD11" s="90" t="e">
        <f>+BI11/+$BL11</f>
        <v>#DIV/0!</v>
      </c>
      <c r="BE11" s="46" t="e">
        <f>+BJ11/+$BL11</f>
        <v>#DIV/0!</v>
      </c>
      <c r="BF11" s="91" t="e">
        <f>+BK11/+$BL11</f>
        <v>#DIV/0!</v>
      </c>
      <c r="BH11" s="44" t="s">
        <v>546</v>
      </c>
      <c r="BI11" s="48">
        <f>+集計・資料①!BK6</f>
        <v>0</v>
      </c>
      <c r="BJ11" s="49">
        <f>+集計・資料①!BL6</f>
        <v>0</v>
      </c>
      <c r="BK11" s="288">
        <f>+集計・資料①!BM6</f>
        <v>0</v>
      </c>
      <c r="BL11" s="252">
        <f>+SUM(BI11:BK11)</f>
        <v>0</v>
      </c>
    </row>
    <row r="12" spans="1:64" ht="10.5" customHeight="1">
      <c r="B12" s="977"/>
      <c r="C12" s="978"/>
      <c r="D12" s="978"/>
      <c r="E12" s="978"/>
      <c r="F12" s="978"/>
      <c r="G12" s="978"/>
      <c r="H12" s="978"/>
      <c r="I12" s="978"/>
      <c r="J12" s="978"/>
      <c r="K12" s="978"/>
      <c r="L12" s="978"/>
      <c r="M12" s="979"/>
      <c r="O12" s="461"/>
      <c r="P12" s="291"/>
      <c r="Q12" s="291"/>
      <c r="R12" s="291"/>
      <c r="S12" s="291"/>
      <c r="T12" s="291"/>
      <c r="U12" s="291"/>
      <c r="V12" s="291"/>
      <c r="W12" s="291"/>
      <c r="X12" s="291"/>
      <c r="Y12" s="291"/>
      <c r="Z12" s="291"/>
      <c r="AA12" s="462"/>
      <c r="AC12" s="690" t="s">
        <v>402</v>
      </c>
      <c r="AD12" s="697">
        <f>BD22</f>
        <v>0.67759562841530052</v>
      </c>
      <c r="AE12" s="688">
        <f>BE22</f>
        <v>0.26229508196721313</v>
      </c>
      <c r="AF12" s="688">
        <f>BF22</f>
        <v>6.0109289617486336E-2</v>
      </c>
      <c r="AH12" s="690" t="s">
        <v>402</v>
      </c>
      <c r="AI12" s="696">
        <f>BI22</f>
        <v>124</v>
      </c>
      <c r="AJ12" s="696">
        <f>BJ22</f>
        <v>48</v>
      </c>
      <c r="AK12" s="696">
        <f>BK22</f>
        <v>11</v>
      </c>
      <c r="AL12" s="696">
        <f>BL22</f>
        <v>183</v>
      </c>
      <c r="BC12" s="7" t="s">
        <v>533</v>
      </c>
      <c r="BD12" s="96">
        <f t="shared" ref="BD12:BF22" si="0">+BI12/+$BL12</f>
        <v>0.69672131147540983</v>
      </c>
      <c r="BE12" s="72">
        <f t="shared" si="0"/>
        <v>0.18852459016393441</v>
      </c>
      <c r="BF12" s="73">
        <f t="shared" si="0"/>
        <v>0.11475409836065574</v>
      </c>
      <c r="BH12" s="7" t="s">
        <v>533</v>
      </c>
      <c r="BI12" s="48">
        <f>+集計・資料①!BK8</f>
        <v>85</v>
      </c>
      <c r="BJ12" s="49">
        <f>+集計・資料①!BL8</f>
        <v>23</v>
      </c>
      <c r="BK12" s="288">
        <f>+集計・資料①!BM8</f>
        <v>14</v>
      </c>
      <c r="BL12" s="253">
        <f t="shared" ref="BL12:BL24" si="1">+SUM(BI12:BK12)</f>
        <v>122</v>
      </c>
    </row>
    <row r="13" spans="1:64" ht="10.5" customHeight="1">
      <c r="B13" s="977"/>
      <c r="C13" s="978"/>
      <c r="D13" s="978"/>
      <c r="E13" s="978"/>
      <c r="F13" s="978"/>
      <c r="G13" s="978"/>
      <c r="H13" s="978"/>
      <c r="I13" s="978"/>
      <c r="J13" s="978"/>
      <c r="K13" s="978"/>
      <c r="L13" s="978"/>
      <c r="M13" s="979"/>
      <c r="O13" s="461"/>
      <c r="P13" s="291"/>
      <c r="Q13" s="291"/>
      <c r="R13" s="291"/>
      <c r="S13" s="291"/>
      <c r="T13" s="291"/>
      <c r="U13" s="291"/>
      <c r="V13" s="291"/>
      <c r="W13" s="291"/>
      <c r="X13" s="291"/>
      <c r="Y13" s="291"/>
      <c r="Z13" s="291"/>
      <c r="AA13" s="462"/>
      <c r="AC13" s="573" t="s">
        <v>403</v>
      </c>
      <c r="AD13" s="697">
        <f>BD21</f>
        <v>0.84615384615384615</v>
      </c>
      <c r="AE13" s="688">
        <f>BE21</f>
        <v>0.15384615384615385</v>
      </c>
      <c r="AF13" s="688">
        <f>BF21</f>
        <v>0</v>
      </c>
      <c r="AH13" s="573" t="s">
        <v>403</v>
      </c>
      <c r="AI13" s="696">
        <f>BI21</f>
        <v>11</v>
      </c>
      <c r="AJ13" s="696">
        <f>BJ21</f>
        <v>2</v>
      </c>
      <c r="AK13" s="696">
        <f>BK21</f>
        <v>0</v>
      </c>
      <c r="AL13" s="696">
        <f>BL21</f>
        <v>13</v>
      </c>
      <c r="BC13" s="7" t="s">
        <v>534</v>
      </c>
      <c r="BD13" s="96">
        <f t="shared" si="0"/>
        <v>0.67832167832167833</v>
      </c>
      <c r="BE13" s="72">
        <f t="shared" si="0"/>
        <v>0.23076923076923078</v>
      </c>
      <c r="BF13" s="73">
        <f t="shared" si="0"/>
        <v>9.0909090909090912E-2</v>
      </c>
      <c r="BH13" s="7" t="s">
        <v>534</v>
      </c>
      <c r="BI13" s="48">
        <f>+集計・資料①!BK10</f>
        <v>97</v>
      </c>
      <c r="BJ13" s="49">
        <f>+集計・資料①!BL10</f>
        <v>33</v>
      </c>
      <c r="BK13" s="288">
        <f>+集計・資料①!BM10</f>
        <v>13</v>
      </c>
      <c r="BL13" s="253">
        <f t="shared" si="1"/>
        <v>143</v>
      </c>
    </row>
    <row r="14" spans="1:64" ht="11.25" customHeight="1">
      <c r="B14" s="977"/>
      <c r="C14" s="978"/>
      <c r="D14" s="978"/>
      <c r="E14" s="978"/>
      <c r="F14" s="978"/>
      <c r="G14" s="978"/>
      <c r="H14" s="978"/>
      <c r="I14" s="978"/>
      <c r="J14" s="978"/>
      <c r="K14" s="978"/>
      <c r="L14" s="978"/>
      <c r="M14" s="979"/>
      <c r="O14" s="461"/>
      <c r="P14" s="291"/>
      <c r="Q14" s="291"/>
      <c r="R14" s="291"/>
      <c r="S14" s="291"/>
      <c r="T14" s="291"/>
      <c r="U14" s="291"/>
      <c r="V14" s="291"/>
      <c r="W14" s="291"/>
      <c r="X14" s="291"/>
      <c r="Y14" s="291"/>
      <c r="Z14" s="291"/>
      <c r="AA14" s="462"/>
      <c r="AC14" s="690" t="s">
        <v>404</v>
      </c>
      <c r="AD14" s="697">
        <f>BD20</f>
        <v>0.76923076923076927</v>
      </c>
      <c r="AE14" s="688">
        <f>BE20</f>
        <v>0.15384615384615385</v>
      </c>
      <c r="AF14" s="688">
        <f>BF20</f>
        <v>7.6923076923076927E-2</v>
      </c>
      <c r="AH14" s="690" t="s">
        <v>404</v>
      </c>
      <c r="AI14" s="696">
        <f>BI20</f>
        <v>20</v>
      </c>
      <c r="AJ14" s="696">
        <f>BJ20</f>
        <v>4</v>
      </c>
      <c r="AK14" s="696">
        <f>BK20</f>
        <v>2</v>
      </c>
      <c r="AL14" s="696">
        <f>BL20</f>
        <v>26</v>
      </c>
      <c r="AN14" s="789" t="s">
        <v>678</v>
      </c>
      <c r="AO14" s="790"/>
      <c r="AP14" s="790"/>
      <c r="AQ14" s="790"/>
      <c r="AR14" s="790"/>
      <c r="AS14" s="790"/>
      <c r="AT14" s="790"/>
      <c r="AU14" s="790"/>
      <c r="AV14" s="790"/>
      <c r="AW14" s="790"/>
      <c r="AX14" s="790"/>
      <c r="AY14" s="790"/>
      <c r="BC14" s="7" t="s">
        <v>532</v>
      </c>
      <c r="BD14" s="96">
        <f t="shared" si="0"/>
        <v>0.73170731707317072</v>
      </c>
      <c r="BE14" s="72">
        <f t="shared" si="0"/>
        <v>0.26829268292682928</v>
      </c>
      <c r="BF14" s="73">
        <f t="shared" si="0"/>
        <v>0</v>
      </c>
      <c r="BH14" s="7" t="s">
        <v>532</v>
      </c>
      <c r="BI14" s="48">
        <f>+集計・資料①!BK12</f>
        <v>30</v>
      </c>
      <c r="BJ14" s="49">
        <f>+集計・資料①!BL12</f>
        <v>11</v>
      </c>
      <c r="BK14" s="288">
        <f>+集計・資料①!BM12</f>
        <v>0</v>
      </c>
      <c r="BL14" s="253">
        <f t="shared" si="1"/>
        <v>41</v>
      </c>
    </row>
    <row r="15" spans="1:64" ht="11.25" customHeight="1">
      <c r="B15" s="980"/>
      <c r="C15" s="981"/>
      <c r="D15" s="981"/>
      <c r="E15" s="981"/>
      <c r="F15" s="981"/>
      <c r="G15" s="981"/>
      <c r="H15" s="981"/>
      <c r="I15" s="981"/>
      <c r="J15" s="981"/>
      <c r="K15" s="981"/>
      <c r="L15" s="981"/>
      <c r="M15" s="982"/>
      <c r="O15" s="463"/>
      <c r="P15" s="464"/>
      <c r="Q15" s="464"/>
      <c r="R15" s="464"/>
      <c r="S15" s="464"/>
      <c r="T15" s="464"/>
      <c r="U15" s="464"/>
      <c r="V15" s="464"/>
      <c r="W15" s="464"/>
      <c r="X15" s="464"/>
      <c r="Y15" s="464"/>
      <c r="Z15" s="464"/>
      <c r="AA15" s="465"/>
      <c r="AC15" s="573" t="s">
        <v>405</v>
      </c>
      <c r="AD15" s="697">
        <f>BD19</f>
        <v>0.63404255319148939</v>
      </c>
      <c r="AE15" s="688">
        <f>BE19</f>
        <v>0.28936170212765955</v>
      </c>
      <c r="AF15" s="688">
        <f>BF19</f>
        <v>7.6595744680851063E-2</v>
      </c>
      <c r="AH15" s="573" t="s">
        <v>405</v>
      </c>
      <c r="AI15" s="696">
        <f>BI19</f>
        <v>149</v>
      </c>
      <c r="AJ15" s="696">
        <f>BJ19</f>
        <v>68</v>
      </c>
      <c r="AK15" s="696">
        <f>BK19</f>
        <v>18</v>
      </c>
      <c r="AL15" s="696">
        <f>BL19</f>
        <v>235</v>
      </c>
      <c r="AN15" s="915" t="str">
        <f>CONCATENATE("　",AN4,CHAR(10),"　",AN8,CHAR(10),"　",AN10)</f>
        <v>　パートタイマーの有給休暇制度について、「あり」と回答した事業所が全体で63.4%となった。
　業種別では、「情報通信業」「医療・福祉」において導入率が高い。
　規模別では、規模が大きい事業所ほど導入率が高く、「50～100人以上」の事業所で90％を超えている。</v>
      </c>
      <c r="AO15" s="915"/>
      <c r="AP15" s="915"/>
      <c r="AQ15" s="915"/>
      <c r="AR15" s="915"/>
      <c r="AS15" s="915"/>
      <c r="AT15" s="915"/>
      <c r="AU15" s="915"/>
      <c r="AV15" s="915"/>
      <c r="AW15" s="915"/>
      <c r="AX15" s="915"/>
      <c r="AY15" s="915"/>
      <c r="BC15" s="7" t="s">
        <v>531</v>
      </c>
      <c r="BD15" s="96">
        <f t="shared" si="0"/>
        <v>0.82777777777777772</v>
      </c>
      <c r="BE15" s="72">
        <f t="shared" si="0"/>
        <v>0.16666666666666666</v>
      </c>
      <c r="BF15" s="73">
        <f t="shared" si="0"/>
        <v>5.5555555555555558E-3</v>
      </c>
      <c r="BH15" s="7" t="s">
        <v>531</v>
      </c>
      <c r="BI15" s="48">
        <f>+集計・資料①!BK14</f>
        <v>149</v>
      </c>
      <c r="BJ15" s="49">
        <f>+集計・資料①!BL14</f>
        <v>30</v>
      </c>
      <c r="BK15" s="288">
        <f>+集計・資料①!BM14</f>
        <v>1</v>
      </c>
      <c r="BL15" s="253">
        <f t="shared" si="1"/>
        <v>180</v>
      </c>
    </row>
    <row r="16" spans="1:64" ht="11.25" customHeight="1">
      <c r="AC16" s="690" t="s">
        <v>406</v>
      </c>
      <c r="AD16" s="697">
        <f>BD18</f>
        <v>0.76190476190476186</v>
      </c>
      <c r="AE16" s="688">
        <f>BE18</f>
        <v>0.14285714285714285</v>
      </c>
      <c r="AF16" s="688">
        <f>BF18</f>
        <v>9.5238095238095233E-2</v>
      </c>
      <c r="AH16" s="690" t="s">
        <v>406</v>
      </c>
      <c r="AI16" s="696">
        <f>BI18</f>
        <v>16</v>
      </c>
      <c r="AJ16" s="696">
        <f>BJ18</f>
        <v>3</v>
      </c>
      <c r="AK16" s="696">
        <f>BK18</f>
        <v>2</v>
      </c>
      <c r="AL16" s="696">
        <f>BL18</f>
        <v>21</v>
      </c>
      <c r="AN16" s="915"/>
      <c r="AO16" s="915"/>
      <c r="AP16" s="915"/>
      <c r="AQ16" s="915"/>
      <c r="AR16" s="915"/>
      <c r="AS16" s="915"/>
      <c r="AT16" s="915"/>
      <c r="AU16" s="915"/>
      <c r="AV16" s="915"/>
      <c r="AW16" s="915"/>
      <c r="AX16" s="915"/>
      <c r="AY16" s="915"/>
      <c r="BC16" s="7" t="s">
        <v>530</v>
      </c>
      <c r="BD16" s="96">
        <f t="shared" si="0"/>
        <v>0.45714285714285713</v>
      </c>
      <c r="BE16" s="72">
        <f t="shared" si="0"/>
        <v>0.54285714285714282</v>
      </c>
      <c r="BF16" s="73">
        <f t="shared" si="0"/>
        <v>0</v>
      </c>
      <c r="BH16" s="7" t="s">
        <v>530</v>
      </c>
      <c r="BI16" s="48">
        <f>+集計・資料①!BK16</f>
        <v>16</v>
      </c>
      <c r="BJ16" s="49">
        <f>+集計・資料①!BL16</f>
        <v>19</v>
      </c>
      <c r="BK16" s="288">
        <f>+集計・資料①!BM16</f>
        <v>0</v>
      </c>
      <c r="BL16" s="253">
        <f t="shared" si="1"/>
        <v>35</v>
      </c>
    </row>
    <row r="17" spans="1:64">
      <c r="A17" s="458"/>
      <c r="B17" s="459"/>
      <c r="C17" s="459"/>
      <c r="D17" s="459"/>
      <c r="E17" s="459"/>
      <c r="F17" s="459"/>
      <c r="G17" s="459"/>
      <c r="H17" s="459"/>
      <c r="I17" s="459"/>
      <c r="J17" s="459"/>
      <c r="K17" s="459"/>
      <c r="L17" s="459"/>
      <c r="M17" s="459"/>
      <c r="N17" s="459"/>
      <c r="O17" s="459"/>
      <c r="P17" s="459"/>
      <c r="Q17" s="459"/>
      <c r="R17" s="459"/>
      <c r="S17" s="459"/>
      <c r="T17" s="459"/>
      <c r="U17" s="459"/>
      <c r="V17" s="459"/>
      <c r="W17" s="459"/>
      <c r="X17" s="459"/>
      <c r="Y17" s="459"/>
      <c r="Z17" s="459"/>
      <c r="AA17" s="460"/>
      <c r="AC17" s="573" t="s">
        <v>407</v>
      </c>
      <c r="AD17" s="697">
        <f>BD17</f>
        <v>0.5</v>
      </c>
      <c r="AE17" s="688">
        <f>BE17</f>
        <v>0.45</v>
      </c>
      <c r="AF17" s="688">
        <f>BF17</f>
        <v>0.05</v>
      </c>
      <c r="AH17" s="573" t="s">
        <v>407</v>
      </c>
      <c r="AI17" s="696">
        <f>BI17</f>
        <v>10</v>
      </c>
      <c r="AJ17" s="696">
        <f>BJ17</f>
        <v>9</v>
      </c>
      <c r="AK17" s="696">
        <f>BK17</f>
        <v>1</v>
      </c>
      <c r="AL17" s="696">
        <f>BL17</f>
        <v>20</v>
      </c>
      <c r="AN17" s="915"/>
      <c r="AO17" s="915"/>
      <c r="AP17" s="915"/>
      <c r="AQ17" s="915"/>
      <c r="AR17" s="915"/>
      <c r="AS17" s="915"/>
      <c r="AT17" s="915"/>
      <c r="AU17" s="915"/>
      <c r="AV17" s="915"/>
      <c r="AW17" s="915"/>
      <c r="AX17" s="915"/>
      <c r="AY17" s="915"/>
      <c r="BC17" s="7" t="s">
        <v>535</v>
      </c>
      <c r="BD17" s="96">
        <f t="shared" si="0"/>
        <v>0.5</v>
      </c>
      <c r="BE17" s="72">
        <f t="shared" si="0"/>
        <v>0.45</v>
      </c>
      <c r="BF17" s="73">
        <f t="shared" si="0"/>
        <v>0.05</v>
      </c>
      <c r="BH17" s="7" t="s">
        <v>535</v>
      </c>
      <c r="BI17" s="48">
        <f>+集計・資料①!BK18</f>
        <v>10</v>
      </c>
      <c r="BJ17" s="49">
        <f>+集計・資料①!BL18</f>
        <v>9</v>
      </c>
      <c r="BK17" s="288">
        <f>+集計・資料①!BM18</f>
        <v>1</v>
      </c>
      <c r="BL17" s="253">
        <f t="shared" si="1"/>
        <v>20</v>
      </c>
    </row>
    <row r="18" spans="1:64">
      <c r="A18" s="461"/>
      <c r="B18" s="291"/>
      <c r="C18" s="291"/>
      <c r="D18" s="291"/>
      <c r="E18" s="291"/>
      <c r="F18" s="291"/>
      <c r="G18" s="291"/>
      <c r="H18" s="291"/>
      <c r="I18" s="291"/>
      <c r="J18" s="291"/>
      <c r="K18" s="291"/>
      <c r="L18" s="291"/>
      <c r="M18" s="291"/>
      <c r="N18" s="291"/>
      <c r="O18" s="291"/>
      <c r="P18" s="291"/>
      <c r="Q18" s="291"/>
      <c r="R18" s="291"/>
      <c r="S18" s="291"/>
      <c r="T18" s="291"/>
      <c r="U18" s="291"/>
      <c r="V18" s="291"/>
      <c r="W18" s="291"/>
      <c r="X18" s="291"/>
      <c r="Y18" s="291"/>
      <c r="Z18" s="291"/>
      <c r="AA18" s="462"/>
      <c r="AC18" s="690" t="s">
        <v>408</v>
      </c>
      <c r="AD18" s="697">
        <f>BD16</f>
        <v>0.45714285714285713</v>
      </c>
      <c r="AE18" s="688">
        <f>BE16</f>
        <v>0.54285714285714282</v>
      </c>
      <c r="AF18" s="688">
        <f>BF16</f>
        <v>0</v>
      </c>
      <c r="AH18" s="690" t="s">
        <v>408</v>
      </c>
      <c r="AI18" s="696">
        <f>BI16</f>
        <v>16</v>
      </c>
      <c r="AJ18" s="696">
        <f>BJ16</f>
        <v>19</v>
      </c>
      <c r="AK18" s="696">
        <f>BK16</f>
        <v>0</v>
      </c>
      <c r="AL18" s="696">
        <f>BL16</f>
        <v>35</v>
      </c>
      <c r="AN18" s="915"/>
      <c r="AO18" s="915"/>
      <c r="AP18" s="915"/>
      <c r="AQ18" s="915"/>
      <c r="AR18" s="915"/>
      <c r="AS18" s="915"/>
      <c r="AT18" s="915"/>
      <c r="AU18" s="915"/>
      <c r="AV18" s="915"/>
      <c r="AW18" s="915"/>
      <c r="AX18" s="915"/>
      <c r="AY18" s="915"/>
      <c r="BC18" s="7" t="s">
        <v>529</v>
      </c>
      <c r="BD18" s="96">
        <f t="shared" si="0"/>
        <v>0.76190476190476186</v>
      </c>
      <c r="BE18" s="72">
        <f t="shared" si="0"/>
        <v>0.14285714285714285</v>
      </c>
      <c r="BF18" s="73">
        <f t="shared" si="0"/>
        <v>9.5238095238095233E-2</v>
      </c>
      <c r="BH18" s="7" t="s">
        <v>529</v>
      </c>
      <c r="BI18" s="48">
        <f>+集計・資料①!BK20</f>
        <v>16</v>
      </c>
      <c r="BJ18" s="49">
        <f>+集計・資料①!BL20</f>
        <v>3</v>
      </c>
      <c r="BK18" s="288">
        <f>+集計・資料①!BM20</f>
        <v>2</v>
      </c>
      <c r="BL18" s="253">
        <f t="shared" si="1"/>
        <v>21</v>
      </c>
    </row>
    <row r="19" spans="1:64">
      <c r="A19" s="461"/>
      <c r="B19" s="291"/>
      <c r="C19" s="291"/>
      <c r="D19" s="291"/>
      <c r="E19" s="291"/>
      <c r="F19" s="291"/>
      <c r="G19" s="291"/>
      <c r="H19" s="291"/>
      <c r="I19" s="291"/>
      <c r="J19" s="291"/>
      <c r="K19" s="291"/>
      <c r="L19" s="291"/>
      <c r="M19" s="291"/>
      <c r="N19" s="291"/>
      <c r="O19" s="291"/>
      <c r="P19" s="291"/>
      <c r="Q19" s="291"/>
      <c r="R19" s="291"/>
      <c r="S19" s="291"/>
      <c r="T19" s="291"/>
      <c r="U19" s="291"/>
      <c r="V19" s="291"/>
      <c r="W19" s="291"/>
      <c r="X19" s="291"/>
      <c r="Y19" s="291"/>
      <c r="Z19" s="291"/>
      <c r="AA19" s="462"/>
      <c r="AC19" s="573" t="s">
        <v>409</v>
      </c>
      <c r="AD19" s="697">
        <f>BD15</f>
        <v>0.82777777777777772</v>
      </c>
      <c r="AE19" s="688">
        <f>BE15</f>
        <v>0.16666666666666666</v>
      </c>
      <c r="AF19" s="688">
        <f>BF15</f>
        <v>5.5555555555555558E-3</v>
      </c>
      <c r="AH19" s="573" t="s">
        <v>409</v>
      </c>
      <c r="AI19" s="696">
        <f>BI15</f>
        <v>149</v>
      </c>
      <c r="AJ19" s="696">
        <f>BJ15</f>
        <v>30</v>
      </c>
      <c r="AK19" s="696">
        <f>BK15</f>
        <v>1</v>
      </c>
      <c r="AL19" s="696">
        <f>BL15</f>
        <v>180</v>
      </c>
      <c r="AN19" s="915"/>
      <c r="AO19" s="915"/>
      <c r="AP19" s="915"/>
      <c r="AQ19" s="915"/>
      <c r="AR19" s="915"/>
      <c r="AS19" s="915"/>
      <c r="AT19" s="915"/>
      <c r="AU19" s="915"/>
      <c r="AV19" s="915"/>
      <c r="AW19" s="915"/>
      <c r="AX19" s="915"/>
      <c r="AY19" s="915"/>
      <c r="BC19" s="7" t="s">
        <v>528</v>
      </c>
      <c r="BD19" s="96">
        <f t="shared" si="0"/>
        <v>0.63404255319148939</v>
      </c>
      <c r="BE19" s="72">
        <f t="shared" si="0"/>
        <v>0.28936170212765955</v>
      </c>
      <c r="BF19" s="73">
        <f t="shared" si="0"/>
        <v>7.6595744680851063E-2</v>
      </c>
      <c r="BH19" s="7" t="s">
        <v>528</v>
      </c>
      <c r="BI19" s="48">
        <f>+集計・資料①!BK22</f>
        <v>149</v>
      </c>
      <c r="BJ19" s="49">
        <f>+集計・資料①!BL22</f>
        <v>68</v>
      </c>
      <c r="BK19" s="288">
        <f>+集計・資料①!BM22</f>
        <v>18</v>
      </c>
      <c r="BL19" s="253">
        <f t="shared" si="1"/>
        <v>235</v>
      </c>
    </row>
    <row r="20" spans="1:64">
      <c r="A20" s="461"/>
      <c r="B20" s="291"/>
      <c r="C20" s="291"/>
      <c r="D20" s="291"/>
      <c r="E20" s="291"/>
      <c r="F20" s="291"/>
      <c r="G20" s="291"/>
      <c r="H20" s="291"/>
      <c r="I20" s="291"/>
      <c r="J20" s="291"/>
      <c r="K20" s="291"/>
      <c r="L20" s="291"/>
      <c r="M20" s="291"/>
      <c r="N20" s="291"/>
      <c r="O20" s="291"/>
      <c r="P20" s="291"/>
      <c r="Q20" s="291"/>
      <c r="R20" s="291"/>
      <c r="S20" s="291"/>
      <c r="T20" s="291"/>
      <c r="U20" s="291"/>
      <c r="V20" s="291"/>
      <c r="W20" s="291"/>
      <c r="X20" s="291"/>
      <c r="Y20" s="291"/>
      <c r="Z20" s="291"/>
      <c r="AA20" s="462"/>
      <c r="AC20" s="690" t="s">
        <v>410</v>
      </c>
      <c r="AD20" s="697">
        <f>BD14</f>
        <v>0.73170731707317072</v>
      </c>
      <c r="AE20" s="688">
        <f>BE14</f>
        <v>0.26829268292682928</v>
      </c>
      <c r="AF20" s="688">
        <f>BF14</f>
        <v>0</v>
      </c>
      <c r="AH20" s="690" t="s">
        <v>410</v>
      </c>
      <c r="AI20" s="696">
        <f>BI14</f>
        <v>30</v>
      </c>
      <c r="AJ20" s="696">
        <f>BJ14</f>
        <v>11</v>
      </c>
      <c r="AK20" s="696">
        <f>BK14</f>
        <v>0</v>
      </c>
      <c r="AL20" s="696">
        <f>BL14</f>
        <v>41</v>
      </c>
      <c r="AN20" s="915"/>
      <c r="AO20" s="915"/>
      <c r="AP20" s="915"/>
      <c r="AQ20" s="915"/>
      <c r="AR20" s="915"/>
      <c r="AS20" s="915"/>
      <c r="AT20" s="915"/>
      <c r="AU20" s="915"/>
      <c r="AV20" s="915"/>
      <c r="AW20" s="915"/>
      <c r="AX20" s="915"/>
      <c r="AY20" s="915"/>
      <c r="BC20" s="7" t="s">
        <v>527</v>
      </c>
      <c r="BD20" s="96">
        <f t="shared" si="0"/>
        <v>0.76923076923076927</v>
      </c>
      <c r="BE20" s="72">
        <f t="shared" si="0"/>
        <v>0.15384615384615385</v>
      </c>
      <c r="BF20" s="73">
        <f t="shared" si="0"/>
        <v>7.6923076923076927E-2</v>
      </c>
      <c r="BH20" s="7" t="s">
        <v>527</v>
      </c>
      <c r="BI20" s="48">
        <f>+集計・資料①!BK24</f>
        <v>20</v>
      </c>
      <c r="BJ20" s="49">
        <f>+集計・資料①!BL24</f>
        <v>4</v>
      </c>
      <c r="BK20" s="288">
        <f>+集計・資料①!BM24</f>
        <v>2</v>
      </c>
      <c r="BL20" s="253">
        <f t="shared" si="1"/>
        <v>26</v>
      </c>
    </row>
    <row r="21" spans="1:64">
      <c r="A21" s="461"/>
      <c r="B21" s="291"/>
      <c r="C21" s="291"/>
      <c r="D21" s="291"/>
      <c r="E21" s="291"/>
      <c r="F21" s="291"/>
      <c r="G21" s="291"/>
      <c r="H21" s="291"/>
      <c r="I21" s="291"/>
      <c r="J21" s="291"/>
      <c r="K21" s="291"/>
      <c r="L21" s="291"/>
      <c r="M21" s="291"/>
      <c r="N21" s="291"/>
      <c r="O21" s="291"/>
      <c r="P21" s="291"/>
      <c r="Q21" s="291"/>
      <c r="R21" s="291"/>
      <c r="S21" s="291"/>
      <c r="T21" s="291"/>
      <c r="U21" s="291"/>
      <c r="V21" s="291"/>
      <c r="W21" s="291"/>
      <c r="X21" s="291"/>
      <c r="Y21" s="291"/>
      <c r="Z21" s="291"/>
      <c r="AA21" s="462"/>
      <c r="AC21" s="573" t="s">
        <v>411</v>
      </c>
      <c r="AD21" s="697">
        <f>BD13</f>
        <v>0.67832167832167833</v>
      </c>
      <c r="AE21" s="688">
        <f>BE13</f>
        <v>0.23076923076923078</v>
      </c>
      <c r="AF21" s="688">
        <f>BF13</f>
        <v>9.0909090909090912E-2</v>
      </c>
      <c r="AH21" s="573" t="s">
        <v>411</v>
      </c>
      <c r="AI21" s="696">
        <f>BI13</f>
        <v>97</v>
      </c>
      <c r="AJ21" s="696">
        <f>BJ13</f>
        <v>33</v>
      </c>
      <c r="AK21" s="696">
        <f>BK13</f>
        <v>13</v>
      </c>
      <c r="AL21" s="696">
        <f>BL13</f>
        <v>143</v>
      </c>
      <c r="AN21" s="915"/>
      <c r="AO21" s="915"/>
      <c r="AP21" s="915"/>
      <c r="AQ21" s="915"/>
      <c r="AR21" s="915"/>
      <c r="AS21" s="915"/>
      <c r="AT21" s="915"/>
      <c r="AU21" s="915"/>
      <c r="AV21" s="915"/>
      <c r="AW21" s="915"/>
      <c r="AX21" s="915"/>
      <c r="AY21" s="915"/>
      <c r="BC21" s="7" t="s">
        <v>526</v>
      </c>
      <c r="BD21" s="293">
        <f t="shared" si="0"/>
        <v>0.84615384615384615</v>
      </c>
      <c r="BE21" s="294">
        <f t="shared" si="0"/>
        <v>0.15384615384615385</v>
      </c>
      <c r="BF21" s="295">
        <f t="shared" si="0"/>
        <v>0</v>
      </c>
      <c r="BH21" s="7" t="s">
        <v>526</v>
      </c>
      <c r="BI21" s="48">
        <f>+集計・資料①!BK26</f>
        <v>11</v>
      </c>
      <c r="BJ21" s="49">
        <f>+集計・資料①!BL26</f>
        <v>2</v>
      </c>
      <c r="BK21" s="288">
        <f>+集計・資料①!BM26</f>
        <v>0</v>
      </c>
      <c r="BL21" s="253">
        <f t="shared" si="1"/>
        <v>13</v>
      </c>
    </row>
    <row r="22" spans="1:64">
      <c r="A22" s="461"/>
      <c r="B22" s="291"/>
      <c r="C22" s="291"/>
      <c r="D22" s="291"/>
      <c r="E22" s="291"/>
      <c r="F22" s="291"/>
      <c r="G22" s="291"/>
      <c r="H22" s="291"/>
      <c r="I22" s="291"/>
      <c r="J22" s="291"/>
      <c r="K22" s="291"/>
      <c r="L22" s="291"/>
      <c r="M22" s="291"/>
      <c r="N22" s="291"/>
      <c r="O22" s="291"/>
      <c r="P22" s="291"/>
      <c r="Q22" s="291"/>
      <c r="R22" s="291"/>
      <c r="S22" s="291"/>
      <c r="T22" s="291"/>
      <c r="U22" s="291"/>
      <c r="V22" s="291"/>
      <c r="W22" s="291"/>
      <c r="X22" s="291"/>
      <c r="Y22" s="291"/>
      <c r="Z22" s="291"/>
      <c r="AA22" s="462"/>
      <c r="AC22" s="690" t="s">
        <v>412</v>
      </c>
      <c r="AD22" s="697">
        <f>BD12</f>
        <v>0.69672131147540983</v>
      </c>
      <c r="AE22" s="688">
        <f>BE12</f>
        <v>0.18852459016393441</v>
      </c>
      <c r="AF22" s="688">
        <f>BF12</f>
        <v>0.11475409836065574</v>
      </c>
      <c r="AH22" s="690" t="s">
        <v>412</v>
      </c>
      <c r="AI22" s="696">
        <f>BI12</f>
        <v>85</v>
      </c>
      <c r="AJ22" s="696">
        <f>BJ12</f>
        <v>23</v>
      </c>
      <c r="AK22" s="696">
        <f>BK12</f>
        <v>14</v>
      </c>
      <c r="AL22" s="696">
        <f>BL12</f>
        <v>122</v>
      </c>
      <c r="AN22" s="915"/>
      <c r="AO22" s="915"/>
      <c r="AP22" s="915"/>
      <c r="AQ22" s="915"/>
      <c r="AR22" s="915"/>
      <c r="AS22" s="915"/>
      <c r="AT22" s="915"/>
      <c r="AU22" s="915"/>
      <c r="AV22" s="915"/>
      <c r="AW22" s="915"/>
      <c r="AX22" s="915"/>
      <c r="AY22" s="915"/>
      <c r="BC22" s="16" t="s">
        <v>536</v>
      </c>
      <c r="BD22" s="96">
        <f t="shared" si="0"/>
        <v>0.67759562841530052</v>
      </c>
      <c r="BE22" s="72">
        <f t="shared" si="0"/>
        <v>0.26229508196721313</v>
      </c>
      <c r="BF22" s="73">
        <f t="shared" si="0"/>
        <v>6.0109289617486336E-2</v>
      </c>
      <c r="BH22" s="16" t="s">
        <v>536</v>
      </c>
      <c r="BI22" s="48">
        <f>+集計・資料①!BK28</f>
        <v>124</v>
      </c>
      <c r="BJ22" s="49">
        <f>+集計・資料①!BL28</f>
        <v>48</v>
      </c>
      <c r="BK22" s="288">
        <f>+集計・資料①!BM28</f>
        <v>11</v>
      </c>
      <c r="BL22" s="253">
        <f t="shared" si="1"/>
        <v>183</v>
      </c>
    </row>
    <row r="23" spans="1:64" ht="11.25" thickBot="1">
      <c r="A23" s="461"/>
      <c r="B23" s="291"/>
      <c r="C23" s="291"/>
      <c r="D23" s="291"/>
      <c r="E23" s="291"/>
      <c r="F23" s="291"/>
      <c r="G23" s="291"/>
      <c r="H23" s="291"/>
      <c r="I23" s="291"/>
      <c r="J23" s="291"/>
      <c r="K23" s="291"/>
      <c r="L23" s="291"/>
      <c r="M23" s="291"/>
      <c r="N23" s="291"/>
      <c r="O23" s="291"/>
      <c r="P23" s="291"/>
      <c r="Q23" s="291"/>
      <c r="R23" s="291"/>
      <c r="S23" s="291"/>
      <c r="T23" s="291"/>
      <c r="U23" s="291"/>
      <c r="V23" s="291"/>
      <c r="W23" s="291"/>
      <c r="X23" s="291"/>
      <c r="Y23" s="291"/>
      <c r="Z23" s="291"/>
      <c r="AA23" s="462"/>
      <c r="AC23" s="573" t="s">
        <v>23</v>
      </c>
      <c r="AD23" s="688" t="e">
        <f>BD11</f>
        <v>#DIV/0!</v>
      </c>
      <c r="AE23" s="688" t="e">
        <f>BE11</f>
        <v>#DIV/0!</v>
      </c>
      <c r="AF23" s="688" t="e">
        <f>BF11</f>
        <v>#DIV/0!</v>
      </c>
      <c r="AH23" s="573" t="s">
        <v>23</v>
      </c>
      <c r="AI23" s="696">
        <f>BI11</f>
        <v>0</v>
      </c>
      <c r="AJ23" s="696">
        <f>BJ11</f>
        <v>0</v>
      </c>
      <c r="AK23" s="696">
        <f>BK11</f>
        <v>0</v>
      </c>
      <c r="AL23" s="696">
        <f>BL11</f>
        <v>0</v>
      </c>
      <c r="AN23" s="915"/>
      <c r="AO23" s="915"/>
      <c r="AP23" s="915"/>
      <c r="AQ23" s="915"/>
      <c r="AR23" s="915"/>
      <c r="AS23" s="915"/>
      <c r="AT23" s="915"/>
      <c r="AU23" s="915"/>
      <c r="AV23" s="915"/>
      <c r="AW23" s="915"/>
      <c r="AX23" s="915"/>
      <c r="AY23" s="915"/>
      <c r="BC23" s="10" t="s">
        <v>537</v>
      </c>
      <c r="BD23" s="55">
        <f>+BI23/+$BL23</f>
        <v>0.35321100917431192</v>
      </c>
      <c r="BE23" s="56">
        <f>+BJ23/+$BL23</f>
        <v>0.44036697247706424</v>
      </c>
      <c r="BF23" s="57">
        <f>+BK23/+$BL23</f>
        <v>0.20642201834862386</v>
      </c>
      <c r="BH23" s="8" t="s">
        <v>537</v>
      </c>
      <c r="BI23" s="58">
        <f>+集計・資料①!BK30</f>
        <v>77</v>
      </c>
      <c r="BJ23" s="59">
        <f>+集計・資料①!BL30</f>
        <v>96</v>
      </c>
      <c r="BK23" s="289">
        <f>+集計・資料①!BM30</f>
        <v>45</v>
      </c>
      <c r="BL23" s="261">
        <f t="shared" si="1"/>
        <v>218</v>
      </c>
    </row>
    <row r="24" spans="1:64" ht="11.25" thickBot="1">
      <c r="A24" s="461"/>
      <c r="B24" s="291"/>
      <c r="C24" s="291"/>
      <c r="D24" s="291"/>
      <c r="E24" s="291"/>
      <c r="F24" s="291"/>
      <c r="G24" s="291"/>
      <c r="H24" s="291"/>
      <c r="I24" s="291"/>
      <c r="J24" s="291"/>
      <c r="K24" s="291"/>
      <c r="L24" s="291"/>
      <c r="M24" s="291"/>
      <c r="N24" s="291"/>
      <c r="O24" s="291"/>
      <c r="P24" s="291"/>
      <c r="Q24" s="291"/>
      <c r="R24" s="291"/>
      <c r="S24" s="291"/>
      <c r="T24" s="291"/>
      <c r="U24" s="291"/>
      <c r="V24" s="291"/>
      <c r="W24" s="291"/>
      <c r="X24" s="291"/>
      <c r="Y24" s="291"/>
      <c r="Z24" s="291"/>
      <c r="AA24" s="462"/>
      <c r="AH24" s="575" t="s">
        <v>545</v>
      </c>
      <c r="AI24" s="711">
        <f>SUM(AI11:AI23)</f>
        <v>784</v>
      </c>
      <c r="AJ24" s="711">
        <f>SUM(AJ11:AJ23)</f>
        <v>346</v>
      </c>
      <c r="AK24" s="711">
        <f>SUM(AK11:AK23)</f>
        <v>107</v>
      </c>
      <c r="AL24" s="711">
        <f>SUM(AL11:AL23)</f>
        <v>1237</v>
      </c>
      <c r="AN24" s="915"/>
      <c r="AO24" s="915"/>
      <c r="AP24" s="915"/>
      <c r="AQ24" s="915"/>
      <c r="AR24" s="915"/>
      <c r="AS24" s="915"/>
      <c r="AT24" s="915"/>
      <c r="AU24" s="915"/>
      <c r="AV24" s="915"/>
      <c r="AW24" s="915"/>
      <c r="AX24" s="915"/>
      <c r="AY24" s="915"/>
      <c r="BH24" s="33" t="s">
        <v>545</v>
      </c>
      <c r="BI24" s="286">
        <f>+SUM(BI11:BI23)</f>
        <v>784</v>
      </c>
      <c r="BJ24" s="287">
        <f>+SUM(BJ11:BJ23)</f>
        <v>346</v>
      </c>
      <c r="BK24" s="290">
        <f>+SUM(BK11:BK23)</f>
        <v>107</v>
      </c>
      <c r="BL24" s="262">
        <f t="shared" si="1"/>
        <v>1237</v>
      </c>
    </row>
    <row r="25" spans="1:64">
      <c r="A25" s="461"/>
      <c r="B25" s="291"/>
      <c r="C25" s="291"/>
      <c r="D25" s="291"/>
      <c r="E25" s="291"/>
      <c r="F25" s="291"/>
      <c r="G25" s="291"/>
      <c r="H25" s="291"/>
      <c r="I25" s="291"/>
      <c r="J25" s="291"/>
      <c r="K25" s="291"/>
      <c r="L25" s="291"/>
      <c r="M25" s="291"/>
      <c r="N25" s="291"/>
      <c r="O25" s="291"/>
      <c r="P25" s="291"/>
      <c r="Q25" s="291"/>
      <c r="R25" s="291"/>
      <c r="S25" s="291"/>
      <c r="T25" s="291"/>
      <c r="U25" s="291"/>
      <c r="V25" s="291"/>
      <c r="W25" s="291"/>
      <c r="X25" s="291"/>
      <c r="Y25" s="291"/>
      <c r="Z25" s="291"/>
      <c r="AA25" s="462"/>
      <c r="AH25" s="254"/>
      <c r="AI25" s="26"/>
      <c r="AJ25" s="26"/>
      <c r="AK25" s="26"/>
      <c r="AL25" s="26"/>
      <c r="AN25" s="915"/>
      <c r="AO25" s="915"/>
      <c r="AP25" s="915"/>
      <c r="AQ25" s="915"/>
      <c r="AR25" s="915"/>
      <c r="AS25" s="915"/>
      <c r="AT25" s="915"/>
      <c r="AU25" s="915"/>
      <c r="AV25" s="915"/>
      <c r="AW25" s="915"/>
      <c r="AX25" s="915"/>
      <c r="AY25" s="915"/>
      <c r="BH25" s="254"/>
      <c r="BI25" s="26"/>
      <c r="BJ25" s="26"/>
      <c r="BK25" s="26"/>
      <c r="BL25" s="26"/>
    </row>
    <row r="26" spans="1:64">
      <c r="A26" s="461"/>
      <c r="B26" s="291"/>
      <c r="C26" s="291"/>
      <c r="D26" s="291"/>
      <c r="E26" s="291"/>
      <c r="F26" s="291"/>
      <c r="G26" s="291"/>
      <c r="H26" s="291"/>
      <c r="I26" s="291"/>
      <c r="J26" s="291"/>
      <c r="K26" s="291"/>
      <c r="L26" s="291"/>
      <c r="M26" s="291"/>
      <c r="N26" s="291"/>
      <c r="O26" s="291"/>
      <c r="P26" s="291"/>
      <c r="Q26" s="291"/>
      <c r="R26" s="291"/>
      <c r="S26" s="291"/>
      <c r="T26" s="291"/>
      <c r="U26" s="291"/>
      <c r="V26" s="291"/>
      <c r="W26" s="291"/>
      <c r="X26" s="291"/>
      <c r="Y26" s="291"/>
      <c r="Z26" s="291"/>
      <c r="AA26" s="462"/>
      <c r="AC26" s="282" t="s">
        <v>639</v>
      </c>
      <c r="AD26" s="255"/>
      <c r="AE26" s="255"/>
      <c r="AF26" s="255"/>
      <c r="AH26" s="282" t="s">
        <v>640</v>
      </c>
      <c r="AI26" s="255"/>
      <c r="AJ26" s="255"/>
      <c r="AK26" s="255"/>
      <c r="AL26" s="26"/>
      <c r="AN26" s="915"/>
      <c r="AO26" s="915"/>
      <c r="AP26" s="915"/>
      <c r="AQ26" s="915"/>
      <c r="AR26" s="915"/>
      <c r="AS26" s="915"/>
      <c r="AT26" s="915"/>
      <c r="AU26" s="915"/>
      <c r="AV26" s="915"/>
      <c r="AW26" s="915"/>
      <c r="AX26" s="915"/>
      <c r="AY26" s="915"/>
      <c r="BC26" s="282" t="s">
        <v>639</v>
      </c>
      <c r="BD26" s="255"/>
      <c r="BE26" s="255"/>
      <c r="BF26" s="255"/>
      <c r="BH26" s="282" t="s">
        <v>640</v>
      </c>
      <c r="BI26" s="255"/>
      <c r="BJ26" s="255"/>
      <c r="BK26" s="255"/>
      <c r="BL26" s="26"/>
    </row>
    <row r="27" spans="1:64" ht="11.25" thickBot="1">
      <c r="A27" s="461"/>
      <c r="B27" s="291"/>
      <c r="C27" s="291"/>
      <c r="D27" s="291"/>
      <c r="E27" s="291"/>
      <c r="F27" s="291"/>
      <c r="G27" s="291"/>
      <c r="H27" s="291"/>
      <c r="I27" s="291"/>
      <c r="J27" s="291"/>
      <c r="K27" s="291"/>
      <c r="L27" s="291"/>
      <c r="M27" s="291"/>
      <c r="N27" s="291"/>
      <c r="O27" s="291"/>
      <c r="P27" s="291"/>
      <c r="Q27" s="291"/>
      <c r="R27" s="291"/>
      <c r="S27" s="291"/>
      <c r="T27" s="291"/>
      <c r="U27" s="291"/>
      <c r="V27" s="291"/>
      <c r="W27" s="291"/>
      <c r="X27" s="291"/>
      <c r="Y27" s="291"/>
      <c r="Z27" s="291"/>
      <c r="AA27" s="462"/>
      <c r="AC27" s="254"/>
      <c r="AD27" s="255"/>
      <c r="AE27" s="255"/>
      <c r="AF27" s="255"/>
      <c r="AH27" s="254"/>
      <c r="AI27" s="255"/>
      <c r="AJ27" s="255"/>
      <c r="AK27" s="255"/>
      <c r="AL27" s="26"/>
      <c r="AN27" s="915"/>
      <c r="AO27" s="915"/>
      <c r="AP27" s="915"/>
      <c r="AQ27" s="915"/>
      <c r="AR27" s="915"/>
      <c r="AS27" s="915"/>
      <c r="AT27" s="915"/>
      <c r="AU27" s="915"/>
      <c r="AV27" s="915"/>
      <c r="AW27" s="915"/>
      <c r="AX27" s="915"/>
      <c r="AY27" s="915"/>
      <c r="BC27" s="254"/>
      <c r="BD27" s="255"/>
      <c r="BE27" s="255"/>
      <c r="BF27" s="255"/>
      <c r="BH27" s="254"/>
      <c r="BI27" s="255"/>
      <c r="BJ27" s="255"/>
      <c r="BK27" s="255"/>
      <c r="BL27" s="26"/>
    </row>
    <row r="28" spans="1:64" ht="11.25" thickBot="1">
      <c r="A28" s="461"/>
      <c r="B28" s="291"/>
      <c r="C28" s="291"/>
      <c r="D28" s="291"/>
      <c r="E28" s="291"/>
      <c r="F28" s="291"/>
      <c r="G28" s="291"/>
      <c r="H28" s="291"/>
      <c r="I28" s="291"/>
      <c r="J28" s="291"/>
      <c r="K28" s="291"/>
      <c r="L28" s="291"/>
      <c r="M28" s="291"/>
      <c r="N28" s="291"/>
      <c r="O28" s="291"/>
      <c r="P28" s="291"/>
      <c r="Q28" s="291"/>
      <c r="R28" s="291"/>
      <c r="S28" s="291"/>
      <c r="T28" s="291"/>
      <c r="U28" s="291"/>
      <c r="V28" s="291"/>
      <c r="W28" s="291"/>
      <c r="X28" s="291"/>
      <c r="Y28" s="291"/>
      <c r="Z28" s="291"/>
      <c r="AA28" s="462"/>
      <c r="AC28" s="575" t="s">
        <v>8</v>
      </c>
      <c r="AD28" s="575" t="s">
        <v>382</v>
      </c>
      <c r="AE28" s="575" t="s">
        <v>383</v>
      </c>
      <c r="AF28" s="575" t="s">
        <v>399</v>
      </c>
      <c r="AH28" s="575" t="s">
        <v>8</v>
      </c>
      <c r="AI28" s="575" t="s">
        <v>382</v>
      </c>
      <c r="AJ28" s="575" t="s">
        <v>383</v>
      </c>
      <c r="AK28" s="575" t="s">
        <v>399</v>
      </c>
      <c r="AL28" s="575" t="s">
        <v>547</v>
      </c>
      <c r="BC28" s="31" t="s">
        <v>8</v>
      </c>
      <c r="BD28" s="28" t="s">
        <v>237</v>
      </c>
      <c r="BE28" s="29" t="s">
        <v>238</v>
      </c>
      <c r="BF28" s="30" t="s">
        <v>399</v>
      </c>
      <c r="BH28" s="31" t="s">
        <v>8</v>
      </c>
      <c r="BI28" s="28" t="s">
        <v>237</v>
      </c>
      <c r="BJ28" s="29" t="s">
        <v>312</v>
      </c>
      <c r="BK28" s="43" t="s">
        <v>399</v>
      </c>
      <c r="BL28" s="242" t="s">
        <v>547</v>
      </c>
    </row>
    <row r="29" spans="1:64">
      <c r="A29" s="461"/>
      <c r="B29" s="291"/>
      <c r="C29" s="291"/>
      <c r="D29" s="291"/>
      <c r="E29" s="291"/>
      <c r="F29" s="291"/>
      <c r="G29" s="291"/>
      <c r="H29" s="291"/>
      <c r="I29" s="291"/>
      <c r="J29" s="291"/>
      <c r="K29" s="291"/>
      <c r="L29" s="291"/>
      <c r="M29" s="291"/>
      <c r="N29" s="291"/>
      <c r="O29" s="291"/>
      <c r="P29" s="291"/>
      <c r="Q29" s="291"/>
      <c r="R29" s="291"/>
      <c r="S29" s="291"/>
      <c r="T29" s="291"/>
      <c r="U29" s="291"/>
      <c r="V29" s="291"/>
      <c r="W29" s="291"/>
      <c r="X29" s="291"/>
      <c r="Y29" s="291"/>
      <c r="Z29" s="291"/>
      <c r="AA29" s="462"/>
      <c r="AC29" s="577" t="s">
        <v>413</v>
      </c>
      <c r="AD29" s="688">
        <f>BD34</f>
        <v>0.43870967741935485</v>
      </c>
      <c r="AE29" s="688">
        <f>BE34</f>
        <v>0.41290322580645161</v>
      </c>
      <c r="AF29" s="688">
        <f>BF34</f>
        <v>0.14838709677419354</v>
      </c>
      <c r="AH29" s="577" t="s">
        <v>413</v>
      </c>
      <c r="AI29" s="696">
        <f>BI34</f>
        <v>68</v>
      </c>
      <c r="AJ29" s="696">
        <f>BJ34</f>
        <v>64</v>
      </c>
      <c r="AK29" s="696">
        <f>BK34</f>
        <v>23</v>
      </c>
      <c r="AL29" s="696">
        <f>BL34</f>
        <v>155</v>
      </c>
      <c r="BC29" s="106" t="s">
        <v>544</v>
      </c>
      <c r="BD29" s="90">
        <f t="shared" ref="BD29:BF34" si="2">+BI29/+$BL29</f>
        <v>0.97222222222222221</v>
      </c>
      <c r="BE29" s="46">
        <f t="shared" si="2"/>
        <v>1.3888888888888888E-2</v>
      </c>
      <c r="BF29" s="91">
        <f t="shared" si="2"/>
        <v>1.3888888888888888E-2</v>
      </c>
      <c r="BH29" s="67" t="s">
        <v>544</v>
      </c>
      <c r="BI29" s="48">
        <f>+集計・資料①!BK40</f>
        <v>70</v>
      </c>
      <c r="BJ29" s="68">
        <f>+集計・資料①!BL40</f>
        <v>1</v>
      </c>
      <c r="BK29" s="107">
        <f>+集計・資料①!BM40</f>
        <v>1</v>
      </c>
      <c r="BL29" s="148">
        <f>+SUM(BI29:BK29)</f>
        <v>72</v>
      </c>
    </row>
    <row r="30" spans="1:64">
      <c r="A30" s="461"/>
      <c r="B30" s="291"/>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462"/>
      <c r="AC30" s="577" t="s">
        <v>414</v>
      </c>
      <c r="AD30" s="688">
        <f>BD33</f>
        <v>0.43717277486910994</v>
      </c>
      <c r="AE30" s="688">
        <f>BE33</f>
        <v>0.41884816753926701</v>
      </c>
      <c r="AF30" s="688">
        <f>BF33</f>
        <v>0.14397905759162305</v>
      </c>
      <c r="AH30" s="577" t="s">
        <v>414</v>
      </c>
      <c r="AI30" s="696">
        <f>BI33</f>
        <v>167</v>
      </c>
      <c r="AJ30" s="696">
        <f>BJ33</f>
        <v>160</v>
      </c>
      <c r="AK30" s="696">
        <f>BK33</f>
        <v>55</v>
      </c>
      <c r="AL30" s="696">
        <f>BL33</f>
        <v>382</v>
      </c>
      <c r="BC30" s="108" t="s">
        <v>430</v>
      </c>
      <c r="BD30" s="96">
        <f t="shared" si="2"/>
        <v>0.96385542168674698</v>
      </c>
      <c r="BE30" s="72">
        <f t="shared" si="2"/>
        <v>3.614457831325301E-2</v>
      </c>
      <c r="BF30" s="73">
        <f t="shared" si="2"/>
        <v>0</v>
      </c>
      <c r="BH30" s="70" t="s">
        <v>430</v>
      </c>
      <c r="BI30" s="48">
        <f>+集計・資料①!BK42</f>
        <v>80</v>
      </c>
      <c r="BJ30" s="68">
        <f>+集計・資料①!BL42</f>
        <v>3</v>
      </c>
      <c r="BK30" s="107">
        <f>+集計・資料①!BM42</f>
        <v>0</v>
      </c>
      <c r="BL30" s="54">
        <f t="shared" ref="BL30:BL35" si="3">+SUM(BI30:BK30)</f>
        <v>83</v>
      </c>
    </row>
    <row r="31" spans="1:64">
      <c r="A31" s="461"/>
      <c r="B31" s="291"/>
      <c r="C31" s="291"/>
      <c r="D31" s="291"/>
      <c r="E31" s="291"/>
      <c r="F31" s="291"/>
      <c r="G31" s="291"/>
      <c r="H31" s="291"/>
      <c r="I31" s="291"/>
      <c r="J31" s="291"/>
      <c r="K31" s="291"/>
      <c r="L31" s="291"/>
      <c r="M31" s="291"/>
      <c r="N31" s="291"/>
      <c r="O31" s="291"/>
      <c r="P31" s="291"/>
      <c r="Q31" s="291"/>
      <c r="R31" s="291"/>
      <c r="S31" s="291"/>
      <c r="T31" s="291"/>
      <c r="U31" s="291"/>
      <c r="V31" s="291"/>
      <c r="W31" s="291"/>
      <c r="X31" s="291"/>
      <c r="Y31" s="291"/>
      <c r="Z31" s="291"/>
      <c r="AA31" s="462"/>
      <c r="AC31" s="577" t="s">
        <v>415</v>
      </c>
      <c r="AD31" s="688">
        <f>BD32</f>
        <v>0.69976905311778292</v>
      </c>
      <c r="AE31" s="688">
        <f>BE32</f>
        <v>0.24018475750577367</v>
      </c>
      <c r="AF31" s="688">
        <f>BF32</f>
        <v>6.0046189376443418E-2</v>
      </c>
      <c r="AH31" s="577" t="s">
        <v>415</v>
      </c>
      <c r="AI31" s="696">
        <f>BI32</f>
        <v>303</v>
      </c>
      <c r="AJ31" s="696">
        <f>BJ32</f>
        <v>104</v>
      </c>
      <c r="AK31" s="696">
        <f>BK32</f>
        <v>26</v>
      </c>
      <c r="AL31" s="696">
        <f>BL32</f>
        <v>433</v>
      </c>
      <c r="BC31" s="108" t="s">
        <v>431</v>
      </c>
      <c r="BD31" s="96">
        <f t="shared" si="2"/>
        <v>0.8571428571428571</v>
      </c>
      <c r="BE31" s="72">
        <f t="shared" si="2"/>
        <v>0.125</v>
      </c>
      <c r="BF31" s="73">
        <f t="shared" si="2"/>
        <v>1.7857142857142856E-2</v>
      </c>
      <c r="BH31" s="70" t="s">
        <v>431</v>
      </c>
      <c r="BI31" s="48">
        <f>+集計・資料①!BK44</f>
        <v>96</v>
      </c>
      <c r="BJ31" s="68">
        <f>+集計・資料①!BL44</f>
        <v>14</v>
      </c>
      <c r="BK31" s="107">
        <f>+集計・資料①!BM44</f>
        <v>2</v>
      </c>
      <c r="BL31" s="54">
        <f t="shared" si="3"/>
        <v>112</v>
      </c>
    </row>
    <row r="32" spans="1:64">
      <c r="A32" s="461"/>
      <c r="B32" s="291"/>
      <c r="C32" s="291"/>
      <c r="D32" s="291"/>
      <c r="E32" s="291"/>
      <c r="F32" s="291"/>
      <c r="G32" s="291"/>
      <c r="H32" s="291"/>
      <c r="I32" s="291"/>
      <c r="J32" s="291"/>
      <c r="K32" s="291"/>
      <c r="L32" s="291"/>
      <c r="M32" s="291"/>
      <c r="N32" s="291"/>
      <c r="O32" s="291"/>
      <c r="P32" s="291"/>
      <c r="Q32" s="291"/>
      <c r="R32" s="291"/>
      <c r="S32" s="291"/>
      <c r="T32" s="291"/>
      <c r="U32" s="291"/>
      <c r="V32" s="291"/>
      <c r="W32" s="291"/>
      <c r="X32" s="291"/>
      <c r="Y32" s="291"/>
      <c r="Z32" s="291"/>
      <c r="AA32" s="462"/>
      <c r="AC32" s="577" t="s">
        <v>416</v>
      </c>
      <c r="AD32" s="697">
        <f>BD31</f>
        <v>0.8571428571428571</v>
      </c>
      <c r="AE32" s="688">
        <f>BE31</f>
        <v>0.125</v>
      </c>
      <c r="AF32" s="688">
        <f>BF31</f>
        <v>1.7857142857142856E-2</v>
      </c>
      <c r="AH32" s="577" t="s">
        <v>416</v>
      </c>
      <c r="AI32" s="696">
        <f>BI31</f>
        <v>96</v>
      </c>
      <c r="AJ32" s="696">
        <f>BJ31</f>
        <v>14</v>
      </c>
      <c r="AK32" s="696">
        <f>BK31</f>
        <v>2</v>
      </c>
      <c r="AL32" s="696">
        <f>BL31</f>
        <v>112</v>
      </c>
      <c r="BC32" s="108" t="s">
        <v>432</v>
      </c>
      <c r="BD32" s="96">
        <f t="shared" si="2"/>
        <v>0.69976905311778292</v>
      </c>
      <c r="BE32" s="72">
        <f t="shared" si="2"/>
        <v>0.24018475750577367</v>
      </c>
      <c r="BF32" s="73">
        <f t="shared" si="2"/>
        <v>6.0046189376443418E-2</v>
      </c>
      <c r="BH32" s="70" t="s">
        <v>432</v>
      </c>
      <c r="BI32" s="48">
        <f>+集計・資料①!BK46</f>
        <v>303</v>
      </c>
      <c r="BJ32" s="68">
        <f>+集計・資料①!BL46</f>
        <v>104</v>
      </c>
      <c r="BK32" s="107">
        <f>+集計・資料①!BM46</f>
        <v>26</v>
      </c>
      <c r="BL32" s="54">
        <f t="shared" si="3"/>
        <v>433</v>
      </c>
    </row>
    <row r="33" spans="1:64">
      <c r="A33" s="461"/>
      <c r="B33" s="291"/>
      <c r="C33" s="291"/>
      <c r="D33" s="291"/>
      <c r="E33" s="291"/>
      <c r="F33" s="291"/>
      <c r="G33" s="291"/>
      <c r="H33" s="291"/>
      <c r="I33" s="291"/>
      <c r="J33" s="291"/>
      <c r="K33" s="291"/>
      <c r="L33" s="291"/>
      <c r="M33" s="291"/>
      <c r="N33" s="291"/>
      <c r="O33" s="291"/>
      <c r="P33" s="291"/>
      <c r="Q33" s="291"/>
      <c r="R33" s="291"/>
      <c r="S33" s="291"/>
      <c r="T33" s="291"/>
      <c r="U33" s="291"/>
      <c r="V33" s="291"/>
      <c r="W33" s="291"/>
      <c r="X33" s="291"/>
      <c r="Y33" s="291"/>
      <c r="Z33" s="291"/>
      <c r="AA33" s="462"/>
      <c r="AC33" s="577" t="s">
        <v>417</v>
      </c>
      <c r="AD33" s="769">
        <f>BD30</f>
        <v>0.96385542168674698</v>
      </c>
      <c r="AE33" s="688">
        <f>BE30</f>
        <v>3.614457831325301E-2</v>
      </c>
      <c r="AF33" s="688">
        <f>BF30</f>
        <v>0</v>
      </c>
      <c r="AH33" s="577" t="s">
        <v>417</v>
      </c>
      <c r="AI33" s="696">
        <f>BI30</f>
        <v>80</v>
      </c>
      <c r="AJ33" s="696">
        <f>BJ30</f>
        <v>3</v>
      </c>
      <c r="AK33" s="696">
        <f>BK30</f>
        <v>0</v>
      </c>
      <c r="AL33" s="696">
        <f>BL30</f>
        <v>83</v>
      </c>
      <c r="BC33" s="108" t="s">
        <v>433</v>
      </c>
      <c r="BD33" s="96">
        <f t="shared" si="2"/>
        <v>0.43717277486910994</v>
      </c>
      <c r="BE33" s="72">
        <f t="shared" si="2"/>
        <v>0.41884816753926701</v>
      </c>
      <c r="BF33" s="73">
        <f t="shared" si="2"/>
        <v>0.14397905759162305</v>
      </c>
      <c r="BH33" s="70" t="s">
        <v>433</v>
      </c>
      <c r="BI33" s="48">
        <f>+集計・資料①!BK48</f>
        <v>167</v>
      </c>
      <c r="BJ33" s="68">
        <f>+集計・資料①!BL48</f>
        <v>160</v>
      </c>
      <c r="BK33" s="107">
        <f>+集計・資料①!BM48</f>
        <v>55</v>
      </c>
      <c r="BL33" s="54">
        <f t="shared" si="3"/>
        <v>382</v>
      </c>
    </row>
    <row r="34" spans="1:64" ht="11.25" thickBot="1">
      <c r="A34" s="461"/>
      <c r="B34" s="291"/>
      <c r="C34" s="291"/>
      <c r="D34" s="291"/>
      <c r="E34" s="291"/>
      <c r="F34" s="291"/>
      <c r="G34" s="291"/>
      <c r="H34" s="291"/>
      <c r="I34" s="291"/>
      <c r="J34" s="291"/>
      <c r="K34" s="291"/>
      <c r="L34" s="291"/>
      <c r="M34" s="291"/>
      <c r="N34" s="291"/>
      <c r="O34" s="291"/>
      <c r="P34" s="291"/>
      <c r="Q34" s="291"/>
      <c r="R34" s="291"/>
      <c r="S34" s="291"/>
      <c r="T34" s="291"/>
      <c r="U34" s="291"/>
      <c r="V34" s="291"/>
      <c r="W34" s="291"/>
      <c r="X34" s="291"/>
      <c r="Y34" s="291"/>
      <c r="Z34" s="291"/>
      <c r="AA34" s="462"/>
      <c r="AC34" s="577" t="s">
        <v>418</v>
      </c>
      <c r="AD34" s="769">
        <f>BD29</f>
        <v>0.97222222222222221</v>
      </c>
      <c r="AE34" s="688">
        <f>BE29</f>
        <v>1.3888888888888888E-2</v>
      </c>
      <c r="AF34" s="688">
        <f>BF29</f>
        <v>1.3888888888888888E-2</v>
      </c>
      <c r="AH34" s="577" t="s">
        <v>418</v>
      </c>
      <c r="AI34" s="696">
        <f>BI29</f>
        <v>70</v>
      </c>
      <c r="AJ34" s="696">
        <f>BJ29</f>
        <v>1</v>
      </c>
      <c r="AK34" s="696">
        <f>BK29</f>
        <v>1</v>
      </c>
      <c r="AL34" s="696">
        <f>BL29</f>
        <v>72</v>
      </c>
      <c r="BC34" s="129" t="s">
        <v>434</v>
      </c>
      <c r="BD34" s="55">
        <f t="shared" si="2"/>
        <v>0.43870967741935485</v>
      </c>
      <c r="BE34" s="56">
        <f t="shared" si="2"/>
        <v>0.41290322580645161</v>
      </c>
      <c r="BF34" s="57">
        <f t="shared" si="2"/>
        <v>0.14838709677419354</v>
      </c>
      <c r="BH34" s="79" t="s">
        <v>434</v>
      </c>
      <c r="BI34" s="58">
        <f>+集計・資料①!BK50</f>
        <v>68</v>
      </c>
      <c r="BJ34" s="80">
        <f>+集計・資料①!BL50</f>
        <v>64</v>
      </c>
      <c r="BK34" s="137">
        <f>+集計・資料①!BM50</f>
        <v>23</v>
      </c>
      <c r="BL34" s="61">
        <f t="shared" si="3"/>
        <v>155</v>
      </c>
    </row>
    <row r="35" spans="1:64" ht="11.25" thickBot="1">
      <c r="A35" s="461"/>
      <c r="B35" s="291"/>
      <c r="C35" s="291"/>
      <c r="D35" s="291"/>
      <c r="E35" s="291"/>
      <c r="F35" s="291"/>
      <c r="G35" s="291"/>
      <c r="H35" s="291"/>
      <c r="I35" s="291"/>
      <c r="J35" s="291"/>
      <c r="K35" s="291"/>
      <c r="L35" s="291"/>
      <c r="M35" s="291"/>
      <c r="N35" s="291"/>
      <c r="O35" s="291"/>
      <c r="P35" s="291"/>
      <c r="Q35" s="291"/>
      <c r="R35" s="291"/>
      <c r="S35" s="291"/>
      <c r="T35" s="291"/>
      <c r="U35" s="291"/>
      <c r="V35" s="291"/>
      <c r="W35" s="291"/>
      <c r="X35" s="291"/>
      <c r="Y35" s="291"/>
      <c r="Z35" s="291"/>
      <c r="AA35" s="462"/>
      <c r="AH35" s="575" t="s">
        <v>545</v>
      </c>
      <c r="AI35" s="696">
        <f>SUM(AI29:AI34)</f>
        <v>784</v>
      </c>
      <c r="AJ35" s="696">
        <f>SUM(AJ29:AJ34)</f>
        <v>346</v>
      </c>
      <c r="AK35" s="696">
        <f>SUM(AK29:AK34)</f>
        <v>107</v>
      </c>
      <c r="AL35" s="696">
        <f>SUM(AL29:AL34)</f>
        <v>1237</v>
      </c>
      <c r="BH35" s="37" t="s">
        <v>545</v>
      </c>
      <c r="BI35" s="101">
        <f>SUM(BI29:BI34)</f>
        <v>784</v>
      </c>
      <c r="BJ35" s="82">
        <f>SUM(BJ29:BJ34)</f>
        <v>346</v>
      </c>
      <c r="BK35" s="64">
        <f>SUM(BK29:BK34)</f>
        <v>107</v>
      </c>
      <c r="BL35" s="65">
        <f t="shared" si="3"/>
        <v>1237</v>
      </c>
    </row>
    <row r="36" spans="1:64">
      <c r="A36" s="461"/>
      <c r="B36" s="291"/>
      <c r="C36" s="291"/>
      <c r="D36" s="291"/>
      <c r="E36" s="291"/>
      <c r="F36" s="291"/>
      <c r="G36" s="291"/>
      <c r="H36" s="291"/>
      <c r="I36" s="291"/>
      <c r="J36" s="291"/>
      <c r="K36" s="291"/>
      <c r="L36" s="291"/>
      <c r="M36" s="291"/>
      <c r="N36" s="291"/>
      <c r="O36" s="291"/>
      <c r="P36" s="291"/>
      <c r="Q36" s="291"/>
      <c r="R36" s="291"/>
      <c r="S36" s="291"/>
      <c r="T36" s="291"/>
      <c r="U36" s="291"/>
      <c r="V36" s="291"/>
      <c r="W36" s="291"/>
      <c r="X36" s="291"/>
      <c r="Y36" s="291"/>
      <c r="Z36" s="291"/>
      <c r="AA36" s="462"/>
      <c r="AM36" s="791"/>
    </row>
    <row r="37" spans="1:64">
      <c r="A37" s="461"/>
      <c r="B37" s="291"/>
      <c r="C37" s="291"/>
      <c r="D37" s="291"/>
      <c r="E37" s="291"/>
      <c r="F37" s="291"/>
      <c r="G37" s="291"/>
      <c r="H37" s="291"/>
      <c r="I37" s="291"/>
      <c r="J37" s="291"/>
      <c r="K37" s="291"/>
      <c r="L37" s="291"/>
      <c r="M37" s="291"/>
      <c r="N37" s="291"/>
      <c r="O37" s="291"/>
      <c r="P37" s="291"/>
      <c r="Q37" s="291"/>
      <c r="R37" s="291"/>
      <c r="S37" s="291"/>
      <c r="T37" s="291"/>
      <c r="U37" s="291"/>
      <c r="V37" s="291"/>
      <c r="W37" s="291"/>
      <c r="X37" s="291"/>
      <c r="Y37" s="291"/>
      <c r="Z37" s="291"/>
      <c r="AA37" s="462"/>
      <c r="AM37" s="792"/>
    </row>
    <row r="38" spans="1:64">
      <c r="A38" s="461"/>
      <c r="B38" s="291"/>
      <c r="C38" s="291"/>
      <c r="D38" s="291"/>
      <c r="E38" s="291"/>
      <c r="F38" s="291"/>
      <c r="G38" s="291"/>
      <c r="H38" s="291"/>
      <c r="I38" s="291"/>
      <c r="J38" s="291"/>
      <c r="K38" s="291"/>
      <c r="L38" s="291"/>
      <c r="M38" s="291"/>
      <c r="N38" s="291"/>
      <c r="O38" s="291"/>
      <c r="P38" s="291"/>
      <c r="Q38" s="291"/>
      <c r="R38" s="291"/>
      <c r="S38" s="291"/>
      <c r="T38" s="291"/>
      <c r="U38" s="291"/>
      <c r="V38" s="291"/>
      <c r="W38" s="291"/>
      <c r="X38" s="291"/>
      <c r="Y38" s="291"/>
      <c r="Z38" s="291"/>
      <c r="AA38" s="462"/>
      <c r="AM38" s="791"/>
    </row>
    <row r="39" spans="1:64">
      <c r="A39" s="461"/>
      <c r="B39" s="291"/>
      <c r="C39" s="291"/>
      <c r="D39" s="291"/>
      <c r="E39" s="291"/>
      <c r="F39" s="291"/>
      <c r="G39" s="291"/>
      <c r="H39" s="291"/>
      <c r="I39" s="291"/>
      <c r="J39" s="291"/>
      <c r="K39" s="291"/>
      <c r="L39" s="291"/>
      <c r="M39" s="291"/>
      <c r="N39" s="291"/>
      <c r="O39" s="291"/>
      <c r="P39" s="291"/>
      <c r="Q39" s="291"/>
      <c r="R39" s="291"/>
      <c r="S39" s="291"/>
      <c r="T39" s="291"/>
      <c r="U39" s="291"/>
      <c r="V39" s="291"/>
      <c r="W39" s="291"/>
      <c r="X39" s="291"/>
      <c r="Y39" s="291"/>
      <c r="Z39" s="291"/>
      <c r="AA39" s="462"/>
      <c r="AM39" s="792"/>
    </row>
    <row r="40" spans="1:64">
      <c r="A40" s="461"/>
      <c r="B40" s="291"/>
      <c r="C40" s="291"/>
      <c r="D40" s="291"/>
      <c r="E40" s="291"/>
      <c r="F40" s="291"/>
      <c r="G40" s="291"/>
      <c r="H40" s="291"/>
      <c r="I40" s="291"/>
      <c r="J40" s="291"/>
      <c r="K40" s="291"/>
      <c r="L40" s="291"/>
      <c r="M40" s="291"/>
      <c r="N40" s="291"/>
      <c r="O40" s="291"/>
      <c r="P40" s="291"/>
      <c r="Q40" s="291"/>
      <c r="R40" s="291"/>
      <c r="S40" s="291"/>
      <c r="T40" s="291"/>
      <c r="U40" s="291"/>
      <c r="V40" s="291"/>
      <c r="W40" s="291"/>
      <c r="X40" s="291"/>
      <c r="Y40" s="291"/>
      <c r="Z40" s="291"/>
      <c r="AA40" s="462"/>
      <c r="AM40" s="791"/>
    </row>
    <row r="41" spans="1:64">
      <c r="A41" s="461"/>
      <c r="B41" s="291"/>
      <c r="C41" s="291"/>
      <c r="D41" s="291"/>
      <c r="E41" s="291"/>
      <c r="F41" s="291"/>
      <c r="G41" s="291"/>
      <c r="H41" s="291"/>
      <c r="I41" s="291"/>
      <c r="J41" s="291"/>
      <c r="K41" s="291"/>
      <c r="L41" s="291"/>
      <c r="M41" s="291"/>
      <c r="N41" s="291"/>
      <c r="O41" s="291"/>
      <c r="P41" s="291"/>
      <c r="Q41" s="291"/>
      <c r="R41" s="291"/>
      <c r="S41" s="291"/>
      <c r="T41" s="291"/>
      <c r="U41" s="291"/>
      <c r="V41" s="291"/>
      <c r="W41" s="291"/>
      <c r="X41" s="291"/>
      <c r="Y41" s="291"/>
      <c r="Z41" s="291"/>
      <c r="AA41" s="462"/>
      <c r="AM41" s="792"/>
    </row>
    <row r="42" spans="1:64">
      <c r="A42" s="461"/>
      <c r="B42" s="291"/>
      <c r="C42" s="291"/>
      <c r="D42" s="291"/>
      <c r="E42" s="291"/>
      <c r="F42" s="291"/>
      <c r="G42" s="291"/>
      <c r="H42" s="291"/>
      <c r="I42" s="291"/>
      <c r="J42" s="291"/>
      <c r="K42" s="291"/>
      <c r="L42" s="291"/>
      <c r="M42" s="291"/>
      <c r="N42" s="291"/>
      <c r="O42" s="291"/>
      <c r="P42" s="291"/>
      <c r="Q42" s="291"/>
      <c r="R42" s="291"/>
      <c r="S42" s="291"/>
      <c r="T42" s="291"/>
      <c r="U42" s="291"/>
      <c r="V42" s="291"/>
      <c r="W42" s="291"/>
      <c r="X42" s="291"/>
      <c r="Y42" s="291"/>
      <c r="Z42" s="291"/>
      <c r="AA42" s="462"/>
      <c r="AM42" s="791"/>
    </row>
    <row r="43" spans="1:64">
      <c r="A43" s="461"/>
      <c r="B43" s="291"/>
      <c r="C43" s="291"/>
      <c r="D43" s="291"/>
      <c r="E43" s="291"/>
      <c r="F43" s="291"/>
      <c r="G43" s="291"/>
      <c r="H43" s="291"/>
      <c r="I43" s="291"/>
      <c r="J43" s="291"/>
      <c r="K43" s="291"/>
      <c r="L43" s="291"/>
      <c r="M43" s="291"/>
      <c r="N43" s="291"/>
      <c r="O43" s="291"/>
      <c r="P43" s="291"/>
      <c r="Q43" s="291"/>
      <c r="R43" s="291"/>
      <c r="S43" s="291"/>
      <c r="T43" s="291"/>
      <c r="U43" s="291"/>
      <c r="V43" s="291"/>
      <c r="W43" s="291"/>
      <c r="X43" s="291"/>
      <c r="Y43" s="291"/>
      <c r="Z43" s="291"/>
      <c r="AA43" s="462"/>
      <c r="AM43" s="792"/>
    </row>
    <row r="44" spans="1:64">
      <c r="A44" s="461"/>
      <c r="B44" s="291"/>
      <c r="C44" s="291"/>
      <c r="D44" s="291"/>
      <c r="E44" s="291"/>
      <c r="F44" s="291"/>
      <c r="G44" s="291"/>
      <c r="H44" s="291"/>
      <c r="I44" s="291"/>
      <c r="J44" s="291"/>
      <c r="K44" s="291"/>
      <c r="L44" s="291"/>
      <c r="M44" s="291"/>
      <c r="N44" s="291"/>
      <c r="O44" s="291"/>
      <c r="P44" s="291"/>
      <c r="Q44" s="291"/>
      <c r="R44" s="291"/>
      <c r="S44" s="291"/>
      <c r="T44" s="291"/>
      <c r="U44" s="291"/>
      <c r="V44" s="291"/>
      <c r="W44" s="291"/>
      <c r="X44" s="291"/>
      <c r="Y44" s="291"/>
      <c r="Z44" s="291"/>
      <c r="AA44" s="462"/>
      <c r="AM44" s="791"/>
    </row>
    <row r="45" spans="1:64">
      <c r="A45" s="461"/>
      <c r="B45" s="291"/>
      <c r="C45" s="291"/>
      <c r="D45" s="291"/>
      <c r="E45" s="291"/>
      <c r="F45" s="291"/>
      <c r="G45" s="291"/>
      <c r="H45" s="291"/>
      <c r="I45" s="291"/>
      <c r="J45" s="291"/>
      <c r="K45" s="291"/>
      <c r="L45" s="291"/>
      <c r="M45" s="291"/>
      <c r="N45" s="291"/>
      <c r="O45" s="291"/>
      <c r="P45" s="291"/>
      <c r="Q45" s="291"/>
      <c r="R45" s="291"/>
      <c r="S45" s="291"/>
      <c r="T45" s="291"/>
      <c r="U45" s="291"/>
      <c r="V45" s="291"/>
      <c r="W45" s="291"/>
      <c r="X45" s="291"/>
      <c r="Y45" s="291"/>
      <c r="Z45" s="291"/>
      <c r="AA45" s="462"/>
      <c r="AM45" s="792"/>
    </row>
    <row r="46" spans="1:64">
      <c r="A46" s="461"/>
      <c r="B46" s="291"/>
      <c r="C46" s="291"/>
      <c r="D46" s="291"/>
      <c r="E46" s="291"/>
      <c r="F46" s="291"/>
      <c r="G46" s="291"/>
      <c r="H46" s="291"/>
      <c r="I46" s="291"/>
      <c r="J46" s="291"/>
      <c r="K46" s="291"/>
      <c r="L46" s="291"/>
      <c r="M46" s="291"/>
      <c r="N46" s="291"/>
      <c r="O46" s="291"/>
      <c r="P46" s="291"/>
      <c r="Q46" s="291"/>
      <c r="R46" s="291"/>
      <c r="S46" s="291"/>
      <c r="T46" s="291"/>
      <c r="U46" s="291"/>
      <c r="V46" s="291"/>
      <c r="W46" s="291"/>
      <c r="X46" s="291"/>
      <c r="Y46" s="291"/>
      <c r="Z46" s="291"/>
      <c r="AA46" s="462"/>
      <c r="AM46" s="791"/>
    </row>
    <row r="47" spans="1:64">
      <c r="A47" s="461"/>
      <c r="B47" s="291"/>
      <c r="C47" s="291"/>
      <c r="D47" s="291"/>
      <c r="E47" s="291"/>
      <c r="F47" s="291"/>
      <c r="G47" s="291"/>
      <c r="H47" s="291"/>
      <c r="I47" s="291"/>
      <c r="J47" s="291"/>
      <c r="K47" s="291"/>
      <c r="L47" s="291"/>
      <c r="M47" s="291"/>
      <c r="N47" s="291"/>
      <c r="O47" s="291"/>
      <c r="P47" s="291"/>
      <c r="Q47" s="291"/>
      <c r="R47" s="291"/>
      <c r="S47" s="291"/>
      <c r="T47" s="291"/>
      <c r="U47" s="291"/>
      <c r="V47" s="291"/>
      <c r="W47" s="291"/>
      <c r="X47" s="291"/>
      <c r="Y47" s="291"/>
      <c r="Z47" s="291"/>
      <c r="AA47" s="462"/>
      <c r="AM47" s="792"/>
    </row>
    <row r="48" spans="1:64">
      <c r="A48" s="461"/>
      <c r="B48" s="291"/>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462"/>
      <c r="AM48" s="791"/>
    </row>
    <row r="49" spans="1:40">
      <c r="A49" s="461"/>
      <c r="B49" s="291"/>
      <c r="C49" s="291"/>
      <c r="D49" s="291"/>
      <c r="E49" s="291"/>
      <c r="F49" s="291"/>
      <c r="G49" s="291"/>
      <c r="H49" s="291"/>
      <c r="I49" s="291"/>
      <c r="J49" s="291"/>
      <c r="K49" s="291"/>
      <c r="L49" s="291"/>
      <c r="M49" s="291"/>
      <c r="N49" s="291"/>
      <c r="O49" s="291"/>
      <c r="P49" s="291"/>
      <c r="Q49" s="291"/>
      <c r="R49" s="291"/>
      <c r="S49" s="291"/>
      <c r="T49" s="291"/>
      <c r="U49" s="291"/>
      <c r="V49" s="291"/>
      <c r="W49" s="291"/>
      <c r="X49" s="291"/>
      <c r="Y49" s="291"/>
      <c r="Z49" s="291"/>
      <c r="AA49" s="462"/>
      <c r="AM49" s="792"/>
    </row>
    <row r="50" spans="1:40">
      <c r="A50" s="461"/>
      <c r="B50" s="291"/>
      <c r="C50" s="291"/>
      <c r="D50" s="291"/>
      <c r="E50" s="291"/>
      <c r="F50" s="291"/>
      <c r="G50" s="291"/>
      <c r="H50" s="291"/>
      <c r="I50" s="291"/>
      <c r="J50" s="291"/>
      <c r="K50" s="291"/>
      <c r="L50" s="291"/>
      <c r="M50" s="291"/>
      <c r="N50" s="291"/>
      <c r="O50" s="291"/>
      <c r="P50" s="291"/>
      <c r="Q50" s="291"/>
      <c r="R50" s="291"/>
      <c r="S50" s="291"/>
      <c r="T50" s="291"/>
      <c r="U50" s="291"/>
      <c r="V50" s="291"/>
      <c r="W50" s="291"/>
      <c r="X50" s="291"/>
      <c r="Y50" s="291"/>
      <c r="Z50" s="291"/>
      <c r="AA50" s="462"/>
      <c r="AM50" s="791"/>
      <c r="AN50" s="791"/>
    </row>
    <row r="51" spans="1:40">
      <c r="A51" s="461"/>
      <c r="B51" s="291"/>
      <c r="C51" s="291"/>
      <c r="D51" s="291"/>
      <c r="E51" s="291"/>
      <c r="F51" s="291"/>
      <c r="G51" s="291"/>
      <c r="H51" s="291"/>
      <c r="I51" s="291"/>
      <c r="J51" s="291"/>
      <c r="K51" s="291"/>
      <c r="L51" s="291"/>
      <c r="M51" s="291"/>
      <c r="N51" s="291"/>
      <c r="O51" s="291"/>
      <c r="P51" s="291"/>
      <c r="Q51" s="291"/>
      <c r="R51" s="291"/>
      <c r="S51" s="291"/>
      <c r="T51" s="291"/>
      <c r="U51" s="291"/>
      <c r="V51" s="291"/>
      <c r="W51" s="291"/>
      <c r="X51" s="291"/>
      <c r="Y51" s="291"/>
      <c r="Z51" s="291"/>
      <c r="AA51" s="462"/>
      <c r="AM51" s="792"/>
      <c r="AN51" s="791"/>
    </row>
    <row r="52" spans="1:40">
      <c r="A52" s="461"/>
      <c r="B52" s="291"/>
      <c r="C52" s="291"/>
      <c r="D52" s="291"/>
      <c r="E52" s="291"/>
      <c r="F52" s="291"/>
      <c r="G52" s="291"/>
      <c r="H52" s="291"/>
      <c r="I52" s="291"/>
      <c r="J52" s="291"/>
      <c r="K52" s="291"/>
      <c r="L52" s="291"/>
      <c r="M52" s="291"/>
      <c r="N52" s="291"/>
      <c r="O52" s="291"/>
      <c r="P52" s="291"/>
      <c r="Q52" s="291"/>
      <c r="R52" s="291"/>
      <c r="S52" s="291"/>
      <c r="T52" s="291"/>
      <c r="U52" s="291"/>
      <c r="V52" s="291"/>
      <c r="W52" s="291"/>
      <c r="X52" s="291"/>
      <c r="Y52" s="291"/>
      <c r="Z52" s="291"/>
      <c r="AA52" s="462"/>
      <c r="AM52" s="791"/>
      <c r="AN52" s="791"/>
    </row>
    <row r="53" spans="1:40">
      <c r="A53" s="461"/>
      <c r="B53" s="291"/>
      <c r="C53" s="291"/>
      <c r="D53" s="291"/>
      <c r="E53" s="291"/>
      <c r="F53" s="291"/>
      <c r="G53" s="291"/>
      <c r="H53" s="291"/>
      <c r="I53" s="291"/>
      <c r="J53" s="291"/>
      <c r="K53" s="291"/>
      <c r="L53" s="291"/>
      <c r="M53" s="291"/>
      <c r="N53" s="291"/>
      <c r="O53" s="291"/>
      <c r="P53" s="291"/>
      <c r="Q53" s="291"/>
      <c r="R53" s="291"/>
      <c r="S53" s="291"/>
      <c r="T53" s="291"/>
      <c r="U53" s="291"/>
      <c r="V53" s="291"/>
      <c r="W53" s="291"/>
      <c r="X53" s="291"/>
      <c r="Y53" s="291"/>
      <c r="Z53" s="291"/>
      <c r="AA53" s="462"/>
      <c r="AM53" s="792"/>
      <c r="AN53" s="791"/>
    </row>
    <row r="54" spans="1:40">
      <c r="A54" s="463"/>
      <c r="B54" s="464"/>
      <c r="C54" s="464"/>
      <c r="D54" s="464"/>
      <c r="E54" s="464"/>
      <c r="F54" s="464"/>
      <c r="G54" s="464"/>
      <c r="H54" s="464"/>
      <c r="I54" s="464"/>
      <c r="J54" s="464"/>
      <c r="K54" s="464"/>
      <c r="L54" s="464"/>
      <c r="M54" s="464"/>
      <c r="N54" s="464"/>
      <c r="O54" s="464"/>
      <c r="P54" s="464"/>
      <c r="Q54" s="464"/>
      <c r="R54" s="464"/>
      <c r="S54" s="464"/>
      <c r="T54" s="464"/>
      <c r="U54" s="464"/>
      <c r="V54" s="464"/>
      <c r="W54" s="464"/>
      <c r="X54" s="464"/>
      <c r="Y54" s="464"/>
      <c r="Z54" s="464"/>
      <c r="AA54" s="465"/>
      <c r="AM54" s="791"/>
      <c r="AN54" s="791"/>
    </row>
  </sheetData>
  <mergeCells count="4">
    <mergeCell ref="A1:B1"/>
    <mergeCell ref="V1:AA1"/>
    <mergeCell ref="B3:M15"/>
    <mergeCell ref="AN15:AY27"/>
  </mergeCells>
  <phoneticPr fontId="4"/>
  <conditionalFormatting sqref="AD11:AD22">
    <cfRule type="top10" dxfId="18" priority="1" rank="2"/>
  </conditionalFormatting>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colBreaks count="2" manualBreakCount="2">
    <brk id="27" max="1048575" man="1"/>
    <brk id="53"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0000000}">
          <x14:formula1>
            <xm:f>業種リスト!$A$2:$A$14</xm:f>
          </x14:formula1>
          <xm:sqref>AP6:AR7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theme="9" tint="0.59999389629810485"/>
  </sheetPr>
  <dimension ref="A1:BL62"/>
  <sheetViews>
    <sheetView showGridLines="0" view="pageBreakPreview" zoomScaleNormal="100" zoomScaleSheetLayoutView="100" workbookViewId="0">
      <selection activeCell="B3" sqref="B3:L17"/>
    </sheetView>
  </sheetViews>
  <sheetFormatPr defaultColWidth="10.28515625" defaultRowHeight="10.5"/>
  <cols>
    <col min="1" max="27" width="3.5703125" style="336" customWidth="1"/>
    <col min="28" max="28" width="1.7109375" style="336" customWidth="1"/>
    <col min="29" max="29" width="14.85546875" style="336" customWidth="1"/>
    <col min="30" max="32" width="6.7109375" style="336" customWidth="1"/>
    <col min="33" max="33" width="1.7109375" style="336" customWidth="1"/>
    <col min="34" max="34" width="15.42578125" style="336" customWidth="1"/>
    <col min="35" max="38" width="6.7109375" style="336" customWidth="1"/>
    <col min="39" max="39" width="15.85546875" style="336" bestFit="1" customWidth="1"/>
    <col min="40" max="40" width="7.140625" style="336" bestFit="1" customWidth="1"/>
    <col min="41" max="41" width="5.42578125" style="336" bestFit="1" customWidth="1"/>
    <col min="42" max="43" width="7.140625" style="336" bestFit="1" customWidth="1"/>
    <col min="44" max="44" width="8.28515625" style="336" bestFit="1" customWidth="1"/>
    <col min="45" max="45" width="5.42578125" style="336" bestFit="1" customWidth="1"/>
    <col min="46" max="53" width="5.42578125" style="336" customWidth="1"/>
    <col min="54" max="54" width="1.7109375" style="336" customWidth="1"/>
    <col min="55" max="55" width="14.85546875" style="336" customWidth="1"/>
    <col min="56" max="58" width="6.7109375" style="336" customWidth="1"/>
    <col min="59" max="59" width="1.7109375" style="336" customWidth="1"/>
    <col min="60" max="60" width="15.42578125" style="336" customWidth="1"/>
    <col min="61" max="64" width="6.7109375" style="336" customWidth="1"/>
    <col min="65" max="16384" width="10.28515625" style="336"/>
  </cols>
  <sheetData>
    <row r="1" spans="1:64" ht="21" customHeight="1" thickBot="1">
      <c r="A1" s="917">
        <v>26</v>
      </c>
      <c r="B1" s="917"/>
      <c r="C1" s="494" t="s">
        <v>247</v>
      </c>
      <c r="D1" s="494"/>
      <c r="E1" s="494"/>
      <c r="F1" s="494"/>
      <c r="G1" s="494"/>
      <c r="H1" s="494"/>
      <c r="I1" s="494"/>
      <c r="J1" s="494"/>
      <c r="K1" s="494"/>
      <c r="L1" s="494"/>
      <c r="M1" s="494"/>
      <c r="N1" s="494"/>
      <c r="O1" s="494"/>
      <c r="P1" s="494"/>
      <c r="Q1" s="494"/>
      <c r="R1" s="494"/>
      <c r="S1" s="494"/>
      <c r="T1" s="494"/>
      <c r="U1" s="494"/>
      <c r="V1" s="923" t="s">
        <v>511</v>
      </c>
      <c r="W1" s="923"/>
      <c r="X1" s="923"/>
      <c r="Y1" s="923"/>
      <c r="Z1" s="923"/>
      <c r="AA1" s="923"/>
      <c r="AC1" s="336" t="s">
        <v>463</v>
      </c>
      <c r="BC1" s="336" t="s">
        <v>255</v>
      </c>
    </row>
    <row r="3" spans="1:64">
      <c r="B3" s="926" t="s">
        <v>887</v>
      </c>
      <c r="C3" s="927"/>
      <c r="D3" s="927"/>
      <c r="E3" s="927"/>
      <c r="F3" s="927"/>
      <c r="G3" s="927"/>
      <c r="H3" s="927"/>
      <c r="I3" s="927"/>
      <c r="J3" s="927"/>
      <c r="K3" s="927"/>
      <c r="L3" s="927"/>
      <c r="N3" s="405"/>
      <c r="O3" s="406"/>
      <c r="P3" s="406"/>
      <c r="Q3" s="406"/>
      <c r="R3" s="406"/>
      <c r="S3" s="406"/>
      <c r="T3" s="406"/>
      <c r="U3" s="406"/>
      <c r="V3" s="406"/>
      <c r="W3" s="406"/>
      <c r="X3" s="406"/>
      <c r="Y3" s="406"/>
      <c r="Z3" s="406"/>
      <c r="AA3" s="407"/>
      <c r="AC3" s="336" t="s">
        <v>248</v>
      </c>
      <c r="AH3" s="336" t="s">
        <v>253</v>
      </c>
      <c r="AN3" s="336" t="s">
        <v>669</v>
      </c>
      <c r="BC3" s="336" t="s">
        <v>248</v>
      </c>
      <c r="BH3" s="336" t="s">
        <v>253</v>
      </c>
    </row>
    <row r="4" spans="1:64" ht="11.25" thickBot="1">
      <c r="B4" s="927"/>
      <c r="C4" s="927"/>
      <c r="D4" s="927"/>
      <c r="E4" s="927"/>
      <c r="F4" s="927"/>
      <c r="G4" s="927"/>
      <c r="H4" s="927"/>
      <c r="I4" s="927"/>
      <c r="J4" s="927"/>
      <c r="K4" s="927"/>
      <c r="L4" s="927"/>
      <c r="N4" s="409"/>
      <c r="O4" s="388"/>
      <c r="P4" s="388"/>
      <c r="Q4" s="388"/>
      <c r="R4" s="388"/>
      <c r="S4" s="388"/>
      <c r="T4" s="388"/>
      <c r="U4" s="388"/>
      <c r="V4" s="388"/>
      <c r="W4" s="388"/>
      <c r="X4" s="388"/>
      <c r="Y4" s="388"/>
      <c r="Z4" s="388"/>
      <c r="AA4" s="410"/>
      <c r="AN4" s="336" t="str">
        <f>CONCATENATE("定年後の雇用促進制度の有無について、「あり」と回答した事業所は全体で",TEXT(AD6,"0.0％"),"となった。")</f>
        <v>定年後の雇用促進制度の有無について、「あり」と回答した事業所は全体で80.3%となった。</v>
      </c>
    </row>
    <row r="5" spans="1:64" ht="11.25" thickBot="1">
      <c r="B5" s="927"/>
      <c r="C5" s="927"/>
      <c r="D5" s="927"/>
      <c r="E5" s="927"/>
      <c r="F5" s="927"/>
      <c r="G5" s="927"/>
      <c r="H5" s="927"/>
      <c r="I5" s="927"/>
      <c r="J5" s="927"/>
      <c r="K5" s="927"/>
      <c r="L5" s="927"/>
      <c r="N5" s="409"/>
      <c r="O5" s="388"/>
      <c r="P5" s="388"/>
      <c r="Q5" s="388"/>
      <c r="R5" s="388"/>
      <c r="S5" s="388"/>
      <c r="T5" s="388"/>
      <c r="U5" s="388"/>
      <c r="V5" s="388"/>
      <c r="W5" s="388"/>
      <c r="X5" s="388"/>
      <c r="Y5" s="388"/>
      <c r="Z5" s="388"/>
      <c r="AA5" s="410"/>
      <c r="AC5" s="579"/>
      <c r="AD5" s="579" t="s">
        <v>124</v>
      </c>
      <c r="AE5" s="579" t="s">
        <v>125</v>
      </c>
      <c r="AF5" s="579" t="s">
        <v>23</v>
      </c>
      <c r="AG5" s="341"/>
      <c r="AH5" s="579"/>
      <c r="AI5" s="579" t="s">
        <v>124</v>
      </c>
      <c r="AJ5" s="579" t="s">
        <v>125</v>
      </c>
      <c r="AK5" s="579" t="s">
        <v>23</v>
      </c>
      <c r="AL5" s="582" t="s">
        <v>545</v>
      </c>
      <c r="AN5" s="336" t="s">
        <v>670</v>
      </c>
      <c r="AP5" s="788" t="s">
        <v>671</v>
      </c>
      <c r="AQ5" s="788" t="s">
        <v>672</v>
      </c>
      <c r="AR5" s="788" t="s">
        <v>673</v>
      </c>
      <c r="AS5" s="336" t="s">
        <v>674</v>
      </c>
      <c r="BC5" s="337"/>
      <c r="BD5" s="338" t="s">
        <v>124</v>
      </c>
      <c r="BE5" s="339" t="s">
        <v>125</v>
      </c>
      <c r="BF5" s="340" t="s">
        <v>23</v>
      </c>
      <c r="BG5" s="341"/>
      <c r="BH5" s="337"/>
      <c r="BI5" s="342" t="s">
        <v>124</v>
      </c>
      <c r="BJ5" s="339" t="s">
        <v>125</v>
      </c>
      <c r="BK5" s="343" t="s">
        <v>23</v>
      </c>
      <c r="BL5" s="344" t="s">
        <v>545</v>
      </c>
    </row>
    <row r="6" spans="1:64" ht="11.25" thickBot="1">
      <c r="B6" s="927"/>
      <c r="C6" s="927"/>
      <c r="D6" s="927"/>
      <c r="E6" s="927"/>
      <c r="F6" s="927"/>
      <c r="G6" s="927"/>
      <c r="H6" s="927"/>
      <c r="I6" s="927"/>
      <c r="J6" s="927"/>
      <c r="K6" s="927"/>
      <c r="L6" s="927"/>
      <c r="N6" s="409"/>
      <c r="O6" s="388"/>
      <c r="P6" s="388"/>
      <c r="Q6" s="388"/>
      <c r="R6" s="388"/>
      <c r="S6" s="388"/>
      <c r="T6" s="388"/>
      <c r="U6" s="388"/>
      <c r="V6" s="388"/>
      <c r="W6" s="388"/>
      <c r="X6" s="388"/>
      <c r="Y6" s="388"/>
      <c r="Z6" s="388"/>
      <c r="AA6" s="410"/>
      <c r="AC6" s="579" t="s">
        <v>547</v>
      </c>
      <c r="AD6" s="694">
        <f>BD6</f>
        <v>0.80289621882542239</v>
      </c>
      <c r="AE6" s="694">
        <f>BE6</f>
        <v>0.16009654062751408</v>
      </c>
      <c r="AF6" s="694">
        <f>BF6</f>
        <v>3.7007240547063558E-2</v>
      </c>
      <c r="AG6" s="341"/>
      <c r="AH6" s="579" t="s">
        <v>547</v>
      </c>
      <c r="AI6" s="689">
        <f>BI6</f>
        <v>998</v>
      </c>
      <c r="AJ6" s="689">
        <f>BJ6</f>
        <v>199</v>
      </c>
      <c r="AK6" s="689">
        <f>BK6</f>
        <v>46</v>
      </c>
      <c r="AL6" s="689">
        <f>BL6</f>
        <v>1243</v>
      </c>
      <c r="AN6" s="336" t="s">
        <v>701</v>
      </c>
      <c r="AP6" s="788" t="s">
        <v>694</v>
      </c>
      <c r="AQ6" s="788" t="s">
        <v>693</v>
      </c>
      <c r="AR6" s="788"/>
      <c r="AS6" s="336" t="s">
        <v>808</v>
      </c>
      <c r="BC6" s="345" t="s">
        <v>547</v>
      </c>
      <c r="BD6" s="346">
        <f>+BI6/$BL6</f>
        <v>0.80289621882542239</v>
      </c>
      <c r="BE6" s="347">
        <f>+BJ6/$BL6</f>
        <v>0.16009654062751408</v>
      </c>
      <c r="BF6" s="348">
        <f>+BK6/$BL6</f>
        <v>3.7007240547063558E-2</v>
      </c>
      <c r="BG6" s="341"/>
      <c r="BH6" s="345" t="s">
        <v>547</v>
      </c>
      <c r="BI6" s="349">
        <f>+集計・資料①!BS32</f>
        <v>998</v>
      </c>
      <c r="BJ6" s="349">
        <f>+集計・資料①!BW32</f>
        <v>199</v>
      </c>
      <c r="BK6" s="351">
        <f>+集計・資料①!BX32</f>
        <v>46</v>
      </c>
      <c r="BL6" s="352">
        <f>+SUM(BI6:BK6)</f>
        <v>1243</v>
      </c>
    </row>
    <row r="7" spans="1:64">
      <c r="B7" s="927"/>
      <c r="C7" s="927"/>
      <c r="D7" s="927"/>
      <c r="E7" s="927"/>
      <c r="F7" s="927"/>
      <c r="G7" s="927"/>
      <c r="H7" s="927"/>
      <c r="I7" s="927"/>
      <c r="J7" s="927"/>
      <c r="K7" s="927"/>
      <c r="L7" s="927"/>
      <c r="N7" s="409"/>
      <c r="O7" s="388"/>
      <c r="P7" s="388"/>
      <c r="Q7" s="388"/>
      <c r="R7" s="388"/>
      <c r="S7" s="388"/>
      <c r="T7" s="388"/>
      <c r="U7" s="388"/>
      <c r="V7" s="388"/>
      <c r="W7" s="388"/>
      <c r="X7" s="388"/>
      <c r="Y7" s="388"/>
      <c r="Z7" s="388"/>
      <c r="AA7" s="410"/>
      <c r="AC7" s="341"/>
      <c r="AD7" s="341"/>
      <c r="AE7" s="341"/>
      <c r="AF7" s="341"/>
      <c r="AG7" s="341"/>
      <c r="AH7" s="341"/>
      <c r="AI7" s="341"/>
      <c r="AJ7" s="341"/>
      <c r="AK7" s="341"/>
      <c r="AN7" s="336" t="str">
        <f>CONCATENATE(AN6,AP6,AQ6,AR6,AS6)</f>
        <v>業種別では、「教育・学習支援業」「医療・福祉」に雇用促進制度がある割合が高い。</v>
      </c>
      <c r="BC7" s="341"/>
      <c r="BD7" s="341"/>
      <c r="BE7" s="341"/>
      <c r="BF7" s="341"/>
      <c r="BG7" s="341"/>
      <c r="BH7" s="341"/>
      <c r="BI7" s="341"/>
      <c r="BJ7" s="341"/>
      <c r="BK7" s="341"/>
    </row>
    <row r="8" spans="1:64">
      <c r="B8" s="927"/>
      <c r="C8" s="927"/>
      <c r="D8" s="927"/>
      <c r="E8" s="927"/>
      <c r="F8" s="927"/>
      <c r="G8" s="927"/>
      <c r="H8" s="927"/>
      <c r="I8" s="927"/>
      <c r="J8" s="927"/>
      <c r="K8" s="927"/>
      <c r="L8" s="927"/>
      <c r="N8" s="409"/>
      <c r="O8" s="388"/>
      <c r="P8" s="388"/>
      <c r="Q8" s="388"/>
      <c r="R8" s="388"/>
      <c r="S8" s="388"/>
      <c r="T8" s="388"/>
      <c r="U8" s="388"/>
      <c r="V8" s="388"/>
      <c r="W8" s="388"/>
      <c r="X8" s="388"/>
      <c r="Y8" s="388"/>
      <c r="Z8" s="388"/>
      <c r="AA8" s="410"/>
      <c r="AC8" s="336" t="s">
        <v>249</v>
      </c>
      <c r="AH8" s="336" t="s">
        <v>252</v>
      </c>
      <c r="AN8" s="336" t="s">
        <v>677</v>
      </c>
      <c r="BC8" s="336" t="s">
        <v>249</v>
      </c>
      <c r="BH8" s="336" t="s">
        <v>252</v>
      </c>
    </row>
    <row r="9" spans="1:64" ht="11.25" thickBot="1">
      <c r="B9" s="927"/>
      <c r="C9" s="927"/>
      <c r="D9" s="927"/>
      <c r="E9" s="927"/>
      <c r="F9" s="927"/>
      <c r="G9" s="927"/>
      <c r="H9" s="927"/>
      <c r="I9" s="927"/>
      <c r="J9" s="927"/>
      <c r="K9" s="927"/>
      <c r="L9" s="927"/>
      <c r="N9" s="409"/>
      <c r="O9" s="388"/>
      <c r="P9" s="388"/>
      <c r="Q9" s="388"/>
      <c r="R9" s="388"/>
      <c r="S9" s="388"/>
      <c r="T9" s="388"/>
      <c r="U9" s="388"/>
      <c r="V9" s="388"/>
      <c r="W9" s="388"/>
      <c r="X9" s="388"/>
      <c r="Y9" s="388"/>
      <c r="Z9" s="388"/>
      <c r="AA9" s="410"/>
      <c r="AN9" s="336" t="s">
        <v>774</v>
      </c>
    </row>
    <row r="10" spans="1:64" ht="12" customHeight="1" thickBot="1">
      <c r="B10" s="927"/>
      <c r="C10" s="927"/>
      <c r="D10" s="927"/>
      <c r="E10" s="927"/>
      <c r="F10" s="927"/>
      <c r="G10" s="927"/>
      <c r="H10" s="927"/>
      <c r="I10" s="927"/>
      <c r="J10" s="927"/>
      <c r="K10" s="927"/>
      <c r="L10" s="927"/>
      <c r="N10" s="409"/>
      <c r="O10" s="388"/>
      <c r="P10" s="388"/>
      <c r="Q10" s="388"/>
      <c r="R10" s="388"/>
      <c r="S10" s="388"/>
      <c r="T10" s="388"/>
      <c r="U10" s="388"/>
      <c r="V10" s="388"/>
      <c r="W10" s="388"/>
      <c r="X10" s="388"/>
      <c r="Y10" s="388"/>
      <c r="Z10" s="388"/>
      <c r="AA10" s="410"/>
      <c r="AC10" s="582" t="s">
        <v>539</v>
      </c>
      <c r="AD10" s="579" t="s">
        <v>124</v>
      </c>
      <c r="AE10" s="579" t="s">
        <v>125</v>
      </c>
      <c r="AF10" s="579" t="s">
        <v>23</v>
      </c>
      <c r="AG10" s="341"/>
      <c r="AH10" s="582" t="s">
        <v>539</v>
      </c>
      <c r="AI10" s="579" t="s">
        <v>124</v>
      </c>
      <c r="AJ10" s="579" t="s">
        <v>125</v>
      </c>
      <c r="AK10" s="579" t="s">
        <v>23</v>
      </c>
      <c r="AL10" s="582" t="s">
        <v>545</v>
      </c>
      <c r="BC10" s="42" t="s">
        <v>539</v>
      </c>
      <c r="BD10" s="353" t="s">
        <v>124</v>
      </c>
      <c r="BE10" s="354" t="s">
        <v>125</v>
      </c>
      <c r="BF10" s="355" t="s">
        <v>23</v>
      </c>
      <c r="BG10" s="341"/>
      <c r="BH10" s="42" t="s">
        <v>539</v>
      </c>
      <c r="BI10" s="338" t="s">
        <v>124</v>
      </c>
      <c r="BJ10" s="339" t="s">
        <v>125</v>
      </c>
      <c r="BK10" s="343" t="s">
        <v>23</v>
      </c>
      <c r="BL10" s="344" t="s">
        <v>545</v>
      </c>
    </row>
    <row r="11" spans="1:64" ht="12" customHeight="1" thickBot="1">
      <c r="B11" s="927"/>
      <c r="C11" s="927"/>
      <c r="D11" s="927"/>
      <c r="E11" s="927"/>
      <c r="F11" s="927"/>
      <c r="G11" s="927"/>
      <c r="H11" s="927"/>
      <c r="I11" s="927"/>
      <c r="J11" s="927"/>
      <c r="K11" s="927"/>
      <c r="L11" s="927"/>
      <c r="N11" s="409"/>
      <c r="O11" s="388"/>
      <c r="P11" s="388"/>
      <c r="Q11" s="388"/>
      <c r="R11" s="388"/>
      <c r="S11" s="388"/>
      <c r="T11" s="388"/>
      <c r="U11" s="388"/>
      <c r="V11" s="388"/>
      <c r="W11" s="388"/>
      <c r="X11" s="388"/>
      <c r="Y11" s="388"/>
      <c r="Z11" s="388"/>
      <c r="AA11" s="410"/>
      <c r="AC11" s="573" t="s">
        <v>401</v>
      </c>
      <c r="AD11" s="697">
        <f>BD23</f>
        <v>0.80952380952380953</v>
      </c>
      <c r="AE11" s="765">
        <f>BE23</f>
        <v>0.16883116883116883</v>
      </c>
      <c r="AF11" s="688">
        <f>BF23</f>
        <v>2.1645021645021644E-2</v>
      </c>
      <c r="AG11" s="341"/>
      <c r="AH11" s="573" t="s">
        <v>401</v>
      </c>
      <c r="AI11" s="689">
        <f>BI23</f>
        <v>187</v>
      </c>
      <c r="AJ11" s="689">
        <f>BJ23</f>
        <v>39</v>
      </c>
      <c r="AK11" s="689">
        <f>BK23</f>
        <v>5</v>
      </c>
      <c r="AL11" s="689">
        <f>BL23</f>
        <v>231</v>
      </c>
      <c r="AN11" s="336" t="s">
        <v>700</v>
      </c>
      <c r="BC11" s="44" t="s">
        <v>546</v>
      </c>
      <c r="BD11" s="356" t="e">
        <f t="shared" ref="BD11:BD23" si="0">+BI11/$BL11</f>
        <v>#DIV/0!</v>
      </c>
      <c r="BE11" s="357" t="e">
        <f t="shared" ref="BE11:BE23" si="1">+BJ11/$BL11</f>
        <v>#DIV/0!</v>
      </c>
      <c r="BF11" s="358" t="e">
        <f t="shared" ref="BF11:BF23" si="2">+BK11/$BL11</f>
        <v>#DIV/0!</v>
      </c>
      <c r="BG11" s="341"/>
      <c r="BH11" s="44" t="s">
        <v>546</v>
      </c>
      <c r="BI11" s="359">
        <f>+集計・資料①!BS6</f>
        <v>0</v>
      </c>
      <c r="BJ11" s="360">
        <f>+集計・資料①!BW6</f>
        <v>0</v>
      </c>
      <c r="BK11" s="361">
        <f>+集計・資料①!BX6</f>
        <v>0</v>
      </c>
      <c r="BL11" s="362">
        <f t="shared" ref="BL11:BL24" si="3">+SUM(BI11:BK11)</f>
        <v>0</v>
      </c>
    </row>
    <row r="12" spans="1:64" ht="12" customHeight="1" thickBot="1">
      <c r="B12" s="927"/>
      <c r="C12" s="927"/>
      <c r="D12" s="927"/>
      <c r="E12" s="927"/>
      <c r="F12" s="927"/>
      <c r="G12" s="927"/>
      <c r="H12" s="927"/>
      <c r="I12" s="927"/>
      <c r="J12" s="927"/>
      <c r="K12" s="927"/>
      <c r="L12" s="927"/>
      <c r="N12" s="409"/>
      <c r="O12" s="388"/>
      <c r="P12" s="388"/>
      <c r="Q12" s="388"/>
      <c r="R12" s="388"/>
      <c r="S12" s="388"/>
      <c r="T12" s="388"/>
      <c r="U12" s="388"/>
      <c r="V12" s="388"/>
      <c r="W12" s="388"/>
      <c r="X12" s="388"/>
      <c r="Y12" s="388"/>
      <c r="Z12" s="388"/>
      <c r="AA12" s="410"/>
      <c r="AC12" s="690" t="s">
        <v>402</v>
      </c>
      <c r="AD12" s="697">
        <f>BD22</f>
        <v>0.77900552486187846</v>
      </c>
      <c r="AE12" s="765">
        <f>BE22</f>
        <v>0.16574585635359115</v>
      </c>
      <c r="AF12" s="688">
        <f>BF22</f>
        <v>5.5248618784530384E-2</v>
      </c>
      <c r="AG12" s="341"/>
      <c r="AH12" s="690" t="s">
        <v>402</v>
      </c>
      <c r="AI12" s="689">
        <f>BI22</f>
        <v>141</v>
      </c>
      <c r="AJ12" s="689">
        <f>BJ22</f>
        <v>30</v>
      </c>
      <c r="AK12" s="689">
        <f>BK22</f>
        <v>10</v>
      </c>
      <c r="AL12" s="689">
        <f>BL22</f>
        <v>181</v>
      </c>
      <c r="AN12" s="336" t="str">
        <f>CONCATENATE("※回答上位（資料編より抜粋）",CHAR(10),"　","継続雇用　：   ",集計・資料①!CN32,"社",CHAR(10),"　","定年廃止　：   ",集計・資料①!CO32,"社")</f>
        <v>※回答上位（資料編より抜粋）
　継続雇用　：   681社
　定年廃止　：   146社</v>
      </c>
      <c r="BC12" s="7" t="s">
        <v>533</v>
      </c>
      <c r="BD12" s="363">
        <f t="shared" si="0"/>
        <v>0.79032258064516125</v>
      </c>
      <c r="BE12" s="364">
        <f t="shared" si="1"/>
        <v>0.16935483870967741</v>
      </c>
      <c r="BF12" s="365">
        <f t="shared" si="2"/>
        <v>4.0322580645161289E-2</v>
      </c>
      <c r="BG12" s="341"/>
      <c r="BH12" s="7" t="s">
        <v>533</v>
      </c>
      <c r="BI12" s="366">
        <f>+集計・資料①!BS8</f>
        <v>98</v>
      </c>
      <c r="BJ12" s="360">
        <f>+集計・資料①!BW8</f>
        <v>21</v>
      </c>
      <c r="BK12" s="368">
        <f>+集計・資料①!BX8</f>
        <v>5</v>
      </c>
      <c r="BL12" s="369">
        <f t="shared" si="3"/>
        <v>124</v>
      </c>
    </row>
    <row r="13" spans="1:64" ht="10.5" customHeight="1" thickBot="1">
      <c r="B13" s="927"/>
      <c r="C13" s="927"/>
      <c r="D13" s="927"/>
      <c r="E13" s="927"/>
      <c r="F13" s="927"/>
      <c r="G13" s="927"/>
      <c r="H13" s="927"/>
      <c r="I13" s="927"/>
      <c r="J13" s="927"/>
      <c r="K13" s="927"/>
      <c r="L13" s="927"/>
      <c r="N13" s="409"/>
      <c r="O13" s="388"/>
      <c r="P13" s="388"/>
      <c r="Q13" s="388"/>
      <c r="R13" s="388"/>
      <c r="S13" s="388"/>
      <c r="T13" s="388"/>
      <c r="U13" s="388"/>
      <c r="V13" s="388"/>
      <c r="W13" s="388"/>
      <c r="X13" s="388"/>
      <c r="Y13" s="388"/>
      <c r="Z13" s="388"/>
      <c r="AA13" s="410"/>
      <c r="AC13" s="573" t="s">
        <v>403</v>
      </c>
      <c r="AD13" s="697">
        <f>BD21</f>
        <v>0.75</v>
      </c>
      <c r="AE13" s="765">
        <f>BE21</f>
        <v>0.25</v>
      </c>
      <c r="AF13" s="688">
        <f>BF21</f>
        <v>0</v>
      </c>
      <c r="AG13" s="341"/>
      <c r="AH13" s="573" t="s">
        <v>403</v>
      </c>
      <c r="AI13" s="689">
        <f>BI21</f>
        <v>9</v>
      </c>
      <c r="AJ13" s="689">
        <f>BJ21</f>
        <v>3</v>
      </c>
      <c r="AK13" s="689">
        <f>BK21</f>
        <v>0</v>
      </c>
      <c r="AL13" s="689">
        <f>BL21</f>
        <v>12</v>
      </c>
      <c r="BC13" s="7" t="s">
        <v>534</v>
      </c>
      <c r="BD13" s="363">
        <f t="shared" si="0"/>
        <v>0.83098591549295775</v>
      </c>
      <c r="BE13" s="364">
        <f t="shared" si="1"/>
        <v>0.12676056338028169</v>
      </c>
      <c r="BF13" s="365">
        <f t="shared" si="2"/>
        <v>4.2253521126760563E-2</v>
      </c>
      <c r="BG13" s="341"/>
      <c r="BH13" s="7" t="s">
        <v>534</v>
      </c>
      <c r="BI13" s="366">
        <f>+集計・資料①!BS10</f>
        <v>118</v>
      </c>
      <c r="BJ13" s="360">
        <f>+集計・資料①!BW10</f>
        <v>18</v>
      </c>
      <c r="BK13" s="368">
        <f>+集計・資料①!BX10</f>
        <v>6</v>
      </c>
      <c r="BL13" s="369">
        <f t="shared" si="3"/>
        <v>142</v>
      </c>
    </row>
    <row r="14" spans="1:64" ht="10.5" customHeight="1" thickBot="1">
      <c r="B14" s="927"/>
      <c r="C14" s="927"/>
      <c r="D14" s="927"/>
      <c r="E14" s="927"/>
      <c r="F14" s="927"/>
      <c r="G14" s="927"/>
      <c r="H14" s="927"/>
      <c r="I14" s="927"/>
      <c r="J14" s="927"/>
      <c r="K14" s="927"/>
      <c r="L14" s="927"/>
      <c r="N14" s="409"/>
      <c r="O14" s="388"/>
      <c r="P14" s="388"/>
      <c r="Q14" s="388"/>
      <c r="R14" s="388"/>
      <c r="S14" s="388"/>
      <c r="T14" s="388"/>
      <c r="U14" s="388"/>
      <c r="V14" s="388"/>
      <c r="W14" s="388"/>
      <c r="X14" s="388"/>
      <c r="Y14" s="388"/>
      <c r="Z14" s="388"/>
      <c r="AA14" s="410"/>
      <c r="AC14" s="690" t="s">
        <v>404</v>
      </c>
      <c r="AD14" s="697">
        <f>BD20</f>
        <v>0.76923076923076927</v>
      </c>
      <c r="AE14" s="765">
        <f>BE20</f>
        <v>0.15384615384615385</v>
      </c>
      <c r="AF14" s="688">
        <f>BF20</f>
        <v>7.6923076923076927E-2</v>
      </c>
      <c r="AG14" s="341"/>
      <c r="AH14" s="690" t="s">
        <v>404</v>
      </c>
      <c r="AI14" s="689">
        <f>BI20</f>
        <v>20</v>
      </c>
      <c r="AJ14" s="689">
        <f>BJ20</f>
        <v>4</v>
      </c>
      <c r="AK14" s="689">
        <f>BK20</f>
        <v>2</v>
      </c>
      <c r="AL14" s="689">
        <f>BL20</f>
        <v>26</v>
      </c>
      <c r="AN14" s="789" t="s">
        <v>678</v>
      </c>
      <c r="AO14" s="790"/>
      <c r="AP14" s="790"/>
      <c r="AQ14" s="790"/>
      <c r="AR14" s="790"/>
      <c r="AS14" s="790"/>
      <c r="AT14" s="790"/>
      <c r="AU14" s="790"/>
      <c r="AV14" s="790"/>
      <c r="AW14" s="790"/>
      <c r="AX14" s="790"/>
      <c r="AY14" s="790"/>
      <c r="BC14" s="7" t="s">
        <v>532</v>
      </c>
      <c r="BD14" s="363">
        <f t="shared" si="0"/>
        <v>0.90243902439024393</v>
      </c>
      <c r="BE14" s="364">
        <f t="shared" si="1"/>
        <v>7.3170731707317069E-2</v>
      </c>
      <c r="BF14" s="365">
        <f t="shared" si="2"/>
        <v>2.4390243902439025E-2</v>
      </c>
      <c r="BG14" s="341"/>
      <c r="BH14" s="7" t="s">
        <v>532</v>
      </c>
      <c r="BI14" s="366">
        <f>+集計・資料①!BS12</f>
        <v>37</v>
      </c>
      <c r="BJ14" s="360">
        <f>+集計・資料①!BW12</f>
        <v>3</v>
      </c>
      <c r="BK14" s="368">
        <f>+集計・資料①!BX12</f>
        <v>1</v>
      </c>
      <c r="BL14" s="369">
        <f t="shared" si="3"/>
        <v>41</v>
      </c>
    </row>
    <row r="15" spans="1:64" ht="10.5" customHeight="1" thickBot="1">
      <c r="B15" s="927"/>
      <c r="C15" s="927"/>
      <c r="D15" s="927"/>
      <c r="E15" s="927"/>
      <c r="F15" s="927"/>
      <c r="G15" s="927"/>
      <c r="H15" s="927"/>
      <c r="I15" s="927"/>
      <c r="J15" s="927"/>
      <c r="K15" s="927"/>
      <c r="L15" s="927"/>
      <c r="N15" s="409"/>
      <c r="O15" s="388"/>
      <c r="P15" s="388"/>
      <c r="Q15" s="388"/>
      <c r="R15" s="388"/>
      <c r="S15" s="388"/>
      <c r="T15" s="388"/>
      <c r="U15" s="388"/>
      <c r="V15" s="388"/>
      <c r="W15" s="388"/>
      <c r="X15" s="388"/>
      <c r="Y15" s="388"/>
      <c r="Z15" s="388"/>
      <c r="AA15" s="410"/>
      <c r="AC15" s="573" t="s">
        <v>405</v>
      </c>
      <c r="AD15" s="697">
        <f>BD19</f>
        <v>0.80425531914893622</v>
      </c>
      <c r="AE15" s="765">
        <f>BE19</f>
        <v>0.1574468085106383</v>
      </c>
      <c r="AF15" s="688">
        <f>BF19</f>
        <v>3.8297872340425532E-2</v>
      </c>
      <c r="AG15" s="341"/>
      <c r="AH15" s="573" t="s">
        <v>405</v>
      </c>
      <c r="AI15" s="689">
        <f>BI19</f>
        <v>189</v>
      </c>
      <c r="AJ15" s="689">
        <f>BJ19</f>
        <v>37</v>
      </c>
      <c r="AK15" s="689">
        <f>BK19</f>
        <v>9</v>
      </c>
      <c r="AL15" s="689">
        <f>BL19</f>
        <v>235</v>
      </c>
      <c r="AN15" s="915" t="str">
        <f>CONCATENATE("　",AN4,CHAR(10),"　",AN7,CHAR(10),"　",AN9,CHAR(10),AN12)</f>
        <v>　定年後の雇用促進制度の有無について、「あり」と回答した事業所は全体で80.3%となった。
　業種別では、「教育・学習支援業」「医療・福祉」に雇用促進制度がある割合が高い。
　規模別では、規模が大きい事業所ほど雇用促進制度がある割合が高い。
※回答上位（資料編より抜粋）
　継続雇用　：   681社
　定年廃止　：   146社</v>
      </c>
      <c r="AO15" s="915"/>
      <c r="AP15" s="915"/>
      <c r="AQ15" s="915"/>
      <c r="AR15" s="915"/>
      <c r="AS15" s="915"/>
      <c r="AT15" s="915"/>
      <c r="AU15" s="915"/>
      <c r="AV15" s="915"/>
      <c r="AW15" s="915"/>
      <c r="AX15" s="915"/>
      <c r="AY15" s="915"/>
      <c r="BC15" s="7" t="s">
        <v>531</v>
      </c>
      <c r="BD15" s="363">
        <f t="shared" si="0"/>
        <v>0.84090909090909094</v>
      </c>
      <c r="BE15" s="364">
        <f t="shared" si="1"/>
        <v>0.14204545454545456</v>
      </c>
      <c r="BF15" s="365">
        <f t="shared" si="2"/>
        <v>1.7045454545454544E-2</v>
      </c>
      <c r="BG15" s="341"/>
      <c r="BH15" s="7" t="s">
        <v>531</v>
      </c>
      <c r="BI15" s="366">
        <f>+集計・資料①!BS14</f>
        <v>148</v>
      </c>
      <c r="BJ15" s="360">
        <f>+集計・資料①!BW14</f>
        <v>25</v>
      </c>
      <c r="BK15" s="368">
        <f>+集計・資料①!BX14</f>
        <v>3</v>
      </c>
      <c r="BL15" s="369">
        <f t="shared" si="3"/>
        <v>176</v>
      </c>
    </row>
    <row r="16" spans="1:64" ht="10.5" customHeight="1" thickBot="1">
      <c r="B16" s="927"/>
      <c r="C16" s="927"/>
      <c r="D16" s="927"/>
      <c r="E16" s="927"/>
      <c r="F16" s="927"/>
      <c r="G16" s="927"/>
      <c r="H16" s="927"/>
      <c r="I16" s="927"/>
      <c r="J16" s="927"/>
      <c r="K16" s="927"/>
      <c r="L16" s="927"/>
      <c r="N16" s="409"/>
      <c r="O16" s="388"/>
      <c r="P16" s="388"/>
      <c r="Q16" s="388"/>
      <c r="R16" s="388"/>
      <c r="S16" s="388"/>
      <c r="T16" s="388"/>
      <c r="U16" s="388"/>
      <c r="V16" s="388"/>
      <c r="W16" s="388"/>
      <c r="X16" s="388"/>
      <c r="Y16" s="388"/>
      <c r="Z16" s="388"/>
      <c r="AA16" s="410"/>
      <c r="AC16" s="690" t="s">
        <v>406</v>
      </c>
      <c r="AD16" s="697">
        <f>BD18</f>
        <v>0.80952380952380953</v>
      </c>
      <c r="AE16" s="765">
        <f>BE18</f>
        <v>0.14285714285714285</v>
      </c>
      <c r="AF16" s="688">
        <f>BF18</f>
        <v>4.7619047619047616E-2</v>
      </c>
      <c r="AG16" s="341"/>
      <c r="AH16" s="690" t="s">
        <v>406</v>
      </c>
      <c r="AI16" s="689">
        <f>BI18</f>
        <v>17</v>
      </c>
      <c r="AJ16" s="689">
        <f>BJ18</f>
        <v>3</v>
      </c>
      <c r="AK16" s="689">
        <f>BK18</f>
        <v>1</v>
      </c>
      <c r="AL16" s="689">
        <f>BL18</f>
        <v>21</v>
      </c>
      <c r="AN16" s="915"/>
      <c r="AO16" s="915"/>
      <c r="AP16" s="915"/>
      <c r="AQ16" s="915"/>
      <c r="AR16" s="915"/>
      <c r="AS16" s="915"/>
      <c r="AT16" s="915"/>
      <c r="AU16" s="915"/>
      <c r="AV16" s="915"/>
      <c r="AW16" s="915"/>
      <c r="AX16" s="915"/>
      <c r="AY16" s="915"/>
      <c r="BC16" s="7" t="s">
        <v>530</v>
      </c>
      <c r="BD16" s="363">
        <f t="shared" si="0"/>
        <v>0.6470588235294118</v>
      </c>
      <c r="BE16" s="364">
        <f t="shared" si="1"/>
        <v>0.26470588235294118</v>
      </c>
      <c r="BF16" s="365">
        <f t="shared" si="2"/>
        <v>8.8235294117647065E-2</v>
      </c>
      <c r="BG16" s="341"/>
      <c r="BH16" s="7" t="s">
        <v>530</v>
      </c>
      <c r="BI16" s="366">
        <f>+集計・資料①!BS16</f>
        <v>22</v>
      </c>
      <c r="BJ16" s="360">
        <f>+集計・資料①!BW16</f>
        <v>9</v>
      </c>
      <c r="BK16" s="368">
        <f>+集計・資料①!BX16</f>
        <v>3</v>
      </c>
      <c r="BL16" s="369">
        <f t="shared" si="3"/>
        <v>34</v>
      </c>
    </row>
    <row r="17" spans="1:64" ht="10.5" customHeight="1" thickBot="1">
      <c r="B17" s="927"/>
      <c r="C17" s="927"/>
      <c r="D17" s="927"/>
      <c r="E17" s="927"/>
      <c r="F17" s="927"/>
      <c r="G17" s="927"/>
      <c r="H17" s="927"/>
      <c r="I17" s="927"/>
      <c r="J17" s="927"/>
      <c r="K17" s="927"/>
      <c r="L17" s="927"/>
      <c r="N17" s="426"/>
      <c r="O17" s="427"/>
      <c r="P17" s="427"/>
      <c r="Q17" s="427"/>
      <c r="R17" s="427"/>
      <c r="S17" s="427"/>
      <c r="T17" s="427"/>
      <c r="U17" s="427"/>
      <c r="V17" s="427"/>
      <c r="W17" s="427"/>
      <c r="X17" s="427"/>
      <c r="Y17" s="427"/>
      <c r="Z17" s="427"/>
      <c r="AA17" s="428"/>
      <c r="AC17" s="573" t="s">
        <v>407</v>
      </c>
      <c r="AD17" s="697">
        <f>BD17</f>
        <v>0.6</v>
      </c>
      <c r="AE17" s="765">
        <f>BE17</f>
        <v>0.35</v>
      </c>
      <c r="AF17" s="688">
        <f>BF17</f>
        <v>0.05</v>
      </c>
      <c r="AG17" s="341"/>
      <c r="AH17" s="573" t="s">
        <v>407</v>
      </c>
      <c r="AI17" s="689">
        <f>BI17</f>
        <v>12</v>
      </c>
      <c r="AJ17" s="689">
        <f>BJ17</f>
        <v>7</v>
      </c>
      <c r="AK17" s="689">
        <f>BK17</f>
        <v>1</v>
      </c>
      <c r="AL17" s="689">
        <f>BL17</f>
        <v>20</v>
      </c>
      <c r="AN17" s="915"/>
      <c r="AO17" s="915"/>
      <c r="AP17" s="915"/>
      <c r="AQ17" s="915"/>
      <c r="AR17" s="915"/>
      <c r="AS17" s="915"/>
      <c r="AT17" s="915"/>
      <c r="AU17" s="915"/>
      <c r="AV17" s="915"/>
      <c r="AW17" s="915"/>
      <c r="AX17" s="915"/>
      <c r="AY17" s="915"/>
      <c r="BC17" s="7" t="s">
        <v>535</v>
      </c>
      <c r="BD17" s="363">
        <f t="shared" si="0"/>
        <v>0.6</v>
      </c>
      <c r="BE17" s="364">
        <f t="shared" si="1"/>
        <v>0.35</v>
      </c>
      <c r="BF17" s="365">
        <f t="shared" si="2"/>
        <v>0.05</v>
      </c>
      <c r="BG17" s="341"/>
      <c r="BH17" s="7" t="s">
        <v>535</v>
      </c>
      <c r="BI17" s="366">
        <f>+集計・資料①!BS18</f>
        <v>12</v>
      </c>
      <c r="BJ17" s="360">
        <f>+集計・資料①!BW18</f>
        <v>7</v>
      </c>
      <c r="BK17" s="368">
        <f>+集計・資料①!BX18</f>
        <v>1</v>
      </c>
      <c r="BL17" s="369">
        <f t="shared" si="3"/>
        <v>20</v>
      </c>
    </row>
    <row r="18" spans="1:64" ht="10.5" customHeight="1" thickBot="1">
      <c r="AC18" s="690" t="s">
        <v>408</v>
      </c>
      <c r="AD18" s="697">
        <f>BD16</f>
        <v>0.6470588235294118</v>
      </c>
      <c r="AE18" s="765">
        <f>BE16</f>
        <v>0.26470588235294118</v>
      </c>
      <c r="AF18" s="688">
        <f>BF16</f>
        <v>8.8235294117647065E-2</v>
      </c>
      <c r="AG18" s="341"/>
      <c r="AH18" s="690" t="s">
        <v>408</v>
      </c>
      <c r="AI18" s="689">
        <f>BI16</f>
        <v>22</v>
      </c>
      <c r="AJ18" s="689">
        <f>BJ16</f>
        <v>9</v>
      </c>
      <c r="AK18" s="689">
        <f>BK16</f>
        <v>3</v>
      </c>
      <c r="AL18" s="689">
        <f>BL16</f>
        <v>34</v>
      </c>
      <c r="AN18" s="915"/>
      <c r="AO18" s="915"/>
      <c r="AP18" s="915"/>
      <c r="AQ18" s="915"/>
      <c r="AR18" s="915"/>
      <c r="AS18" s="915"/>
      <c r="AT18" s="915"/>
      <c r="AU18" s="915"/>
      <c r="AV18" s="915"/>
      <c r="AW18" s="915"/>
      <c r="AX18" s="915"/>
      <c r="AY18" s="915"/>
      <c r="BC18" s="7" t="s">
        <v>529</v>
      </c>
      <c r="BD18" s="363">
        <f t="shared" si="0"/>
        <v>0.80952380952380953</v>
      </c>
      <c r="BE18" s="364">
        <f t="shared" si="1"/>
        <v>0.14285714285714285</v>
      </c>
      <c r="BF18" s="365">
        <f t="shared" si="2"/>
        <v>4.7619047619047616E-2</v>
      </c>
      <c r="BG18" s="341"/>
      <c r="BH18" s="7" t="s">
        <v>529</v>
      </c>
      <c r="BI18" s="366">
        <f>+集計・資料①!BS20</f>
        <v>17</v>
      </c>
      <c r="BJ18" s="360">
        <f>+集計・資料①!BW20</f>
        <v>3</v>
      </c>
      <c r="BK18" s="368">
        <f>+集計・資料①!BX20</f>
        <v>1</v>
      </c>
      <c r="BL18" s="369">
        <f t="shared" si="3"/>
        <v>21</v>
      </c>
    </row>
    <row r="19" spans="1:64" ht="10.5" customHeight="1" thickBot="1">
      <c r="A19" s="405"/>
      <c r="B19" s="406"/>
      <c r="C19" s="406"/>
      <c r="D19" s="406"/>
      <c r="E19" s="406"/>
      <c r="F19" s="406"/>
      <c r="G19" s="406"/>
      <c r="H19" s="406"/>
      <c r="I19" s="406"/>
      <c r="J19" s="406"/>
      <c r="K19" s="406"/>
      <c r="L19" s="406"/>
      <c r="M19" s="406"/>
      <c r="N19" s="406"/>
      <c r="O19" s="406"/>
      <c r="P19" s="406"/>
      <c r="Q19" s="406"/>
      <c r="R19" s="406"/>
      <c r="S19" s="406"/>
      <c r="T19" s="406"/>
      <c r="U19" s="406"/>
      <c r="V19" s="406"/>
      <c r="W19" s="406"/>
      <c r="X19" s="406"/>
      <c r="Y19" s="406"/>
      <c r="Z19" s="406"/>
      <c r="AA19" s="407"/>
      <c r="AC19" s="573" t="s">
        <v>409</v>
      </c>
      <c r="AD19" s="697">
        <f>BD15</f>
        <v>0.84090909090909094</v>
      </c>
      <c r="AE19" s="765">
        <f>BE15</f>
        <v>0.14204545454545456</v>
      </c>
      <c r="AF19" s="688">
        <f>BF15</f>
        <v>1.7045454545454544E-2</v>
      </c>
      <c r="AG19" s="341"/>
      <c r="AH19" s="573" t="s">
        <v>409</v>
      </c>
      <c r="AI19" s="689">
        <f>BI15</f>
        <v>148</v>
      </c>
      <c r="AJ19" s="689">
        <f>BJ15</f>
        <v>25</v>
      </c>
      <c r="AK19" s="689">
        <f>BK15</f>
        <v>3</v>
      </c>
      <c r="AL19" s="689">
        <f>BL15</f>
        <v>176</v>
      </c>
      <c r="AN19" s="915"/>
      <c r="AO19" s="915"/>
      <c r="AP19" s="915"/>
      <c r="AQ19" s="915"/>
      <c r="AR19" s="915"/>
      <c r="AS19" s="915"/>
      <c r="AT19" s="915"/>
      <c r="AU19" s="915"/>
      <c r="AV19" s="915"/>
      <c r="AW19" s="915"/>
      <c r="AX19" s="915"/>
      <c r="AY19" s="915"/>
      <c r="BC19" s="7" t="s">
        <v>528</v>
      </c>
      <c r="BD19" s="363">
        <f t="shared" si="0"/>
        <v>0.80425531914893622</v>
      </c>
      <c r="BE19" s="364">
        <f t="shared" si="1"/>
        <v>0.1574468085106383</v>
      </c>
      <c r="BF19" s="365">
        <f t="shared" si="2"/>
        <v>3.8297872340425532E-2</v>
      </c>
      <c r="BG19" s="341"/>
      <c r="BH19" s="7" t="s">
        <v>528</v>
      </c>
      <c r="BI19" s="366">
        <f>+集計・資料①!BS22</f>
        <v>189</v>
      </c>
      <c r="BJ19" s="360">
        <f>+集計・資料①!BW22</f>
        <v>37</v>
      </c>
      <c r="BK19" s="368">
        <f>+集計・資料①!BX22</f>
        <v>9</v>
      </c>
      <c r="BL19" s="369">
        <f t="shared" si="3"/>
        <v>235</v>
      </c>
    </row>
    <row r="20" spans="1:64" ht="10.5" customHeight="1" thickBot="1">
      <c r="A20" s="409"/>
      <c r="B20" s="388"/>
      <c r="C20" s="388"/>
      <c r="D20" s="388"/>
      <c r="E20" s="388"/>
      <c r="F20" s="388"/>
      <c r="G20" s="388"/>
      <c r="H20" s="388"/>
      <c r="I20" s="388"/>
      <c r="J20" s="388"/>
      <c r="K20" s="388"/>
      <c r="L20" s="388"/>
      <c r="M20" s="388"/>
      <c r="N20" s="388"/>
      <c r="O20" s="388"/>
      <c r="P20" s="388"/>
      <c r="Q20" s="388"/>
      <c r="R20" s="388"/>
      <c r="S20" s="388"/>
      <c r="T20" s="388"/>
      <c r="U20" s="388"/>
      <c r="V20" s="388"/>
      <c r="W20" s="388"/>
      <c r="X20" s="388"/>
      <c r="Y20" s="388"/>
      <c r="Z20" s="388"/>
      <c r="AA20" s="410"/>
      <c r="AC20" s="690" t="s">
        <v>410</v>
      </c>
      <c r="AD20" s="697">
        <f>BD14</f>
        <v>0.90243902439024393</v>
      </c>
      <c r="AE20" s="765">
        <f>BE14</f>
        <v>7.3170731707317069E-2</v>
      </c>
      <c r="AF20" s="688">
        <f>BF14</f>
        <v>2.4390243902439025E-2</v>
      </c>
      <c r="AH20" s="690" t="s">
        <v>410</v>
      </c>
      <c r="AI20" s="689">
        <f>BI14</f>
        <v>37</v>
      </c>
      <c r="AJ20" s="689">
        <f>BJ14</f>
        <v>3</v>
      </c>
      <c r="AK20" s="689">
        <f>BK14</f>
        <v>1</v>
      </c>
      <c r="AL20" s="689">
        <f>BL14</f>
        <v>41</v>
      </c>
      <c r="AN20" s="915"/>
      <c r="AO20" s="915"/>
      <c r="AP20" s="915"/>
      <c r="AQ20" s="915"/>
      <c r="AR20" s="915"/>
      <c r="AS20" s="915"/>
      <c r="AT20" s="915"/>
      <c r="AU20" s="915"/>
      <c r="AV20" s="915"/>
      <c r="AW20" s="915"/>
      <c r="AX20" s="915"/>
      <c r="AY20" s="915"/>
      <c r="BC20" s="7" t="s">
        <v>527</v>
      </c>
      <c r="BD20" s="363">
        <f t="shared" si="0"/>
        <v>0.76923076923076927</v>
      </c>
      <c r="BE20" s="364">
        <f t="shared" si="1"/>
        <v>0.15384615384615385</v>
      </c>
      <c r="BF20" s="365">
        <f t="shared" si="2"/>
        <v>7.6923076923076927E-2</v>
      </c>
      <c r="BH20" s="7" t="s">
        <v>527</v>
      </c>
      <c r="BI20" s="366">
        <f>+集計・資料①!BS24</f>
        <v>20</v>
      </c>
      <c r="BJ20" s="360">
        <f>+集計・資料①!BW24</f>
        <v>4</v>
      </c>
      <c r="BK20" s="368">
        <f>+集計・資料①!BX24</f>
        <v>2</v>
      </c>
      <c r="BL20" s="369">
        <f t="shared" si="3"/>
        <v>26</v>
      </c>
    </row>
    <row r="21" spans="1:64" ht="10.5" customHeight="1" thickBot="1">
      <c r="A21" s="409"/>
      <c r="B21" s="388"/>
      <c r="C21" s="388"/>
      <c r="D21" s="388"/>
      <c r="E21" s="388"/>
      <c r="F21" s="388"/>
      <c r="G21" s="388"/>
      <c r="H21" s="388"/>
      <c r="I21" s="388"/>
      <c r="J21" s="388"/>
      <c r="K21" s="388"/>
      <c r="L21" s="388"/>
      <c r="M21" s="388"/>
      <c r="N21" s="388"/>
      <c r="O21" s="388"/>
      <c r="P21" s="388"/>
      <c r="Q21" s="388"/>
      <c r="R21" s="388"/>
      <c r="S21" s="388"/>
      <c r="T21" s="388"/>
      <c r="U21" s="388"/>
      <c r="V21" s="388"/>
      <c r="W21" s="388"/>
      <c r="X21" s="388"/>
      <c r="Y21" s="388"/>
      <c r="Z21" s="388"/>
      <c r="AA21" s="410"/>
      <c r="AC21" s="573" t="s">
        <v>411</v>
      </c>
      <c r="AD21" s="697">
        <f>BD13</f>
        <v>0.83098591549295775</v>
      </c>
      <c r="AE21" s="765">
        <f>BE13</f>
        <v>0.12676056338028169</v>
      </c>
      <c r="AF21" s="688">
        <f>BF13</f>
        <v>4.2253521126760563E-2</v>
      </c>
      <c r="AH21" s="573" t="s">
        <v>411</v>
      </c>
      <c r="AI21" s="689">
        <f>BI13</f>
        <v>118</v>
      </c>
      <c r="AJ21" s="689">
        <f>BJ13</f>
        <v>18</v>
      </c>
      <c r="AK21" s="689">
        <f>BK13</f>
        <v>6</v>
      </c>
      <c r="AL21" s="689">
        <f>BL13</f>
        <v>142</v>
      </c>
      <c r="AN21" s="915"/>
      <c r="AO21" s="915"/>
      <c r="AP21" s="915"/>
      <c r="AQ21" s="915"/>
      <c r="AR21" s="915"/>
      <c r="AS21" s="915"/>
      <c r="AT21" s="915"/>
      <c r="AU21" s="915"/>
      <c r="AV21" s="915"/>
      <c r="AW21" s="915"/>
      <c r="AX21" s="915"/>
      <c r="AY21" s="915"/>
      <c r="BC21" s="7" t="s">
        <v>526</v>
      </c>
      <c r="BD21" s="363">
        <f t="shared" si="0"/>
        <v>0.75</v>
      </c>
      <c r="BE21" s="364">
        <f t="shared" si="1"/>
        <v>0.25</v>
      </c>
      <c r="BF21" s="365">
        <f t="shared" si="2"/>
        <v>0</v>
      </c>
      <c r="BH21" s="7" t="s">
        <v>526</v>
      </c>
      <c r="BI21" s="366">
        <f>+集計・資料①!BS26</f>
        <v>9</v>
      </c>
      <c r="BJ21" s="360">
        <f>+集計・資料①!BW26</f>
        <v>3</v>
      </c>
      <c r="BK21" s="368">
        <f>+集計・資料①!BX26</f>
        <v>0</v>
      </c>
      <c r="BL21" s="369">
        <f t="shared" si="3"/>
        <v>12</v>
      </c>
    </row>
    <row r="22" spans="1:64" ht="10.5" customHeight="1" thickBot="1">
      <c r="A22" s="409"/>
      <c r="B22" s="388"/>
      <c r="C22" s="388"/>
      <c r="D22" s="388"/>
      <c r="E22" s="388"/>
      <c r="F22" s="388"/>
      <c r="G22" s="388"/>
      <c r="H22" s="388"/>
      <c r="I22" s="388"/>
      <c r="J22" s="388"/>
      <c r="K22" s="388"/>
      <c r="L22" s="388"/>
      <c r="M22" s="388"/>
      <c r="N22" s="388"/>
      <c r="O22" s="388"/>
      <c r="P22" s="388"/>
      <c r="Q22" s="388"/>
      <c r="R22" s="388"/>
      <c r="S22" s="388"/>
      <c r="T22" s="388"/>
      <c r="U22" s="388"/>
      <c r="V22" s="388"/>
      <c r="W22" s="388"/>
      <c r="X22" s="388"/>
      <c r="Y22" s="388"/>
      <c r="Z22" s="388"/>
      <c r="AA22" s="410"/>
      <c r="AC22" s="690" t="s">
        <v>412</v>
      </c>
      <c r="AD22" s="697">
        <f>BD12</f>
        <v>0.79032258064516125</v>
      </c>
      <c r="AE22" s="765">
        <f>BE12</f>
        <v>0.16935483870967741</v>
      </c>
      <c r="AF22" s="688">
        <f>BF12</f>
        <v>4.0322580645161289E-2</v>
      </c>
      <c r="AH22" s="690" t="s">
        <v>412</v>
      </c>
      <c r="AI22" s="689">
        <f>BI12</f>
        <v>98</v>
      </c>
      <c r="AJ22" s="689">
        <f>BJ12</f>
        <v>21</v>
      </c>
      <c r="AK22" s="689">
        <f>BK12</f>
        <v>5</v>
      </c>
      <c r="AL22" s="689">
        <f>BL12</f>
        <v>124</v>
      </c>
      <c r="AN22" s="915"/>
      <c r="AO22" s="915"/>
      <c r="AP22" s="915"/>
      <c r="AQ22" s="915"/>
      <c r="AR22" s="915"/>
      <c r="AS22" s="915"/>
      <c r="AT22" s="915"/>
      <c r="AU22" s="915"/>
      <c r="AV22" s="915"/>
      <c r="AW22" s="915"/>
      <c r="AX22" s="915"/>
      <c r="AY22" s="915"/>
      <c r="BC22" s="7" t="s">
        <v>536</v>
      </c>
      <c r="BD22" s="363">
        <f t="shared" si="0"/>
        <v>0.77900552486187846</v>
      </c>
      <c r="BE22" s="364">
        <f t="shared" si="1"/>
        <v>0.16574585635359115</v>
      </c>
      <c r="BF22" s="365">
        <f t="shared" si="2"/>
        <v>5.5248618784530384E-2</v>
      </c>
      <c r="BH22" s="7" t="s">
        <v>536</v>
      </c>
      <c r="BI22" s="366">
        <f>+集計・資料①!BS28</f>
        <v>141</v>
      </c>
      <c r="BJ22" s="360">
        <f>+集計・資料①!BW28</f>
        <v>30</v>
      </c>
      <c r="BK22" s="368">
        <f>+集計・資料①!BX28</f>
        <v>10</v>
      </c>
      <c r="BL22" s="369">
        <f t="shared" si="3"/>
        <v>181</v>
      </c>
    </row>
    <row r="23" spans="1:64" ht="10.5" customHeight="1" thickBot="1">
      <c r="A23" s="409"/>
      <c r="B23" s="388"/>
      <c r="C23" s="38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410"/>
      <c r="AC23" s="573" t="s">
        <v>23</v>
      </c>
      <c r="AD23" s="688" t="e">
        <f>BD11</f>
        <v>#DIV/0!</v>
      </c>
      <c r="AE23" s="688" t="e">
        <f>BE11</f>
        <v>#DIV/0!</v>
      </c>
      <c r="AF23" s="688" t="e">
        <f>BF11</f>
        <v>#DIV/0!</v>
      </c>
      <c r="AH23" s="573" t="s">
        <v>23</v>
      </c>
      <c r="AI23" s="689">
        <f>BI11</f>
        <v>0</v>
      </c>
      <c r="AJ23" s="689">
        <f>BJ11</f>
        <v>0</v>
      </c>
      <c r="AK23" s="689">
        <f>BK11</f>
        <v>0</v>
      </c>
      <c r="AL23" s="689">
        <f>BL11</f>
        <v>0</v>
      </c>
      <c r="AN23" s="915"/>
      <c r="AO23" s="915"/>
      <c r="AP23" s="915"/>
      <c r="AQ23" s="915"/>
      <c r="AR23" s="915"/>
      <c r="AS23" s="915"/>
      <c r="AT23" s="915"/>
      <c r="AU23" s="915"/>
      <c r="AV23" s="915"/>
      <c r="AW23" s="915"/>
      <c r="AX23" s="915"/>
      <c r="AY23" s="915"/>
      <c r="BC23" s="10" t="s">
        <v>537</v>
      </c>
      <c r="BD23" s="370">
        <f t="shared" si="0"/>
        <v>0.80952380952380953</v>
      </c>
      <c r="BE23" s="371">
        <f t="shared" si="1"/>
        <v>0.16883116883116883</v>
      </c>
      <c r="BF23" s="372">
        <f t="shared" si="2"/>
        <v>2.1645021645021644E-2</v>
      </c>
      <c r="BH23" s="8" t="s">
        <v>537</v>
      </c>
      <c r="BI23" s="373">
        <f>+集計・資料①!BS30</f>
        <v>187</v>
      </c>
      <c r="BJ23" s="860">
        <f>+集計・資料①!BW30</f>
        <v>39</v>
      </c>
      <c r="BK23" s="375">
        <f>+集計・資料①!BX30</f>
        <v>5</v>
      </c>
      <c r="BL23" s="376">
        <f t="shared" si="3"/>
        <v>231</v>
      </c>
    </row>
    <row r="24" spans="1:64" ht="10.5" customHeight="1" thickBot="1">
      <c r="A24" s="409"/>
      <c r="B24" s="388"/>
      <c r="C24" s="388"/>
      <c r="D24" s="388"/>
      <c r="E24" s="388"/>
      <c r="F24" s="388"/>
      <c r="G24" s="388"/>
      <c r="H24" s="388"/>
      <c r="I24" s="388"/>
      <c r="J24" s="388"/>
      <c r="K24" s="388"/>
      <c r="L24" s="388"/>
      <c r="M24" s="388"/>
      <c r="N24" s="388"/>
      <c r="O24" s="388"/>
      <c r="P24" s="388"/>
      <c r="Q24" s="388"/>
      <c r="R24" s="388"/>
      <c r="S24" s="388"/>
      <c r="T24" s="388"/>
      <c r="U24" s="388"/>
      <c r="V24" s="388"/>
      <c r="W24" s="388"/>
      <c r="X24" s="388"/>
      <c r="Y24" s="388"/>
      <c r="Z24" s="388"/>
      <c r="AA24" s="410"/>
      <c r="AH24" s="582" t="s">
        <v>545</v>
      </c>
      <c r="AI24" s="689">
        <f>SUM(AI11:AI23)</f>
        <v>998</v>
      </c>
      <c r="AJ24" s="689">
        <f>SUM(AJ11:AJ23)</f>
        <v>199</v>
      </c>
      <c r="AK24" s="689">
        <f>SUM(AK11:AK23)</f>
        <v>46</v>
      </c>
      <c r="AL24" s="689">
        <f>SUM(AL11:AL23)</f>
        <v>1243</v>
      </c>
      <c r="AN24" s="915"/>
      <c r="AO24" s="915"/>
      <c r="AP24" s="915"/>
      <c r="AQ24" s="915"/>
      <c r="AR24" s="915"/>
      <c r="AS24" s="915"/>
      <c r="AT24" s="915"/>
      <c r="AU24" s="915"/>
      <c r="AV24" s="915"/>
      <c r="AW24" s="915"/>
      <c r="AX24" s="915"/>
      <c r="AY24" s="915"/>
      <c r="BH24" s="323" t="s">
        <v>545</v>
      </c>
      <c r="BI24" s="377">
        <f>+集計・資料①!BS32</f>
        <v>998</v>
      </c>
      <c r="BJ24" s="350">
        <f>+集計・資料①!BW32</f>
        <v>199</v>
      </c>
      <c r="BK24" s="351">
        <f>+集計・資料①!BX32</f>
        <v>46</v>
      </c>
      <c r="BL24" s="352">
        <f t="shared" si="3"/>
        <v>1243</v>
      </c>
    </row>
    <row r="25" spans="1:64">
      <c r="A25" s="409"/>
      <c r="B25" s="388"/>
      <c r="C25" s="388"/>
      <c r="D25" s="388"/>
      <c r="E25" s="388"/>
      <c r="F25" s="388"/>
      <c r="G25" s="388"/>
      <c r="H25" s="388"/>
      <c r="I25" s="388"/>
      <c r="J25" s="388"/>
      <c r="K25" s="388"/>
      <c r="L25" s="388"/>
      <c r="M25" s="388"/>
      <c r="N25" s="388"/>
      <c r="O25" s="388"/>
      <c r="P25" s="388"/>
      <c r="Q25" s="388"/>
      <c r="R25" s="388"/>
      <c r="S25" s="388"/>
      <c r="T25" s="388"/>
      <c r="U25" s="388"/>
      <c r="V25" s="388"/>
      <c r="W25" s="388"/>
      <c r="X25" s="388"/>
      <c r="Y25" s="388"/>
      <c r="Z25" s="388"/>
      <c r="AA25" s="410"/>
      <c r="AN25" s="915"/>
      <c r="AO25" s="915"/>
      <c r="AP25" s="915"/>
      <c r="AQ25" s="915"/>
      <c r="AR25" s="915"/>
      <c r="AS25" s="915"/>
      <c r="AT25" s="915"/>
      <c r="AU25" s="915"/>
      <c r="AV25" s="915"/>
      <c r="AW25" s="915"/>
      <c r="AX25" s="915"/>
      <c r="AY25" s="915"/>
    </row>
    <row r="26" spans="1:64">
      <c r="A26" s="409"/>
      <c r="B26" s="388"/>
      <c r="C26" s="388"/>
      <c r="D26" s="388"/>
      <c r="E26" s="388"/>
      <c r="F26" s="388"/>
      <c r="G26" s="388"/>
      <c r="H26" s="388"/>
      <c r="I26" s="388"/>
      <c r="J26" s="388"/>
      <c r="K26" s="388"/>
      <c r="L26" s="388"/>
      <c r="M26" s="388"/>
      <c r="N26" s="388"/>
      <c r="O26" s="388"/>
      <c r="P26" s="388"/>
      <c r="Q26" s="388"/>
      <c r="R26" s="388"/>
      <c r="S26" s="388"/>
      <c r="T26" s="388"/>
      <c r="U26" s="388"/>
      <c r="V26" s="388"/>
      <c r="W26" s="388"/>
      <c r="X26" s="388"/>
      <c r="Y26" s="388"/>
      <c r="Z26" s="388"/>
      <c r="AA26" s="410"/>
      <c r="AC26" s="336" t="s">
        <v>250</v>
      </c>
      <c r="AH26" s="336" t="s">
        <v>251</v>
      </c>
      <c r="AN26" s="915"/>
      <c r="AO26" s="915"/>
      <c r="AP26" s="915"/>
      <c r="AQ26" s="915"/>
      <c r="AR26" s="915"/>
      <c r="AS26" s="915"/>
      <c r="AT26" s="915"/>
      <c r="AU26" s="915"/>
      <c r="AV26" s="915"/>
      <c r="AW26" s="915"/>
      <c r="AX26" s="915"/>
      <c r="AY26" s="915"/>
      <c r="BC26" s="336" t="s">
        <v>250</v>
      </c>
      <c r="BH26" s="336" t="s">
        <v>251</v>
      </c>
    </row>
    <row r="27" spans="1:64" ht="11.25" thickBot="1">
      <c r="A27" s="409"/>
      <c r="B27" s="388"/>
      <c r="C27" s="388"/>
      <c r="D27" s="388"/>
      <c r="E27" s="388"/>
      <c r="F27" s="388"/>
      <c r="G27" s="388"/>
      <c r="H27" s="388"/>
      <c r="I27" s="388"/>
      <c r="J27" s="388"/>
      <c r="K27" s="388"/>
      <c r="L27" s="388"/>
      <c r="M27" s="388"/>
      <c r="N27" s="388"/>
      <c r="O27" s="388"/>
      <c r="P27" s="388"/>
      <c r="Q27" s="388"/>
      <c r="R27" s="388"/>
      <c r="S27" s="388"/>
      <c r="T27" s="388"/>
      <c r="U27" s="388"/>
      <c r="V27" s="388"/>
      <c r="W27" s="388"/>
      <c r="X27" s="388"/>
      <c r="Y27" s="388"/>
      <c r="Z27" s="388"/>
      <c r="AA27" s="410"/>
      <c r="AH27" s="427"/>
      <c r="AI27" s="427"/>
      <c r="AJ27" s="427"/>
      <c r="AK27" s="427"/>
      <c r="AL27" s="427"/>
      <c r="AN27" s="915"/>
      <c r="AO27" s="915"/>
      <c r="AP27" s="915"/>
      <c r="AQ27" s="915"/>
      <c r="AR27" s="915"/>
      <c r="AS27" s="915"/>
      <c r="AT27" s="915"/>
      <c r="AU27" s="915"/>
      <c r="AV27" s="915"/>
      <c r="AW27" s="915"/>
      <c r="AX27" s="915"/>
      <c r="AY27" s="915"/>
    </row>
    <row r="28" spans="1:64" ht="11.25" thickBot="1">
      <c r="A28" s="409"/>
      <c r="B28" s="388"/>
      <c r="C28" s="388"/>
      <c r="D28" s="388"/>
      <c r="E28" s="388"/>
      <c r="F28" s="388"/>
      <c r="G28" s="388"/>
      <c r="H28" s="388"/>
      <c r="I28" s="388"/>
      <c r="J28" s="388"/>
      <c r="K28" s="388"/>
      <c r="L28" s="388"/>
      <c r="M28" s="388"/>
      <c r="N28" s="388"/>
      <c r="O28" s="388"/>
      <c r="P28" s="388"/>
      <c r="Q28" s="388"/>
      <c r="R28" s="388"/>
      <c r="S28" s="388"/>
      <c r="T28" s="388"/>
      <c r="U28" s="388"/>
      <c r="V28" s="388"/>
      <c r="W28" s="388"/>
      <c r="X28" s="388"/>
      <c r="Y28" s="388"/>
      <c r="Z28" s="388"/>
      <c r="AA28" s="410"/>
      <c r="AC28" s="579" t="s">
        <v>540</v>
      </c>
      <c r="AD28" s="579" t="s">
        <v>124</v>
      </c>
      <c r="AE28" s="579" t="s">
        <v>125</v>
      </c>
      <c r="AF28" s="579" t="s">
        <v>23</v>
      </c>
      <c r="AG28" s="341"/>
      <c r="AH28" s="579" t="s">
        <v>540</v>
      </c>
      <c r="AI28" s="579" t="s">
        <v>124</v>
      </c>
      <c r="AJ28" s="579" t="s">
        <v>125</v>
      </c>
      <c r="AK28" s="579" t="s">
        <v>23</v>
      </c>
      <c r="AL28" s="582" t="s">
        <v>545</v>
      </c>
      <c r="BC28" s="378" t="s">
        <v>540</v>
      </c>
      <c r="BD28" s="353" t="s">
        <v>124</v>
      </c>
      <c r="BE28" s="354" t="s">
        <v>125</v>
      </c>
      <c r="BF28" s="355" t="s">
        <v>23</v>
      </c>
      <c r="BG28" s="341"/>
      <c r="BH28" s="378" t="s">
        <v>540</v>
      </c>
      <c r="BI28" s="338" t="s">
        <v>124</v>
      </c>
      <c r="BJ28" s="339" t="s">
        <v>125</v>
      </c>
      <c r="BK28" s="343" t="s">
        <v>23</v>
      </c>
      <c r="BL28" s="344" t="s">
        <v>545</v>
      </c>
    </row>
    <row r="29" spans="1:64">
      <c r="A29" s="409"/>
      <c r="B29" s="388"/>
      <c r="C29" s="388"/>
      <c r="D29" s="388"/>
      <c r="E29" s="388"/>
      <c r="F29" s="388"/>
      <c r="G29" s="388"/>
      <c r="H29" s="388"/>
      <c r="I29" s="388"/>
      <c r="J29" s="388"/>
      <c r="K29" s="388"/>
      <c r="L29" s="388"/>
      <c r="M29" s="388"/>
      <c r="N29" s="388"/>
      <c r="O29" s="388"/>
      <c r="P29" s="388"/>
      <c r="Q29" s="388"/>
      <c r="R29" s="388"/>
      <c r="S29" s="388"/>
      <c r="T29" s="388"/>
      <c r="U29" s="388"/>
      <c r="V29" s="388"/>
      <c r="W29" s="388"/>
      <c r="X29" s="388"/>
      <c r="Y29" s="388"/>
      <c r="Z29" s="388"/>
      <c r="AA29" s="410"/>
      <c r="AC29" s="577" t="s">
        <v>413</v>
      </c>
      <c r="AD29" s="688">
        <f>BD34</f>
        <v>0.6967741935483871</v>
      </c>
      <c r="AE29" s="688">
        <f>BE34</f>
        <v>0.23870967741935484</v>
      </c>
      <c r="AF29" s="688">
        <f>BF34</f>
        <v>6.4516129032258063E-2</v>
      </c>
      <c r="AG29" s="341"/>
      <c r="AH29" s="577" t="s">
        <v>413</v>
      </c>
      <c r="AI29" s="689">
        <f>BI34</f>
        <v>108</v>
      </c>
      <c r="AJ29" s="689">
        <f>BJ34</f>
        <v>37</v>
      </c>
      <c r="AK29" s="689">
        <f>BK34</f>
        <v>10</v>
      </c>
      <c r="AL29" s="689">
        <f>BL34</f>
        <v>155</v>
      </c>
      <c r="BC29" s="106" t="s">
        <v>544</v>
      </c>
      <c r="BD29" s="356">
        <f t="shared" ref="BD29:BF34" si="4">+BI29/$BL29</f>
        <v>0.94366197183098588</v>
      </c>
      <c r="BE29" s="357">
        <f t="shared" si="4"/>
        <v>5.6338028169014086E-2</v>
      </c>
      <c r="BF29" s="358">
        <f t="shared" si="4"/>
        <v>0</v>
      </c>
      <c r="BG29" s="341"/>
      <c r="BH29" s="106" t="s">
        <v>544</v>
      </c>
      <c r="BI29" s="366">
        <f>+集計・資料①!BS40</f>
        <v>67</v>
      </c>
      <c r="BJ29" s="367">
        <f>+集計・資料①!BW40</f>
        <v>4</v>
      </c>
      <c r="BK29" s="368">
        <f>+集計・資料①!BX40</f>
        <v>0</v>
      </c>
      <c r="BL29" s="362">
        <f t="shared" ref="BL29:BL35" si="5">SUM(BI29:BK29)</f>
        <v>71</v>
      </c>
    </row>
    <row r="30" spans="1:64">
      <c r="A30" s="409"/>
      <c r="B30" s="388"/>
      <c r="C30" s="388"/>
      <c r="D30" s="388"/>
      <c r="E30" s="388"/>
      <c r="F30" s="388"/>
      <c r="G30" s="388"/>
      <c r="H30" s="388"/>
      <c r="I30" s="388"/>
      <c r="J30" s="388"/>
      <c r="K30" s="388"/>
      <c r="L30" s="388"/>
      <c r="M30" s="388"/>
      <c r="N30" s="388"/>
      <c r="O30" s="388"/>
      <c r="P30" s="388"/>
      <c r="Q30" s="388"/>
      <c r="R30" s="388"/>
      <c r="S30" s="388"/>
      <c r="T30" s="388"/>
      <c r="U30" s="388"/>
      <c r="V30" s="388"/>
      <c r="W30" s="388"/>
      <c r="X30" s="388"/>
      <c r="Y30" s="388"/>
      <c r="Z30" s="388"/>
      <c r="AA30" s="410"/>
      <c r="AC30" s="577" t="s">
        <v>414</v>
      </c>
      <c r="AD30" s="688">
        <f>BD33</f>
        <v>0.73521850899742935</v>
      </c>
      <c r="AE30" s="688">
        <f>BE33</f>
        <v>0.21850899742930591</v>
      </c>
      <c r="AF30" s="688">
        <f>BF33</f>
        <v>4.6272493573264781E-2</v>
      </c>
      <c r="AG30" s="341"/>
      <c r="AH30" s="577" t="s">
        <v>414</v>
      </c>
      <c r="AI30" s="689">
        <f>BI33</f>
        <v>286</v>
      </c>
      <c r="AJ30" s="689">
        <f>BJ33</f>
        <v>85</v>
      </c>
      <c r="AK30" s="689">
        <f>BK33</f>
        <v>18</v>
      </c>
      <c r="AL30" s="689">
        <f>BL33</f>
        <v>389</v>
      </c>
      <c r="BC30" s="108" t="s">
        <v>430</v>
      </c>
      <c r="BD30" s="363">
        <f t="shared" si="4"/>
        <v>0.92771084337349397</v>
      </c>
      <c r="BE30" s="364">
        <f t="shared" si="4"/>
        <v>4.8192771084337352E-2</v>
      </c>
      <c r="BF30" s="365">
        <f t="shared" si="4"/>
        <v>2.4096385542168676E-2</v>
      </c>
      <c r="BG30" s="341"/>
      <c r="BH30" s="108" t="s">
        <v>430</v>
      </c>
      <c r="BI30" s="366">
        <f>+集計・資料①!BS42</f>
        <v>77</v>
      </c>
      <c r="BJ30" s="367">
        <f>+集計・資料①!BW42</f>
        <v>4</v>
      </c>
      <c r="BK30" s="368">
        <f>+集計・資料①!BX42</f>
        <v>2</v>
      </c>
      <c r="BL30" s="362">
        <f t="shared" si="5"/>
        <v>83</v>
      </c>
    </row>
    <row r="31" spans="1:64">
      <c r="A31" s="409"/>
      <c r="B31" s="388"/>
      <c r="C31" s="388"/>
      <c r="D31" s="388"/>
      <c r="E31" s="388"/>
      <c r="F31" s="388"/>
      <c r="G31" s="388"/>
      <c r="H31" s="388"/>
      <c r="I31" s="388"/>
      <c r="J31" s="388"/>
      <c r="K31" s="388"/>
      <c r="L31" s="388"/>
      <c r="M31" s="388"/>
      <c r="N31" s="388"/>
      <c r="O31" s="388"/>
      <c r="P31" s="388"/>
      <c r="Q31" s="388"/>
      <c r="R31" s="388"/>
      <c r="S31" s="388"/>
      <c r="T31" s="388"/>
      <c r="U31" s="388"/>
      <c r="V31" s="388"/>
      <c r="W31" s="388"/>
      <c r="X31" s="388"/>
      <c r="Y31" s="388"/>
      <c r="Z31" s="388"/>
      <c r="AA31" s="410"/>
      <c r="AC31" s="577" t="s">
        <v>415</v>
      </c>
      <c r="AD31" s="688">
        <f>BD32</f>
        <v>0.83908045977011492</v>
      </c>
      <c r="AE31" s="688">
        <f>BE32</f>
        <v>0.13563218390804599</v>
      </c>
      <c r="AF31" s="688">
        <f>BF32</f>
        <v>2.528735632183908E-2</v>
      </c>
      <c r="AG31" s="341"/>
      <c r="AH31" s="577" t="s">
        <v>415</v>
      </c>
      <c r="AI31" s="689">
        <f>BI32</f>
        <v>365</v>
      </c>
      <c r="AJ31" s="689">
        <f>BJ32</f>
        <v>59</v>
      </c>
      <c r="AK31" s="689">
        <f>BK32</f>
        <v>11</v>
      </c>
      <c r="AL31" s="689">
        <f>BL32</f>
        <v>435</v>
      </c>
      <c r="BC31" s="108" t="s">
        <v>431</v>
      </c>
      <c r="BD31" s="363">
        <f t="shared" si="4"/>
        <v>0.86363636363636365</v>
      </c>
      <c r="BE31" s="364">
        <f t="shared" si="4"/>
        <v>9.0909090909090912E-2</v>
      </c>
      <c r="BF31" s="365">
        <f t="shared" si="4"/>
        <v>4.5454545454545456E-2</v>
      </c>
      <c r="BG31" s="341"/>
      <c r="BH31" s="108" t="s">
        <v>431</v>
      </c>
      <c r="BI31" s="366">
        <f>+集計・資料①!BS44</f>
        <v>95</v>
      </c>
      <c r="BJ31" s="367">
        <f>+集計・資料①!BW44</f>
        <v>10</v>
      </c>
      <c r="BK31" s="368">
        <f>+集計・資料①!BX44</f>
        <v>5</v>
      </c>
      <c r="BL31" s="362">
        <f t="shared" si="5"/>
        <v>110</v>
      </c>
    </row>
    <row r="32" spans="1:64">
      <c r="A32" s="409"/>
      <c r="B32" s="388"/>
      <c r="C32" s="388"/>
      <c r="D32" s="388"/>
      <c r="E32" s="388"/>
      <c r="F32" s="388"/>
      <c r="G32" s="388"/>
      <c r="H32" s="388"/>
      <c r="I32" s="388"/>
      <c r="J32" s="388"/>
      <c r="K32" s="388"/>
      <c r="L32" s="388"/>
      <c r="M32" s="388"/>
      <c r="N32" s="388"/>
      <c r="O32" s="388"/>
      <c r="P32" s="388"/>
      <c r="Q32" s="388"/>
      <c r="R32" s="388"/>
      <c r="S32" s="388"/>
      <c r="T32" s="388"/>
      <c r="U32" s="388"/>
      <c r="V32" s="388"/>
      <c r="W32" s="388"/>
      <c r="X32" s="388"/>
      <c r="Y32" s="388"/>
      <c r="Z32" s="388"/>
      <c r="AA32" s="410"/>
      <c r="AC32" s="577" t="s">
        <v>416</v>
      </c>
      <c r="AD32" s="688">
        <f>BD31</f>
        <v>0.86363636363636365</v>
      </c>
      <c r="AE32" s="688">
        <f>BE31</f>
        <v>9.0909090909090912E-2</v>
      </c>
      <c r="AF32" s="688">
        <f>BF31</f>
        <v>4.5454545454545456E-2</v>
      </c>
      <c r="AG32" s="341"/>
      <c r="AH32" s="577" t="s">
        <v>416</v>
      </c>
      <c r="AI32" s="689">
        <f>BI31</f>
        <v>95</v>
      </c>
      <c r="AJ32" s="689">
        <f>BJ31</f>
        <v>10</v>
      </c>
      <c r="AK32" s="689">
        <f>BK31</f>
        <v>5</v>
      </c>
      <c r="AL32" s="689">
        <f>BL31</f>
        <v>110</v>
      </c>
      <c r="BC32" s="108" t="s">
        <v>432</v>
      </c>
      <c r="BD32" s="363">
        <f t="shared" si="4"/>
        <v>0.83908045977011492</v>
      </c>
      <c r="BE32" s="364">
        <f t="shared" si="4"/>
        <v>0.13563218390804599</v>
      </c>
      <c r="BF32" s="365">
        <f t="shared" si="4"/>
        <v>2.528735632183908E-2</v>
      </c>
      <c r="BG32" s="341"/>
      <c r="BH32" s="108" t="s">
        <v>432</v>
      </c>
      <c r="BI32" s="366">
        <f>+集計・資料①!BS46</f>
        <v>365</v>
      </c>
      <c r="BJ32" s="367">
        <f>+集計・資料①!BW46</f>
        <v>59</v>
      </c>
      <c r="BK32" s="368">
        <f>+集計・資料①!BX46</f>
        <v>11</v>
      </c>
      <c r="BL32" s="362">
        <f t="shared" si="5"/>
        <v>435</v>
      </c>
    </row>
    <row r="33" spans="1:64">
      <c r="A33" s="409"/>
      <c r="B33" s="388"/>
      <c r="C33" s="388"/>
      <c r="D33" s="388"/>
      <c r="E33" s="388"/>
      <c r="F33" s="388"/>
      <c r="G33" s="388"/>
      <c r="H33" s="388"/>
      <c r="I33" s="388"/>
      <c r="J33" s="388"/>
      <c r="K33" s="388"/>
      <c r="L33" s="388"/>
      <c r="M33" s="388"/>
      <c r="N33" s="388"/>
      <c r="O33" s="388"/>
      <c r="P33" s="388"/>
      <c r="Q33" s="388"/>
      <c r="R33" s="388"/>
      <c r="S33" s="388"/>
      <c r="T33" s="388"/>
      <c r="U33" s="388"/>
      <c r="V33" s="388"/>
      <c r="W33" s="388"/>
      <c r="X33" s="388"/>
      <c r="Y33" s="388"/>
      <c r="Z33" s="388"/>
      <c r="AA33" s="410"/>
      <c r="AC33" s="577" t="s">
        <v>417</v>
      </c>
      <c r="AD33" s="688">
        <f>BD30</f>
        <v>0.92771084337349397</v>
      </c>
      <c r="AE33" s="688">
        <f>BE30</f>
        <v>4.8192771084337352E-2</v>
      </c>
      <c r="AF33" s="688">
        <f>BF30</f>
        <v>2.4096385542168676E-2</v>
      </c>
      <c r="AG33" s="341"/>
      <c r="AH33" s="577" t="s">
        <v>417</v>
      </c>
      <c r="AI33" s="689">
        <f>BI30</f>
        <v>77</v>
      </c>
      <c r="AJ33" s="689">
        <f>BJ30</f>
        <v>4</v>
      </c>
      <c r="AK33" s="689">
        <f>BK30</f>
        <v>2</v>
      </c>
      <c r="AL33" s="689">
        <f>BL30</f>
        <v>83</v>
      </c>
      <c r="BC33" s="179" t="s">
        <v>433</v>
      </c>
      <c r="BD33" s="363">
        <f t="shared" si="4"/>
        <v>0.73521850899742935</v>
      </c>
      <c r="BE33" s="364">
        <f t="shared" si="4"/>
        <v>0.21850899742930591</v>
      </c>
      <c r="BF33" s="365">
        <f t="shared" si="4"/>
        <v>4.6272493573264781E-2</v>
      </c>
      <c r="BG33" s="341"/>
      <c r="BH33" s="179" t="s">
        <v>433</v>
      </c>
      <c r="BI33" s="379">
        <f>+集計・資料①!BS48</f>
        <v>286</v>
      </c>
      <c r="BJ33" s="380">
        <f>+集計・資料①!BW48</f>
        <v>85</v>
      </c>
      <c r="BK33" s="381">
        <f>+集計・資料①!BX48</f>
        <v>18</v>
      </c>
      <c r="BL33" s="369">
        <f t="shared" si="5"/>
        <v>389</v>
      </c>
    </row>
    <row r="34" spans="1:64" ht="11.25" thickBot="1">
      <c r="A34" s="409"/>
      <c r="B34" s="388"/>
      <c r="C34" s="388"/>
      <c r="D34" s="388"/>
      <c r="E34" s="388"/>
      <c r="F34" s="388"/>
      <c r="G34" s="388"/>
      <c r="H34" s="388"/>
      <c r="I34" s="388"/>
      <c r="J34" s="388"/>
      <c r="K34" s="388"/>
      <c r="L34" s="388"/>
      <c r="M34" s="388"/>
      <c r="N34" s="388"/>
      <c r="O34" s="388"/>
      <c r="P34" s="388"/>
      <c r="Q34" s="388"/>
      <c r="R34" s="388"/>
      <c r="S34" s="388"/>
      <c r="T34" s="388"/>
      <c r="U34" s="388"/>
      <c r="V34" s="388"/>
      <c r="W34" s="388"/>
      <c r="X34" s="388"/>
      <c r="Y34" s="388"/>
      <c r="Z34" s="388"/>
      <c r="AA34" s="410"/>
      <c r="AC34" s="577" t="s">
        <v>418</v>
      </c>
      <c r="AD34" s="688">
        <f>BD29</f>
        <v>0.94366197183098588</v>
      </c>
      <c r="AE34" s="688">
        <f>BE29</f>
        <v>5.6338028169014086E-2</v>
      </c>
      <c r="AF34" s="688">
        <f>BF29</f>
        <v>0</v>
      </c>
      <c r="AG34" s="341"/>
      <c r="AH34" s="577" t="s">
        <v>418</v>
      </c>
      <c r="AI34" s="689">
        <f>BI29</f>
        <v>67</v>
      </c>
      <c r="AJ34" s="689">
        <f>BJ29</f>
        <v>4</v>
      </c>
      <c r="AK34" s="689">
        <f>BK29</f>
        <v>0</v>
      </c>
      <c r="AL34" s="689">
        <f>BL29</f>
        <v>71</v>
      </c>
      <c r="BC34" s="129" t="s">
        <v>434</v>
      </c>
      <c r="BD34" s="370">
        <f t="shared" si="4"/>
        <v>0.6967741935483871</v>
      </c>
      <c r="BE34" s="371">
        <f t="shared" si="4"/>
        <v>0.23870967741935484</v>
      </c>
      <c r="BF34" s="372">
        <f t="shared" si="4"/>
        <v>6.4516129032258063E-2</v>
      </c>
      <c r="BG34" s="341"/>
      <c r="BH34" s="110" t="s">
        <v>434</v>
      </c>
      <c r="BI34" s="382">
        <f>+集計・資料①!BS50</f>
        <v>108</v>
      </c>
      <c r="BJ34" s="383">
        <f>+集計・資料①!BW50</f>
        <v>37</v>
      </c>
      <c r="BK34" s="384">
        <f>+集計・資料①!BX50</f>
        <v>10</v>
      </c>
      <c r="BL34" s="385">
        <f t="shared" si="5"/>
        <v>155</v>
      </c>
    </row>
    <row r="35" spans="1:64" ht="11.25" thickBot="1">
      <c r="A35" s="409"/>
      <c r="B35" s="388"/>
      <c r="C35" s="388"/>
      <c r="D35" s="388"/>
      <c r="E35" s="388"/>
      <c r="F35" s="388"/>
      <c r="G35" s="388"/>
      <c r="H35" s="388"/>
      <c r="I35" s="388"/>
      <c r="J35" s="388"/>
      <c r="K35" s="388"/>
      <c r="L35" s="388"/>
      <c r="M35" s="388"/>
      <c r="N35" s="388"/>
      <c r="O35" s="388"/>
      <c r="P35" s="388"/>
      <c r="Q35" s="388"/>
      <c r="R35" s="388"/>
      <c r="S35" s="388"/>
      <c r="T35" s="388"/>
      <c r="U35" s="388"/>
      <c r="V35" s="388"/>
      <c r="W35" s="388"/>
      <c r="X35" s="388"/>
      <c r="Y35" s="388"/>
      <c r="Z35" s="388"/>
      <c r="AA35" s="410"/>
      <c r="AH35" s="582" t="s">
        <v>545</v>
      </c>
      <c r="AI35" s="689">
        <f>SUM(AI29:AI34)</f>
        <v>998</v>
      </c>
      <c r="AJ35" s="689">
        <f>SUM(AJ29:AJ34)</f>
        <v>199</v>
      </c>
      <c r="AK35" s="689">
        <f>SUM(AK29:AK34)</f>
        <v>46</v>
      </c>
      <c r="AL35" s="689">
        <f>SUM(AL29:AL34)</f>
        <v>1243</v>
      </c>
      <c r="BH35" s="323" t="s">
        <v>545</v>
      </c>
      <c r="BI35" s="377">
        <f>+集計・資料①!BS52</f>
        <v>998</v>
      </c>
      <c r="BJ35" s="350">
        <f>+集計・資料①!BW52</f>
        <v>199</v>
      </c>
      <c r="BK35" s="351">
        <f>+集計・資料①!BX52</f>
        <v>46</v>
      </c>
      <c r="BL35" s="352">
        <f t="shared" si="5"/>
        <v>1243</v>
      </c>
    </row>
    <row r="36" spans="1:64">
      <c r="A36" s="409"/>
      <c r="B36" s="388"/>
      <c r="C36" s="388"/>
      <c r="D36" s="388"/>
      <c r="E36" s="388"/>
      <c r="F36" s="388"/>
      <c r="G36" s="388"/>
      <c r="H36" s="388"/>
      <c r="I36" s="388"/>
      <c r="J36" s="388"/>
      <c r="K36" s="388"/>
      <c r="L36" s="388"/>
      <c r="M36" s="388"/>
      <c r="N36" s="388"/>
      <c r="O36" s="388"/>
      <c r="P36" s="388"/>
      <c r="Q36" s="388"/>
      <c r="R36" s="388"/>
      <c r="S36" s="388"/>
      <c r="T36" s="388"/>
      <c r="U36" s="388"/>
      <c r="V36" s="388"/>
      <c r="W36" s="388"/>
      <c r="X36" s="388"/>
      <c r="Y36" s="388"/>
      <c r="Z36" s="388"/>
      <c r="AA36" s="410"/>
      <c r="AI36" s="691"/>
      <c r="AJ36" s="691"/>
      <c r="AK36" s="691"/>
      <c r="AL36" s="695"/>
      <c r="AM36" s="791"/>
      <c r="BI36" s="386"/>
      <c r="BJ36" s="386"/>
      <c r="BK36" s="386"/>
      <c r="BL36" s="387"/>
    </row>
    <row r="37" spans="1:64">
      <c r="A37" s="409"/>
      <c r="B37" s="388"/>
      <c r="C37" s="388"/>
      <c r="D37" s="388"/>
      <c r="E37" s="388"/>
      <c r="F37" s="388"/>
      <c r="G37" s="388"/>
      <c r="H37" s="388"/>
      <c r="I37" s="388"/>
      <c r="J37" s="388"/>
      <c r="K37" s="388"/>
      <c r="L37" s="388"/>
      <c r="M37" s="388"/>
      <c r="N37" s="388"/>
      <c r="O37" s="388"/>
      <c r="P37" s="388"/>
      <c r="Q37" s="388"/>
      <c r="R37" s="388"/>
      <c r="S37" s="388"/>
      <c r="T37" s="388"/>
      <c r="U37" s="388"/>
      <c r="V37" s="388"/>
      <c r="W37" s="388"/>
      <c r="X37" s="388"/>
      <c r="Y37" s="388"/>
      <c r="Z37" s="388"/>
      <c r="AA37" s="410"/>
      <c r="AI37" s="388"/>
      <c r="AJ37" s="388"/>
      <c r="AK37" s="388"/>
      <c r="AL37" s="388"/>
      <c r="AM37" s="792"/>
      <c r="BI37" s="388"/>
      <c r="BJ37" s="388"/>
      <c r="BK37" s="388"/>
      <c r="BL37" s="388"/>
    </row>
    <row r="38" spans="1:64">
      <c r="A38" s="409"/>
      <c r="B38" s="388"/>
      <c r="C38" s="388"/>
      <c r="D38" s="388"/>
      <c r="E38" s="388"/>
      <c r="F38" s="388"/>
      <c r="G38" s="388"/>
      <c r="H38" s="388"/>
      <c r="I38" s="388"/>
      <c r="J38" s="388"/>
      <c r="K38" s="388"/>
      <c r="L38" s="388"/>
      <c r="M38" s="388"/>
      <c r="N38" s="388"/>
      <c r="O38" s="388"/>
      <c r="P38" s="388"/>
      <c r="Q38" s="388"/>
      <c r="R38" s="388"/>
      <c r="S38" s="388"/>
      <c r="T38" s="388"/>
      <c r="U38" s="388"/>
      <c r="V38" s="388"/>
      <c r="W38" s="388"/>
      <c r="X38" s="388"/>
      <c r="Y38" s="388"/>
      <c r="Z38" s="388"/>
      <c r="AA38" s="410"/>
      <c r="AI38" s="691"/>
      <c r="AJ38" s="691"/>
      <c r="AK38" s="691"/>
      <c r="AL38" s="695"/>
      <c r="AM38" s="791"/>
      <c r="BI38" s="386"/>
      <c r="BJ38" s="386"/>
      <c r="BK38" s="386"/>
      <c r="BL38" s="387"/>
    </row>
    <row r="39" spans="1:64">
      <c r="A39" s="409"/>
      <c r="B39" s="388"/>
      <c r="C39" s="388"/>
      <c r="D39" s="388"/>
      <c r="E39" s="388"/>
      <c r="F39" s="388"/>
      <c r="G39" s="388"/>
      <c r="H39" s="388"/>
      <c r="I39" s="388"/>
      <c r="J39" s="388"/>
      <c r="K39" s="388"/>
      <c r="L39" s="388"/>
      <c r="M39" s="388"/>
      <c r="N39" s="388"/>
      <c r="O39" s="388"/>
      <c r="P39" s="388"/>
      <c r="Q39" s="388"/>
      <c r="R39" s="388"/>
      <c r="S39" s="388"/>
      <c r="T39" s="388"/>
      <c r="U39" s="388"/>
      <c r="V39" s="388"/>
      <c r="W39" s="388"/>
      <c r="X39" s="388"/>
      <c r="Y39" s="388"/>
      <c r="Z39" s="388"/>
      <c r="AA39" s="410"/>
      <c r="AI39" s="388"/>
      <c r="AJ39" s="388"/>
      <c r="AK39" s="388"/>
      <c r="AL39" s="388"/>
      <c r="AM39" s="792"/>
      <c r="BI39" s="388"/>
      <c r="BJ39" s="388"/>
      <c r="BK39" s="388"/>
      <c r="BL39" s="388"/>
    </row>
    <row r="40" spans="1:64">
      <c r="A40" s="409"/>
      <c r="B40" s="388"/>
      <c r="C40" s="388"/>
      <c r="D40" s="388"/>
      <c r="E40" s="388"/>
      <c r="F40" s="388"/>
      <c r="G40" s="388"/>
      <c r="H40" s="388"/>
      <c r="I40" s="388"/>
      <c r="J40" s="388"/>
      <c r="K40" s="388"/>
      <c r="L40" s="388"/>
      <c r="M40" s="388"/>
      <c r="N40" s="388"/>
      <c r="O40" s="388"/>
      <c r="P40" s="388"/>
      <c r="Q40" s="388"/>
      <c r="R40" s="388"/>
      <c r="S40" s="388"/>
      <c r="T40" s="388"/>
      <c r="U40" s="388"/>
      <c r="V40" s="388"/>
      <c r="W40" s="388"/>
      <c r="X40" s="388"/>
      <c r="Y40" s="388"/>
      <c r="Z40" s="388"/>
      <c r="AA40" s="410"/>
      <c r="AI40" s="691"/>
      <c r="AJ40" s="691"/>
      <c r="AK40" s="691"/>
      <c r="AL40" s="695"/>
      <c r="AM40" s="791"/>
      <c r="BI40" s="386"/>
      <c r="BJ40" s="386"/>
      <c r="BK40" s="386"/>
      <c r="BL40" s="387"/>
    </row>
    <row r="41" spans="1:64">
      <c r="A41" s="409"/>
      <c r="B41" s="388"/>
      <c r="C41" s="388"/>
      <c r="D41" s="388"/>
      <c r="E41" s="388"/>
      <c r="F41" s="388"/>
      <c r="G41" s="388"/>
      <c r="H41" s="388"/>
      <c r="I41" s="388"/>
      <c r="J41" s="388"/>
      <c r="K41" s="388"/>
      <c r="L41" s="388"/>
      <c r="M41" s="388"/>
      <c r="N41" s="388"/>
      <c r="O41" s="388"/>
      <c r="P41" s="388"/>
      <c r="Q41" s="388"/>
      <c r="R41" s="388"/>
      <c r="S41" s="388"/>
      <c r="T41" s="388"/>
      <c r="U41" s="388"/>
      <c r="V41" s="388"/>
      <c r="W41" s="388"/>
      <c r="X41" s="388"/>
      <c r="Y41" s="388"/>
      <c r="Z41" s="388"/>
      <c r="AA41" s="410"/>
      <c r="AI41" s="691"/>
      <c r="AJ41" s="691"/>
      <c r="AK41" s="691"/>
      <c r="AL41" s="695"/>
      <c r="AM41" s="792"/>
      <c r="BI41" s="386"/>
      <c r="BJ41" s="386"/>
      <c r="BK41" s="386"/>
      <c r="BL41" s="387"/>
    </row>
    <row r="42" spans="1:64">
      <c r="A42" s="409"/>
      <c r="B42" s="388"/>
      <c r="C42" s="388"/>
      <c r="D42" s="388"/>
      <c r="E42" s="388"/>
      <c r="F42" s="388"/>
      <c r="G42" s="388"/>
      <c r="H42" s="388"/>
      <c r="I42" s="388"/>
      <c r="J42" s="388"/>
      <c r="K42" s="388"/>
      <c r="L42" s="388"/>
      <c r="M42" s="388"/>
      <c r="N42" s="388"/>
      <c r="O42" s="388"/>
      <c r="P42" s="388"/>
      <c r="Q42" s="388"/>
      <c r="R42" s="388"/>
      <c r="S42" s="388"/>
      <c r="T42" s="388"/>
      <c r="U42" s="388"/>
      <c r="V42" s="388"/>
      <c r="W42" s="388"/>
      <c r="X42" s="388"/>
      <c r="Y42" s="388"/>
      <c r="Z42" s="388"/>
      <c r="AA42" s="410"/>
      <c r="AM42" s="791"/>
    </row>
    <row r="43" spans="1:64">
      <c r="A43" s="409"/>
      <c r="B43" s="388"/>
      <c r="C43" s="388"/>
      <c r="D43" s="388"/>
      <c r="E43" s="388"/>
      <c r="F43" s="388"/>
      <c r="G43" s="388"/>
      <c r="H43" s="388"/>
      <c r="I43" s="388"/>
      <c r="J43" s="388"/>
      <c r="K43" s="388"/>
      <c r="L43" s="388"/>
      <c r="M43" s="388"/>
      <c r="N43" s="388"/>
      <c r="O43" s="388"/>
      <c r="P43" s="388"/>
      <c r="Q43" s="388"/>
      <c r="R43" s="388"/>
      <c r="S43" s="388"/>
      <c r="T43" s="388"/>
      <c r="U43" s="388"/>
      <c r="V43" s="388"/>
      <c r="W43" s="388"/>
      <c r="X43" s="388"/>
      <c r="Y43" s="388"/>
      <c r="Z43" s="388"/>
      <c r="AA43" s="410"/>
      <c r="AM43" s="792"/>
    </row>
    <row r="44" spans="1:64">
      <c r="A44" s="409"/>
      <c r="B44" s="388"/>
      <c r="C44" s="388"/>
      <c r="D44" s="388"/>
      <c r="E44" s="388"/>
      <c r="F44" s="388"/>
      <c r="G44" s="388"/>
      <c r="H44" s="388"/>
      <c r="I44" s="388"/>
      <c r="J44" s="388"/>
      <c r="K44" s="388"/>
      <c r="L44" s="388"/>
      <c r="M44" s="388"/>
      <c r="N44" s="388"/>
      <c r="O44" s="388"/>
      <c r="P44" s="388"/>
      <c r="Q44" s="388"/>
      <c r="R44" s="388"/>
      <c r="S44" s="388"/>
      <c r="T44" s="388"/>
      <c r="U44" s="388"/>
      <c r="V44" s="388"/>
      <c r="W44" s="388"/>
      <c r="X44" s="388"/>
      <c r="Y44" s="388"/>
      <c r="Z44" s="388"/>
      <c r="AA44" s="410"/>
      <c r="AM44" s="791"/>
    </row>
    <row r="45" spans="1:64">
      <c r="A45" s="409"/>
      <c r="B45" s="388"/>
      <c r="C45" s="388"/>
      <c r="D45" s="388"/>
      <c r="E45" s="388"/>
      <c r="F45" s="388"/>
      <c r="G45" s="388"/>
      <c r="H45" s="388"/>
      <c r="I45" s="388"/>
      <c r="J45" s="388"/>
      <c r="K45" s="388"/>
      <c r="L45" s="388"/>
      <c r="M45" s="388"/>
      <c r="N45" s="388"/>
      <c r="O45" s="388"/>
      <c r="P45" s="388"/>
      <c r="Q45" s="388"/>
      <c r="R45" s="388"/>
      <c r="S45" s="388"/>
      <c r="T45" s="388"/>
      <c r="U45" s="388"/>
      <c r="V45" s="388"/>
      <c r="W45" s="388"/>
      <c r="X45" s="388"/>
      <c r="Y45" s="388"/>
      <c r="Z45" s="388"/>
      <c r="AA45" s="410"/>
      <c r="AM45" s="792"/>
    </row>
    <row r="46" spans="1:64">
      <c r="A46" s="409"/>
      <c r="B46" s="388"/>
      <c r="C46" s="388"/>
      <c r="D46" s="388"/>
      <c r="E46" s="388"/>
      <c r="F46" s="388"/>
      <c r="G46" s="388"/>
      <c r="H46" s="388"/>
      <c r="I46" s="388"/>
      <c r="J46" s="388"/>
      <c r="K46" s="388"/>
      <c r="L46" s="388"/>
      <c r="M46" s="388"/>
      <c r="N46" s="388"/>
      <c r="O46" s="388"/>
      <c r="P46" s="388"/>
      <c r="Q46" s="388"/>
      <c r="R46" s="388"/>
      <c r="S46" s="388"/>
      <c r="T46" s="388"/>
      <c r="U46" s="388"/>
      <c r="V46" s="388"/>
      <c r="W46" s="388"/>
      <c r="X46" s="388"/>
      <c r="Y46" s="388"/>
      <c r="Z46" s="388"/>
      <c r="AA46" s="410"/>
      <c r="AM46" s="791"/>
    </row>
    <row r="47" spans="1:64">
      <c r="A47" s="409"/>
      <c r="B47" s="388"/>
      <c r="C47" s="388"/>
      <c r="D47" s="388"/>
      <c r="E47" s="388"/>
      <c r="F47" s="388"/>
      <c r="G47" s="388"/>
      <c r="H47" s="388"/>
      <c r="I47" s="388"/>
      <c r="J47" s="388"/>
      <c r="K47" s="388"/>
      <c r="L47" s="388"/>
      <c r="M47" s="388"/>
      <c r="N47" s="388"/>
      <c r="O47" s="388"/>
      <c r="P47" s="388"/>
      <c r="Q47" s="388"/>
      <c r="R47" s="388"/>
      <c r="S47" s="388"/>
      <c r="T47" s="388"/>
      <c r="U47" s="388"/>
      <c r="V47" s="388"/>
      <c r="W47" s="388"/>
      <c r="X47" s="388"/>
      <c r="Y47" s="388"/>
      <c r="Z47" s="388"/>
      <c r="AA47" s="410"/>
      <c r="AM47" s="792"/>
    </row>
    <row r="48" spans="1:64">
      <c r="A48" s="409"/>
      <c r="B48" s="388"/>
      <c r="C48" s="388"/>
      <c r="D48" s="388"/>
      <c r="E48" s="388"/>
      <c r="F48" s="388"/>
      <c r="G48" s="388"/>
      <c r="H48" s="388"/>
      <c r="I48" s="388"/>
      <c r="J48" s="388"/>
      <c r="K48" s="388"/>
      <c r="L48" s="388"/>
      <c r="M48" s="388"/>
      <c r="N48" s="388"/>
      <c r="O48" s="388"/>
      <c r="P48" s="388"/>
      <c r="Q48" s="388"/>
      <c r="R48" s="388"/>
      <c r="S48" s="388"/>
      <c r="T48" s="388"/>
      <c r="U48" s="388"/>
      <c r="V48" s="388"/>
      <c r="W48" s="388"/>
      <c r="X48" s="388"/>
      <c r="Y48" s="388"/>
      <c r="Z48" s="388"/>
      <c r="AA48" s="410"/>
      <c r="AM48" s="791"/>
    </row>
    <row r="49" spans="1:40">
      <c r="A49" s="409"/>
      <c r="B49" s="388"/>
      <c r="C49" s="388"/>
      <c r="D49" s="388"/>
      <c r="E49" s="388"/>
      <c r="F49" s="388"/>
      <c r="G49" s="388"/>
      <c r="H49" s="388"/>
      <c r="I49" s="388"/>
      <c r="J49" s="388"/>
      <c r="K49" s="388"/>
      <c r="L49" s="388"/>
      <c r="M49" s="388"/>
      <c r="N49" s="388"/>
      <c r="O49" s="388"/>
      <c r="P49" s="388"/>
      <c r="Q49" s="388"/>
      <c r="R49" s="388"/>
      <c r="S49" s="388"/>
      <c r="T49" s="388"/>
      <c r="U49" s="388"/>
      <c r="V49" s="388"/>
      <c r="W49" s="388"/>
      <c r="X49" s="388"/>
      <c r="Y49" s="388"/>
      <c r="Z49" s="388"/>
      <c r="AA49" s="410"/>
      <c r="AM49" s="792"/>
    </row>
    <row r="50" spans="1:40">
      <c r="A50" s="409"/>
      <c r="B50" s="388"/>
      <c r="C50" s="388"/>
      <c r="D50" s="388"/>
      <c r="E50" s="388"/>
      <c r="F50" s="388"/>
      <c r="G50" s="388"/>
      <c r="H50" s="388"/>
      <c r="I50" s="388"/>
      <c r="J50" s="388"/>
      <c r="K50" s="388"/>
      <c r="L50" s="388"/>
      <c r="M50" s="388"/>
      <c r="N50" s="388"/>
      <c r="O50" s="388"/>
      <c r="P50" s="388"/>
      <c r="Q50" s="388"/>
      <c r="R50" s="388"/>
      <c r="S50" s="388"/>
      <c r="T50" s="388"/>
      <c r="U50" s="388"/>
      <c r="V50" s="388"/>
      <c r="W50" s="388"/>
      <c r="X50" s="388"/>
      <c r="Y50" s="388"/>
      <c r="Z50" s="388"/>
      <c r="AA50" s="410"/>
      <c r="AM50" s="791"/>
      <c r="AN50" s="791"/>
    </row>
    <row r="51" spans="1:40">
      <c r="A51" s="409"/>
      <c r="B51" s="388"/>
      <c r="C51" s="388"/>
      <c r="D51" s="388"/>
      <c r="E51" s="388"/>
      <c r="F51" s="388"/>
      <c r="G51" s="388"/>
      <c r="H51" s="388"/>
      <c r="I51" s="388"/>
      <c r="J51" s="388"/>
      <c r="K51" s="388"/>
      <c r="L51" s="388"/>
      <c r="M51" s="388"/>
      <c r="N51" s="388"/>
      <c r="O51" s="388"/>
      <c r="P51" s="388"/>
      <c r="Q51" s="388"/>
      <c r="R51" s="388"/>
      <c r="S51" s="388"/>
      <c r="T51" s="388"/>
      <c r="U51" s="388"/>
      <c r="V51" s="388"/>
      <c r="W51" s="388"/>
      <c r="X51" s="388"/>
      <c r="Y51" s="388"/>
      <c r="Z51" s="388"/>
      <c r="AA51" s="410"/>
      <c r="AM51" s="792"/>
      <c r="AN51" s="791"/>
    </row>
    <row r="52" spans="1:40">
      <c r="A52" s="409"/>
      <c r="B52" s="388"/>
      <c r="C52" s="388"/>
      <c r="D52" s="388"/>
      <c r="E52" s="388"/>
      <c r="F52" s="388"/>
      <c r="G52" s="388"/>
      <c r="H52" s="388"/>
      <c r="I52" s="388"/>
      <c r="J52" s="388"/>
      <c r="K52" s="388"/>
      <c r="L52" s="388"/>
      <c r="M52" s="388"/>
      <c r="N52" s="388"/>
      <c r="O52" s="388"/>
      <c r="P52" s="388"/>
      <c r="Q52" s="388"/>
      <c r="R52" s="388"/>
      <c r="S52" s="388"/>
      <c r="T52" s="388"/>
      <c r="U52" s="388"/>
      <c r="V52" s="388"/>
      <c r="W52" s="388"/>
      <c r="X52" s="388"/>
      <c r="Y52" s="388"/>
      <c r="Z52" s="388"/>
      <c r="AA52" s="410"/>
      <c r="AM52" s="791"/>
      <c r="AN52" s="791"/>
    </row>
    <row r="53" spans="1:40">
      <c r="A53" s="409"/>
      <c r="B53" s="388"/>
      <c r="C53" s="388"/>
      <c r="D53" s="388"/>
      <c r="E53" s="388"/>
      <c r="F53" s="388"/>
      <c r="G53" s="388"/>
      <c r="H53" s="388"/>
      <c r="I53" s="388"/>
      <c r="J53" s="388"/>
      <c r="K53" s="388"/>
      <c r="L53" s="388"/>
      <c r="M53" s="388"/>
      <c r="N53" s="388"/>
      <c r="O53" s="388"/>
      <c r="P53" s="388"/>
      <c r="Q53" s="388"/>
      <c r="R53" s="388"/>
      <c r="S53" s="388"/>
      <c r="T53" s="388"/>
      <c r="U53" s="388"/>
      <c r="V53" s="388"/>
      <c r="W53" s="388"/>
      <c r="X53" s="388"/>
      <c r="Y53" s="388"/>
      <c r="Z53" s="388"/>
      <c r="AA53" s="410"/>
      <c r="AM53" s="792"/>
      <c r="AN53" s="791"/>
    </row>
    <row r="54" spans="1:40">
      <c r="A54" s="409"/>
      <c r="B54" s="388"/>
      <c r="C54" s="388"/>
      <c r="D54" s="388"/>
      <c r="E54" s="388"/>
      <c r="F54" s="388"/>
      <c r="G54" s="388"/>
      <c r="H54" s="388"/>
      <c r="I54" s="388"/>
      <c r="J54" s="388"/>
      <c r="K54" s="388"/>
      <c r="L54" s="388"/>
      <c r="M54" s="388"/>
      <c r="N54" s="388"/>
      <c r="O54" s="388"/>
      <c r="P54" s="388"/>
      <c r="Q54" s="388"/>
      <c r="R54" s="388"/>
      <c r="S54" s="388"/>
      <c r="T54" s="388"/>
      <c r="U54" s="388"/>
      <c r="V54" s="388"/>
      <c r="W54" s="388"/>
      <c r="X54" s="388"/>
      <c r="Y54" s="388"/>
      <c r="Z54" s="388"/>
      <c r="AA54" s="410"/>
      <c r="AM54" s="791"/>
      <c r="AN54" s="791"/>
    </row>
    <row r="55" spans="1:40">
      <c r="A55" s="409"/>
      <c r="B55" s="388"/>
      <c r="C55" s="388"/>
      <c r="D55" s="388"/>
      <c r="E55" s="388"/>
      <c r="F55" s="388"/>
      <c r="G55" s="388"/>
      <c r="H55" s="388"/>
      <c r="I55" s="388"/>
      <c r="J55" s="388"/>
      <c r="K55" s="388"/>
      <c r="L55" s="388"/>
      <c r="M55" s="388"/>
      <c r="N55" s="388"/>
      <c r="O55" s="388"/>
      <c r="P55" s="388"/>
      <c r="Q55" s="388"/>
      <c r="R55" s="388"/>
      <c r="S55" s="388"/>
      <c r="T55" s="388"/>
      <c r="U55" s="388"/>
      <c r="V55" s="388"/>
      <c r="W55" s="388"/>
      <c r="X55" s="388"/>
      <c r="Y55" s="388"/>
      <c r="Z55" s="388"/>
      <c r="AA55" s="410"/>
    </row>
    <row r="56" spans="1:40">
      <c r="A56" s="409"/>
      <c r="B56" s="388"/>
      <c r="C56" s="388"/>
      <c r="D56" s="388"/>
      <c r="E56" s="388"/>
      <c r="F56" s="388"/>
      <c r="G56" s="388"/>
      <c r="H56" s="388"/>
      <c r="I56" s="388"/>
      <c r="J56" s="388"/>
      <c r="K56" s="388"/>
      <c r="L56" s="388"/>
      <c r="M56" s="388"/>
      <c r="N56" s="388"/>
      <c r="O56" s="388"/>
      <c r="P56" s="388"/>
      <c r="Q56" s="388"/>
      <c r="R56" s="388"/>
      <c r="S56" s="388"/>
      <c r="T56" s="388"/>
      <c r="U56" s="388"/>
      <c r="V56" s="388"/>
      <c r="W56" s="388"/>
      <c r="X56" s="388"/>
      <c r="Y56" s="388"/>
      <c r="Z56" s="388"/>
      <c r="AA56" s="410"/>
    </row>
    <row r="57" spans="1:40">
      <c r="A57" s="409"/>
      <c r="B57" s="388"/>
      <c r="C57" s="388"/>
      <c r="D57" s="388"/>
      <c r="E57" s="388"/>
      <c r="F57" s="388"/>
      <c r="G57" s="388"/>
      <c r="H57" s="388"/>
      <c r="I57" s="388"/>
      <c r="J57" s="388"/>
      <c r="K57" s="388"/>
      <c r="L57" s="388"/>
      <c r="M57" s="388"/>
      <c r="N57" s="388"/>
      <c r="O57" s="388"/>
      <c r="P57" s="388"/>
      <c r="Q57" s="388"/>
      <c r="R57" s="388"/>
      <c r="S57" s="388"/>
      <c r="T57" s="388"/>
      <c r="U57" s="388"/>
      <c r="V57" s="388"/>
      <c r="W57" s="388"/>
      <c r="X57" s="388"/>
      <c r="Y57" s="388"/>
      <c r="Z57" s="388"/>
      <c r="AA57" s="410"/>
    </row>
    <row r="58" spans="1:40">
      <c r="A58" s="409"/>
      <c r="B58" s="388"/>
      <c r="C58" s="388"/>
      <c r="D58" s="388"/>
      <c r="E58" s="388"/>
      <c r="F58" s="388"/>
      <c r="G58" s="388"/>
      <c r="H58" s="388"/>
      <c r="I58" s="388"/>
      <c r="J58" s="388"/>
      <c r="K58" s="388"/>
      <c r="L58" s="388"/>
      <c r="M58" s="388"/>
      <c r="N58" s="388"/>
      <c r="O58" s="388"/>
      <c r="P58" s="388"/>
      <c r="Q58" s="388"/>
      <c r="R58" s="388"/>
      <c r="S58" s="388"/>
      <c r="T58" s="388"/>
      <c r="U58" s="388"/>
      <c r="V58" s="388"/>
      <c r="W58" s="388"/>
      <c r="X58" s="388"/>
      <c r="Y58" s="388"/>
      <c r="Z58" s="388"/>
      <c r="AA58" s="410"/>
    </row>
    <row r="59" spans="1:40">
      <c r="A59" s="409"/>
      <c r="B59" s="388"/>
      <c r="C59" s="388"/>
      <c r="D59" s="388"/>
      <c r="E59" s="388"/>
      <c r="F59" s="388"/>
      <c r="G59" s="388"/>
      <c r="H59" s="388"/>
      <c r="I59" s="388"/>
      <c r="J59" s="388"/>
      <c r="K59" s="388"/>
      <c r="L59" s="388"/>
      <c r="M59" s="388"/>
      <c r="N59" s="388"/>
      <c r="O59" s="388"/>
      <c r="P59" s="388"/>
      <c r="Q59" s="388"/>
      <c r="R59" s="388"/>
      <c r="S59" s="388"/>
      <c r="T59" s="388"/>
      <c r="U59" s="388"/>
      <c r="V59" s="388"/>
      <c r="W59" s="388"/>
      <c r="X59" s="388"/>
      <c r="Y59" s="388"/>
      <c r="Z59" s="388"/>
      <c r="AA59" s="410"/>
    </row>
    <row r="60" spans="1:40">
      <c r="A60" s="409"/>
      <c r="B60" s="388"/>
      <c r="C60" s="388"/>
      <c r="D60" s="388"/>
      <c r="E60" s="388"/>
      <c r="F60" s="388"/>
      <c r="G60" s="388"/>
      <c r="H60" s="388"/>
      <c r="I60" s="388"/>
      <c r="J60" s="388"/>
      <c r="K60" s="388"/>
      <c r="L60" s="388"/>
      <c r="M60" s="388"/>
      <c r="N60" s="388"/>
      <c r="O60" s="388"/>
      <c r="P60" s="388"/>
      <c r="Q60" s="388"/>
      <c r="R60" s="388"/>
      <c r="S60" s="388"/>
      <c r="T60" s="388"/>
      <c r="U60" s="388"/>
      <c r="V60" s="388"/>
      <c r="W60" s="388"/>
      <c r="X60" s="388"/>
      <c r="Y60" s="388"/>
      <c r="Z60" s="388"/>
      <c r="AA60" s="410"/>
    </row>
    <row r="61" spans="1:40">
      <c r="A61" s="409"/>
      <c r="B61" s="388"/>
      <c r="C61" s="388"/>
      <c r="D61" s="388"/>
      <c r="E61" s="388"/>
      <c r="F61" s="388"/>
      <c r="G61" s="388"/>
      <c r="H61" s="388"/>
      <c r="I61" s="388"/>
      <c r="J61" s="388"/>
      <c r="K61" s="388"/>
      <c r="L61" s="388"/>
      <c r="M61" s="388"/>
      <c r="N61" s="388"/>
      <c r="O61" s="388"/>
      <c r="P61" s="388"/>
      <c r="Q61" s="388"/>
      <c r="R61" s="388"/>
      <c r="S61" s="388"/>
      <c r="T61" s="388"/>
      <c r="U61" s="388"/>
      <c r="V61" s="388"/>
      <c r="W61" s="388"/>
      <c r="X61" s="388"/>
      <c r="Y61" s="388"/>
      <c r="Z61" s="388"/>
      <c r="AA61" s="410"/>
    </row>
    <row r="62" spans="1:40">
      <c r="A62" s="426"/>
      <c r="B62" s="427"/>
      <c r="C62" s="427"/>
      <c r="D62" s="427"/>
      <c r="E62" s="427"/>
      <c r="F62" s="427"/>
      <c r="G62" s="427"/>
      <c r="H62" s="427"/>
      <c r="I62" s="427"/>
      <c r="J62" s="427"/>
      <c r="K62" s="427"/>
      <c r="L62" s="427"/>
      <c r="M62" s="427"/>
      <c r="N62" s="427"/>
      <c r="O62" s="427"/>
      <c r="P62" s="427"/>
      <c r="Q62" s="427"/>
      <c r="R62" s="427"/>
      <c r="S62" s="427"/>
      <c r="T62" s="427"/>
      <c r="U62" s="427"/>
      <c r="V62" s="427"/>
      <c r="W62" s="427"/>
      <c r="X62" s="427"/>
      <c r="Y62" s="427"/>
      <c r="Z62" s="427"/>
      <c r="AA62" s="428"/>
    </row>
  </sheetData>
  <mergeCells count="4">
    <mergeCell ref="A1:B1"/>
    <mergeCell ref="V1:AA1"/>
    <mergeCell ref="B3:L17"/>
    <mergeCell ref="AN15:AY27"/>
  </mergeCells>
  <phoneticPr fontId="4"/>
  <conditionalFormatting sqref="AD11:AD22">
    <cfRule type="top10" dxfId="48" priority="1" rank="2"/>
  </conditionalFormatting>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colBreaks count="2" manualBreakCount="2">
    <brk id="27" max="1048575" man="1"/>
    <brk id="53"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業種リスト!$A$2:$A$14</xm:f>
          </x14:formula1>
          <xm:sqref>AP6:AR6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tabColor theme="9" tint="0.59999389629810485"/>
  </sheetPr>
  <dimension ref="A1:BL60"/>
  <sheetViews>
    <sheetView showGridLines="0" view="pageBreakPreview" zoomScaleNormal="100" zoomScaleSheetLayoutView="100" workbookViewId="0">
      <selection activeCell="B3" sqref="B3:L16"/>
    </sheetView>
  </sheetViews>
  <sheetFormatPr defaultColWidth="10.28515625" defaultRowHeight="10.5"/>
  <cols>
    <col min="1" max="27" width="3.5703125" style="282" customWidth="1"/>
    <col min="28" max="28" width="1.7109375" style="282" customWidth="1"/>
    <col min="29" max="29" width="15.5703125" style="282" customWidth="1"/>
    <col min="30" max="32" width="7" style="282" customWidth="1"/>
    <col min="33" max="33" width="1.7109375" style="282" customWidth="1"/>
    <col min="34" max="34" width="15.5703125" style="282" customWidth="1"/>
    <col min="35" max="38" width="7" style="282" customWidth="1"/>
    <col min="39" max="39" width="15.85546875" style="336" bestFit="1" customWidth="1"/>
    <col min="40" max="40" width="7.140625" style="336" bestFit="1" customWidth="1"/>
    <col min="41" max="41" width="5.42578125" style="336" bestFit="1" customWidth="1"/>
    <col min="42" max="43" width="7.140625" style="336" bestFit="1" customWidth="1"/>
    <col min="44" max="44" width="8.28515625" style="336" bestFit="1" customWidth="1"/>
    <col min="45" max="45" width="5.42578125" style="336" bestFit="1" customWidth="1"/>
    <col min="46" max="53" width="5.42578125" style="336" customWidth="1"/>
    <col min="54" max="54" width="1.7109375" style="282" customWidth="1"/>
    <col min="55" max="55" width="15.5703125" style="282" customWidth="1"/>
    <col min="56" max="58" width="7" style="282" customWidth="1"/>
    <col min="59" max="59" width="1.7109375" style="282" customWidth="1"/>
    <col min="60" max="60" width="15.5703125" style="282" customWidth="1"/>
    <col min="61" max="64" width="7" style="282" customWidth="1"/>
    <col min="65" max="16384" width="10.28515625" style="282"/>
  </cols>
  <sheetData>
    <row r="1" spans="1:64" ht="21" customHeight="1" thickBot="1">
      <c r="A1" s="983">
        <v>44</v>
      </c>
      <c r="B1" s="983"/>
      <c r="C1" s="496" t="s">
        <v>129</v>
      </c>
      <c r="D1" s="496"/>
      <c r="E1" s="496"/>
      <c r="F1" s="496"/>
      <c r="G1" s="496"/>
      <c r="H1" s="496"/>
      <c r="I1" s="496"/>
      <c r="J1" s="496"/>
      <c r="K1" s="496"/>
      <c r="L1" s="496"/>
      <c r="M1" s="496"/>
      <c r="N1" s="496"/>
      <c r="O1" s="496"/>
      <c r="P1" s="496"/>
      <c r="Q1" s="496"/>
      <c r="R1" s="496"/>
      <c r="S1" s="496"/>
      <c r="T1" s="496"/>
      <c r="U1" s="496"/>
      <c r="V1" s="985" t="s">
        <v>520</v>
      </c>
      <c r="W1" s="985"/>
      <c r="X1" s="985"/>
      <c r="Y1" s="985"/>
      <c r="Z1" s="985"/>
      <c r="AA1" s="985"/>
      <c r="AC1" s="282" t="s">
        <v>893</v>
      </c>
      <c r="BC1" s="282" t="s">
        <v>394</v>
      </c>
    </row>
    <row r="3" spans="1:64" ht="10.5" customHeight="1">
      <c r="B3" s="987" t="s">
        <v>916</v>
      </c>
      <c r="C3" s="991"/>
      <c r="D3" s="991"/>
      <c r="E3" s="991"/>
      <c r="F3" s="991"/>
      <c r="G3" s="991"/>
      <c r="H3" s="991"/>
      <c r="I3" s="991"/>
      <c r="J3" s="991"/>
      <c r="K3" s="991"/>
      <c r="L3" s="991"/>
      <c r="N3" s="458"/>
      <c r="O3" s="459"/>
      <c r="P3" s="459"/>
      <c r="Q3" s="459"/>
      <c r="R3" s="459"/>
      <c r="S3" s="459"/>
      <c r="T3" s="459"/>
      <c r="U3" s="459"/>
      <c r="V3" s="459"/>
      <c r="W3" s="459"/>
      <c r="X3" s="459"/>
      <c r="Y3" s="459"/>
      <c r="Z3" s="459"/>
      <c r="AA3" s="460"/>
      <c r="AC3" s="282" t="s">
        <v>241</v>
      </c>
      <c r="AD3" s="26"/>
      <c r="AE3" s="26"/>
      <c r="AF3" s="26"/>
      <c r="AH3" s="282" t="s">
        <v>244</v>
      </c>
      <c r="AI3" s="26"/>
      <c r="AJ3" s="26"/>
      <c r="AK3" s="26"/>
      <c r="AL3" s="26"/>
      <c r="AN3" s="336" t="s">
        <v>669</v>
      </c>
      <c r="BC3" s="282" t="s">
        <v>241</v>
      </c>
      <c r="BD3" s="26"/>
      <c r="BE3" s="26"/>
      <c r="BF3" s="26"/>
      <c r="BH3" s="282" t="s">
        <v>244</v>
      </c>
      <c r="BI3" s="26"/>
      <c r="BJ3" s="26"/>
      <c r="BK3" s="26"/>
      <c r="BL3" s="26"/>
    </row>
    <row r="4" spans="1:64" ht="11.25" thickBot="1">
      <c r="B4" s="991"/>
      <c r="C4" s="991"/>
      <c r="D4" s="991"/>
      <c r="E4" s="991"/>
      <c r="F4" s="991"/>
      <c r="G4" s="991"/>
      <c r="H4" s="991"/>
      <c r="I4" s="991"/>
      <c r="J4" s="991"/>
      <c r="K4" s="991"/>
      <c r="L4" s="991"/>
      <c r="N4" s="461"/>
      <c r="O4" s="291"/>
      <c r="P4" s="291"/>
      <c r="Q4" s="291"/>
      <c r="R4" s="291"/>
      <c r="S4" s="291"/>
      <c r="T4" s="291"/>
      <c r="U4" s="291"/>
      <c r="V4" s="291"/>
      <c r="W4" s="291"/>
      <c r="X4" s="291"/>
      <c r="Y4" s="291"/>
      <c r="Z4" s="291"/>
      <c r="AA4" s="462"/>
      <c r="AC4" s="26"/>
      <c r="AD4" s="26"/>
      <c r="AE4" s="26"/>
      <c r="AF4" s="26"/>
      <c r="AH4" s="26"/>
      <c r="AI4" s="26"/>
      <c r="AJ4" s="26"/>
      <c r="AK4" s="26"/>
      <c r="AL4" s="26"/>
      <c r="AN4" s="336" t="str">
        <f>CONCATENATE("パートタイマーの退職金制度について、「あり」と回答した事業所は全体で",TEXT(AD6,"0.0％"),"となった。")</f>
        <v>パートタイマーの退職金制度について、「あり」と回答した事業所は全体で10.6%となった。</v>
      </c>
      <c r="BC4" s="26"/>
      <c r="BD4" s="26"/>
      <c r="BE4" s="26"/>
      <c r="BF4" s="26"/>
      <c r="BH4" s="26"/>
      <c r="BI4" s="26"/>
      <c r="BJ4" s="26"/>
      <c r="BK4" s="26"/>
      <c r="BL4" s="26"/>
    </row>
    <row r="5" spans="1:64" ht="11.25" thickBot="1">
      <c r="B5" s="991"/>
      <c r="C5" s="991"/>
      <c r="D5" s="991"/>
      <c r="E5" s="991"/>
      <c r="F5" s="991"/>
      <c r="G5" s="991"/>
      <c r="H5" s="991"/>
      <c r="I5" s="991"/>
      <c r="J5" s="991"/>
      <c r="K5" s="991"/>
      <c r="L5" s="991"/>
      <c r="N5" s="461"/>
      <c r="O5" s="291"/>
      <c r="P5" s="291"/>
      <c r="Q5" s="291"/>
      <c r="R5" s="291"/>
      <c r="S5" s="291"/>
      <c r="T5" s="291"/>
      <c r="U5" s="291"/>
      <c r="V5" s="291"/>
      <c r="W5" s="291"/>
      <c r="X5" s="291"/>
      <c r="Y5" s="291"/>
      <c r="Z5" s="291"/>
      <c r="AA5" s="462"/>
      <c r="AC5" s="578"/>
      <c r="AD5" s="575" t="s">
        <v>237</v>
      </c>
      <c r="AE5" s="575" t="s">
        <v>238</v>
      </c>
      <c r="AF5" s="575" t="s">
        <v>399</v>
      </c>
      <c r="AH5" s="578"/>
      <c r="AI5" s="575" t="s">
        <v>550</v>
      </c>
      <c r="AJ5" s="575" t="s">
        <v>551</v>
      </c>
      <c r="AK5" s="575" t="s">
        <v>399</v>
      </c>
      <c r="AL5" s="575" t="s">
        <v>547</v>
      </c>
      <c r="AN5" s="336" t="s">
        <v>670</v>
      </c>
      <c r="AP5" s="788" t="s">
        <v>671</v>
      </c>
      <c r="AQ5" s="788" t="s">
        <v>672</v>
      </c>
      <c r="AR5" s="788" t="s">
        <v>673</v>
      </c>
      <c r="AS5" s="336" t="s">
        <v>674</v>
      </c>
      <c r="BC5" s="134"/>
      <c r="BD5" s="28" t="s">
        <v>239</v>
      </c>
      <c r="BE5" s="29" t="s">
        <v>240</v>
      </c>
      <c r="BF5" s="30" t="s">
        <v>399</v>
      </c>
      <c r="BH5" s="134"/>
      <c r="BI5" s="28" t="s">
        <v>235</v>
      </c>
      <c r="BJ5" s="29" t="s">
        <v>236</v>
      </c>
      <c r="BK5" s="43" t="s">
        <v>399</v>
      </c>
      <c r="BL5" s="242" t="s">
        <v>547</v>
      </c>
    </row>
    <row r="6" spans="1:64" ht="11.25" thickBot="1">
      <c r="B6" s="991"/>
      <c r="C6" s="991"/>
      <c r="D6" s="991"/>
      <c r="E6" s="991"/>
      <c r="F6" s="991"/>
      <c r="G6" s="991"/>
      <c r="H6" s="991"/>
      <c r="I6" s="991"/>
      <c r="J6" s="991"/>
      <c r="K6" s="991"/>
      <c r="L6" s="991"/>
      <c r="N6" s="461"/>
      <c r="O6" s="291"/>
      <c r="P6" s="291"/>
      <c r="Q6" s="291"/>
      <c r="R6" s="291"/>
      <c r="S6" s="291"/>
      <c r="T6" s="291"/>
      <c r="U6" s="291"/>
      <c r="V6" s="291"/>
      <c r="W6" s="291"/>
      <c r="X6" s="291"/>
      <c r="Y6" s="291"/>
      <c r="Z6" s="291"/>
      <c r="AA6" s="462"/>
      <c r="AC6" s="575" t="s">
        <v>547</v>
      </c>
      <c r="AD6" s="769">
        <f>BD6</f>
        <v>0.10620915032679738</v>
      </c>
      <c r="AE6" s="688">
        <f>BE6</f>
        <v>0.78676470588235292</v>
      </c>
      <c r="AF6" s="688">
        <f>BF6</f>
        <v>0.10702614379084967</v>
      </c>
      <c r="AH6" s="575" t="s">
        <v>547</v>
      </c>
      <c r="AI6" s="696">
        <f>BI6</f>
        <v>130</v>
      </c>
      <c r="AJ6" s="696">
        <f>BJ6</f>
        <v>963</v>
      </c>
      <c r="AK6" s="696">
        <f>BK6</f>
        <v>131</v>
      </c>
      <c r="AL6" s="696">
        <f>BL6</f>
        <v>1224</v>
      </c>
      <c r="AN6" s="336" t="s">
        <v>697</v>
      </c>
      <c r="AP6" s="788" t="s">
        <v>693</v>
      </c>
      <c r="AQ6" s="788" t="s">
        <v>694</v>
      </c>
      <c r="AR6" s="788" t="s">
        <v>689</v>
      </c>
      <c r="AS6" s="336" t="s">
        <v>735</v>
      </c>
      <c r="BC6" s="31" t="s">
        <v>547</v>
      </c>
      <c r="BD6" s="130">
        <f>+BI6/+$BL6</f>
        <v>0.10620915032679738</v>
      </c>
      <c r="BE6" s="131">
        <f>+BJ6/+$BL6</f>
        <v>0.78676470588235292</v>
      </c>
      <c r="BF6" s="133">
        <f>+BK6/+$BL6</f>
        <v>0.10702614379084967</v>
      </c>
      <c r="BH6" s="31" t="s">
        <v>547</v>
      </c>
      <c r="BI6" s="38">
        <f>+集計・資料①!CW32</f>
        <v>130</v>
      </c>
      <c r="BJ6" s="39">
        <f>+集計・資料①!CX32</f>
        <v>963</v>
      </c>
      <c r="BK6" s="40">
        <f>+集計・資料①!CY32</f>
        <v>131</v>
      </c>
      <c r="BL6" s="41">
        <f>+SUM(BI6:BK6)</f>
        <v>1224</v>
      </c>
    </row>
    <row r="7" spans="1:64" ht="13.5" customHeight="1">
      <c r="B7" s="991"/>
      <c r="C7" s="991"/>
      <c r="D7" s="991"/>
      <c r="E7" s="991"/>
      <c r="F7" s="991"/>
      <c r="G7" s="991"/>
      <c r="H7" s="991"/>
      <c r="I7" s="991"/>
      <c r="J7" s="991"/>
      <c r="K7" s="991"/>
      <c r="L7" s="991"/>
      <c r="N7" s="461"/>
      <c r="O7" s="291"/>
      <c r="P7" s="291"/>
      <c r="Q7" s="291"/>
      <c r="R7" s="291"/>
      <c r="S7" s="291"/>
      <c r="T7" s="291"/>
      <c r="U7" s="291"/>
      <c r="V7" s="291"/>
      <c r="W7" s="291"/>
      <c r="X7" s="291"/>
      <c r="Y7" s="291"/>
      <c r="Z7" s="291"/>
      <c r="AA7" s="462"/>
      <c r="AH7" s="26"/>
      <c r="AI7" s="26"/>
      <c r="AJ7" s="26"/>
      <c r="AK7" s="26"/>
      <c r="AL7" s="26"/>
      <c r="AN7" s="336" t="str">
        <f>CONCATENATE(AN6,AP6,AQ6,AR6,AS6)</f>
        <v>業種別では、「医療・福祉」「教育・学習支援業」「金融･保険業」において導入率が他の業種に比べ高い。</v>
      </c>
      <c r="BH7" s="26"/>
      <c r="BI7" s="26"/>
      <c r="BJ7" s="26"/>
      <c r="BK7" s="26"/>
      <c r="BL7" s="26"/>
    </row>
    <row r="8" spans="1:64">
      <c r="B8" s="991"/>
      <c r="C8" s="991"/>
      <c r="D8" s="991"/>
      <c r="E8" s="991"/>
      <c r="F8" s="991"/>
      <c r="G8" s="991"/>
      <c r="H8" s="991"/>
      <c r="I8" s="991"/>
      <c r="J8" s="991"/>
      <c r="K8" s="991"/>
      <c r="L8" s="991"/>
      <c r="N8" s="461"/>
      <c r="O8" s="291"/>
      <c r="P8" s="291"/>
      <c r="Q8" s="291"/>
      <c r="R8" s="291"/>
      <c r="S8" s="291"/>
      <c r="T8" s="291"/>
      <c r="U8" s="291"/>
      <c r="V8" s="291"/>
      <c r="W8" s="291"/>
      <c r="X8" s="291"/>
      <c r="Y8" s="291"/>
      <c r="Z8" s="291"/>
      <c r="AA8" s="462"/>
      <c r="AC8" s="282" t="s">
        <v>242</v>
      </c>
      <c r="AD8" s="26"/>
      <c r="AE8" s="26"/>
      <c r="AF8" s="26"/>
      <c r="AH8" s="282" t="s">
        <v>245</v>
      </c>
      <c r="AI8" s="26"/>
      <c r="AJ8" s="26"/>
      <c r="AK8" s="26"/>
      <c r="AL8" s="26"/>
      <c r="AN8" s="336" t="s">
        <v>677</v>
      </c>
      <c r="AP8" s="788" t="s">
        <v>730</v>
      </c>
      <c r="AQ8" s="788" t="s">
        <v>713</v>
      </c>
      <c r="AR8" s="788" t="s">
        <v>714</v>
      </c>
      <c r="BC8" s="282" t="s">
        <v>242</v>
      </c>
      <c r="BD8" s="26"/>
      <c r="BE8" s="26"/>
      <c r="BF8" s="26"/>
      <c r="BH8" s="282" t="s">
        <v>245</v>
      </c>
      <c r="BI8" s="26"/>
      <c r="BJ8" s="26"/>
      <c r="BK8" s="26"/>
      <c r="BL8" s="26"/>
    </row>
    <row r="9" spans="1:64" ht="11.25" thickBot="1">
      <c r="B9" s="991"/>
      <c r="C9" s="991"/>
      <c r="D9" s="991"/>
      <c r="E9" s="991"/>
      <c r="F9" s="991"/>
      <c r="G9" s="991"/>
      <c r="H9" s="991"/>
      <c r="I9" s="991"/>
      <c r="J9" s="991"/>
      <c r="K9" s="991"/>
      <c r="L9" s="991"/>
      <c r="N9" s="461"/>
      <c r="O9" s="291"/>
      <c r="P9" s="291"/>
      <c r="Q9" s="291"/>
      <c r="R9" s="291"/>
      <c r="S9" s="291"/>
      <c r="T9" s="291"/>
      <c r="U9" s="291"/>
      <c r="V9" s="291"/>
      <c r="W9" s="291"/>
      <c r="X9" s="291"/>
      <c r="Y9" s="291"/>
      <c r="Z9" s="291"/>
      <c r="AA9" s="462"/>
      <c r="AC9" s="26"/>
      <c r="AD9" s="26"/>
      <c r="AE9" s="26"/>
      <c r="AF9" s="26"/>
      <c r="AH9" s="26"/>
      <c r="AI9" s="26"/>
      <c r="AJ9" s="26"/>
      <c r="AK9" s="26"/>
      <c r="AL9" s="26"/>
      <c r="AN9" s="336" t="s">
        <v>734</v>
      </c>
      <c r="AP9" s="788" t="s">
        <v>686</v>
      </c>
      <c r="AQ9" s="788" t="s">
        <v>683</v>
      </c>
      <c r="AR9" s="788"/>
      <c r="AS9" s="336" t="s">
        <v>781</v>
      </c>
      <c r="BC9" s="26"/>
      <c r="BD9" s="26"/>
      <c r="BE9" s="26"/>
      <c r="BF9" s="26"/>
      <c r="BH9" s="26"/>
      <c r="BI9" s="26"/>
      <c r="BJ9" s="26"/>
      <c r="BK9" s="26"/>
      <c r="BL9" s="26"/>
    </row>
    <row r="10" spans="1:64" ht="11.25" thickBot="1">
      <c r="B10" s="991"/>
      <c r="C10" s="991"/>
      <c r="D10" s="991"/>
      <c r="E10" s="991"/>
      <c r="F10" s="991"/>
      <c r="G10" s="991"/>
      <c r="H10" s="991"/>
      <c r="I10" s="991"/>
      <c r="J10" s="991"/>
      <c r="K10" s="991"/>
      <c r="L10" s="991"/>
      <c r="N10" s="461"/>
      <c r="O10" s="291"/>
      <c r="P10" s="291"/>
      <c r="Q10" s="291"/>
      <c r="R10" s="291"/>
      <c r="S10" s="291"/>
      <c r="T10" s="291"/>
      <c r="U10" s="291"/>
      <c r="V10" s="291"/>
      <c r="W10" s="291"/>
      <c r="X10" s="291"/>
      <c r="Y10" s="291"/>
      <c r="Z10" s="291"/>
      <c r="AA10" s="462"/>
      <c r="AC10" s="575" t="s">
        <v>539</v>
      </c>
      <c r="AD10" s="575" t="s">
        <v>581</v>
      </c>
      <c r="AE10" s="575" t="s">
        <v>582</v>
      </c>
      <c r="AF10" s="575" t="s">
        <v>399</v>
      </c>
      <c r="AH10" s="575" t="s">
        <v>539</v>
      </c>
      <c r="AI10" s="575" t="s">
        <v>581</v>
      </c>
      <c r="AJ10" s="575" t="s">
        <v>582</v>
      </c>
      <c r="AK10" s="575" t="s">
        <v>399</v>
      </c>
      <c r="AL10" s="575" t="s">
        <v>547</v>
      </c>
      <c r="BC10" s="27" t="s">
        <v>539</v>
      </c>
      <c r="BD10" s="28" t="s">
        <v>581</v>
      </c>
      <c r="BE10" s="29" t="s">
        <v>582</v>
      </c>
      <c r="BF10" s="30" t="s">
        <v>399</v>
      </c>
      <c r="BH10" s="27" t="s">
        <v>539</v>
      </c>
      <c r="BI10" s="28" t="s">
        <v>235</v>
      </c>
      <c r="BJ10" s="29" t="s">
        <v>236</v>
      </c>
      <c r="BK10" s="43" t="s">
        <v>399</v>
      </c>
      <c r="BL10" s="32" t="s">
        <v>547</v>
      </c>
    </row>
    <row r="11" spans="1:64">
      <c r="B11" s="991"/>
      <c r="C11" s="991"/>
      <c r="D11" s="991"/>
      <c r="E11" s="991"/>
      <c r="F11" s="991"/>
      <c r="G11" s="991"/>
      <c r="H11" s="991"/>
      <c r="I11" s="991"/>
      <c r="J11" s="991"/>
      <c r="K11" s="991"/>
      <c r="L11" s="991"/>
      <c r="N11" s="461"/>
      <c r="O11" s="291"/>
      <c r="P11" s="291"/>
      <c r="Q11" s="291"/>
      <c r="R11" s="291"/>
      <c r="S11" s="291"/>
      <c r="T11" s="291"/>
      <c r="U11" s="291"/>
      <c r="V11" s="291"/>
      <c r="W11" s="291"/>
      <c r="X11" s="291"/>
      <c r="Y11" s="291"/>
      <c r="Z11" s="291"/>
      <c r="AA11" s="462"/>
      <c r="AC11" s="573" t="s">
        <v>401</v>
      </c>
      <c r="AD11" s="697">
        <f>BD23</f>
        <v>7.9812206572769953E-2</v>
      </c>
      <c r="AE11" s="688">
        <f>BE23</f>
        <v>0.67136150234741787</v>
      </c>
      <c r="AF11" s="688">
        <f>BF23</f>
        <v>0.24882629107981222</v>
      </c>
      <c r="AH11" s="573" t="s">
        <v>401</v>
      </c>
      <c r="AI11" s="696">
        <f>BI23</f>
        <v>17</v>
      </c>
      <c r="AJ11" s="696">
        <f>BJ23</f>
        <v>143</v>
      </c>
      <c r="AK11" s="696">
        <f>BK23</f>
        <v>53</v>
      </c>
      <c r="AL11" s="696">
        <f>BL23</f>
        <v>213</v>
      </c>
      <c r="AN11" s="336" t="str">
        <f>CONCATENATE(AN9,AP9,AQ9,AR9,AS9,AN10,AP10,AQ10,AR10,AS10)</f>
        <v>規模別では、「30～49人」「5～9人」の事業所において、導入率がやや高い。</v>
      </c>
      <c r="BC11" s="44" t="s">
        <v>546</v>
      </c>
      <c r="BD11" s="52" t="e">
        <f>+BI11/+$BL11</f>
        <v>#DIV/0!</v>
      </c>
      <c r="BE11" s="53" t="e">
        <f>+BJ11/+$BL11</f>
        <v>#DIV/0!</v>
      </c>
      <c r="BF11" s="47" t="e">
        <f>+BK11/+$BL11</f>
        <v>#DIV/0!</v>
      </c>
      <c r="BH11" s="44" t="s">
        <v>546</v>
      </c>
      <c r="BI11" s="48">
        <f>+集計・資料①!CW6</f>
        <v>0</v>
      </c>
      <c r="BJ11" s="49">
        <f>+集計・資料①!CX6</f>
        <v>0</v>
      </c>
      <c r="BK11" s="50">
        <f>+集計・資料①!CY6</f>
        <v>0</v>
      </c>
      <c r="BL11" s="51">
        <f>+SUM(BI11:BK11)</f>
        <v>0</v>
      </c>
    </row>
    <row r="12" spans="1:64">
      <c r="B12" s="991"/>
      <c r="C12" s="991"/>
      <c r="D12" s="991"/>
      <c r="E12" s="991"/>
      <c r="F12" s="991"/>
      <c r="G12" s="991"/>
      <c r="H12" s="991"/>
      <c r="I12" s="991"/>
      <c r="J12" s="991"/>
      <c r="K12" s="991"/>
      <c r="L12" s="991"/>
      <c r="N12" s="461"/>
      <c r="O12" s="291"/>
      <c r="P12" s="291"/>
      <c r="Q12" s="291"/>
      <c r="R12" s="291"/>
      <c r="S12" s="291"/>
      <c r="T12" s="291"/>
      <c r="U12" s="291"/>
      <c r="V12" s="291"/>
      <c r="W12" s="291"/>
      <c r="X12" s="291"/>
      <c r="Y12" s="291"/>
      <c r="Z12" s="291"/>
      <c r="AA12" s="462"/>
      <c r="AC12" s="690" t="s">
        <v>402</v>
      </c>
      <c r="AD12" s="697">
        <f>BD22</f>
        <v>9.9447513812154692E-2</v>
      </c>
      <c r="AE12" s="688">
        <f>BE22</f>
        <v>0.81215469613259672</v>
      </c>
      <c r="AF12" s="688">
        <f>BF22</f>
        <v>8.8397790055248615E-2</v>
      </c>
      <c r="AH12" s="690" t="s">
        <v>402</v>
      </c>
      <c r="AI12" s="696">
        <f>BI22</f>
        <v>18</v>
      </c>
      <c r="AJ12" s="696">
        <f>BJ22</f>
        <v>147</v>
      </c>
      <c r="AK12" s="696">
        <f>BK22</f>
        <v>16</v>
      </c>
      <c r="AL12" s="696">
        <f>BL22</f>
        <v>181</v>
      </c>
      <c r="BC12" s="7" t="s">
        <v>533</v>
      </c>
      <c r="BD12" s="96">
        <f t="shared" ref="BD12:BD22" si="0">+BI12/+$BL12</f>
        <v>0.11475409836065574</v>
      </c>
      <c r="BE12" s="72">
        <f t="shared" ref="BE12:BE22" si="1">+BJ12/+$BL12</f>
        <v>0.75409836065573765</v>
      </c>
      <c r="BF12" s="73">
        <f t="shared" ref="BF12:BF22" si="2">+BK12/+$BL12</f>
        <v>0.13114754098360656</v>
      </c>
      <c r="BH12" s="7" t="s">
        <v>533</v>
      </c>
      <c r="BI12" s="48">
        <f>+集計・資料①!CW8</f>
        <v>14</v>
      </c>
      <c r="BJ12" s="49">
        <f>+集計・資料①!CX8</f>
        <v>92</v>
      </c>
      <c r="BK12" s="50">
        <f>+集計・資料①!CY8</f>
        <v>16</v>
      </c>
      <c r="BL12" s="51">
        <f t="shared" ref="BL12:BL24" si="3">+SUM(BI12:BK12)</f>
        <v>122</v>
      </c>
    </row>
    <row r="13" spans="1:64">
      <c r="B13" s="991"/>
      <c r="C13" s="991"/>
      <c r="D13" s="991"/>
      <c r="E13" s="991"/>
      <c r="F13" s="991"/>
      <c r="G13" s="991"/>
      <c r="H13" s="991"/>
      <c r="I13" s="991"/>
      <c r="J13" s="991"/>
      <c r="K13" s="991"/>
      <c r="L13" s="991"/>
      <c r="N13" s="461"/>
      <c r="O13" s="291"/>
      <c r="P13" s="291"/>
      <c r="Q13" s="291"/>
      <c r="R13" s="291"/>
      <c r="S13" s="291"/>
      <c r="T13" s="291"/>
      <c r="U13" s="291"/>
      <c r="V13" s="291"/>
      <c r="W13" s="291"/>
      <c r="X13" s="291"/>
      <c r="Y13" s="291"/>
      <c r="Z13" s="291"/>
      <c r="AA13" s="462"/>
      <c r="AC13" s="573" t="s">
        <v>403</v>
      </c>
      <c r="AD13" s="697">
        <f>BD21</f>
        <v>0</v>
      </c>
      <c r="AE13" s="688">
        <f>BE21</f>
        <v>1</v>
      </c>
      <c r="AF13" s="688">
        <f>BF21</f>
        <v>0</v>
      </c>
      <c r="AH13" s="573" t="s">
        <v>403</v>
      </c>
      <c r="AI13" s="696">
        <f>BI21</f>
        <v>0</v>
      </c>
      <c r="AJ13" s="696">
        <f>BJ21</f>
        <v>12</v>
      </c>
      <c r="AK13" s="696">
        <f>BK21</f>
        <v>0</v>
      </c>
      <c r="AL13" s="696">
        <f>BL21</f>
        <v>12</v>
      </c>
      <c r="BC13" s="7" t="s">
        <v>534</v>
      </c>
      <c r="BD13" s="96">
        <f t="shared" si="0"/>
        <v>0.11428571428571428</v>
      </c>
      <c r="BE13" s="72">
        <f t="shared" si="1"/>
        <v>0.77142857142857146</v>
      </c>
      <c r="BF13" s="73">
        <f t="shared" si="2"/>
        <v>0.11428571428571428</v>
      </c>
      <c r="BH13" s="7" t="s">
        <v>534</v>
      </c>
      <c r="BI13" s="48">
        <f>+集計・資料①!CW10</f>
        <v>16</v>
      </c>
      <c r="BJ13" s="49">
        <f>+集計・資料①!CX10</f>
        <v>108</v>
      </c>
      <c r="BK13" s="50">
        <f>+集計・資料①!CY10</f>
        <v>16</v>
      </c>
      <c r="BL13" s="51">
        <f t="shared" si="3"/>
        <v>140</v>
      </c>
    </row>
    <row r="14" spans="1:64" ht="11.25" customHeight="1">
      <c r="B14" s="991"/>
      <c r="C14" s="991"/>
      <c r="D14" s="991"/>
      <c r="E14" s="991"/>
      <c r="F14" s="991"/>
      <c r="G14" s="991"/>
      <c r="H14" s="991"/>
      <c r="I14" s="991"/>
      <c r="J14" s="991"/>
      <c r="K14" s="991"/>
      <c r="L14" s="991"/>
      <c r="N14" s="461"/>
      <c r="O14" s="291"/>
      <c r="P14" s="291"/>
      <c r="Q14" s="291"/>
      <c r="R14" s="291"/>
      <c r="S14" s="291"/>
      <c r="T14" s="291"/>
      <c r="U14" s="291"/>
      <c r="V14" s="291"/>
      <c r="W14" s="291"/>
      <c r="X14" s="291"/>
      <c r="Y14" s="291"/>
      <c r="Z14" s="291"/>
      <c r="AA14" s="462"/>
      <c r="AC14" s="690" t="s">
        <v>404</v>
      </c>
      <c r="AD14" s="697">
        <f>BD20</f>
        <v>0.11538461538461539</v>
      </c>
      <c r="AE14" s="688">
        <f>BE20</f>
        <v>0.80769230769230771</v>
      </c>
      <c r="AF14" s="688">
        <f>BF20</f>
        <v>7.6923076923076927E-2</v>
      </c>
      <c r="AH14" s="690" t="s">
        <v>404</v>
      </c>
      <c r="AI14" s="696">
        <f>BI20</f>
        <v>3</v>
      </c>
      <c r="AJ14" s="696">
        <f>BJ20</f>
        <v>21</v>
      </c>
      <c r="AK14" s="696">
        <f>BK20</f>
        <v>2</v>
      </c>
      <c r="AL14" s="696">
        <f>BL20</f>
        <v>26</v>
      </c>
      <c r="AN14" s="789" t="s">
        <v>678</v>
      </c>
      <c r="AO14" s="790"/>
      <c r="AP14" s="790"/>
      <c r="AQ14" s="790"/>
      <c r="AR14" s="790"/>
      <c r="AS14" s="790"/>
      <c r="AT14" s="790"/>
      <c r="AU14" s="790"/>
      <c r="AV14" s="790"/>
      <c r="AW14" s="790"/>
      <c r="AX14" s="790"/>
      <c r="AY14" s="790"/>
      <c r="BC14" s="7" t="s">
        <v>532</v>
      </c>
      <c r="BD14" s="96">
        <f t="shared" si="0"/>
        <v>0.14634146341463414</v>
      </c>
      <c r="BE14" s="72">
        <f t="shared" si="1"/>
        <v>0.85365853658536583</v>
      </c>
      <c r="BF14" s="73">
        <f t="shared" si="2"/>
        <v>0</v>
      </c>
      <c r="BH14" s="7" t="s">
        <v>532</v>
      </c>
      <c r="BI14" s="48">
        <f>+集計・資料①!CW12</f>
        <v>6</v>
      </c>
      <c r="BJ14" s="49">
        <f>+集計・資料①!CX12</f>
        <v>35</v>
      </c>
      <c r="BK14" s="50">
        <f>+集計・資料①!CY12</f>
        <v>0</v>
      </c>
      <c r="BL14" s="51">
        <f t="shared" si="3"/>
        <v>41</v>
      </c>
    </row>
    <row r="15" spans="1:64" ht="10.5" customHeight="1">
      <c r="B15" s="991"/>
      <c r="C15" s="991"/>
      <c r="D15" s="991"/>
      <c r="E15" s="991"/>
      <c r="F15" s="991"/>
      <c r="G15" s="991"/>
      <c r="H15" s="991"/>
      <c r="I15" s="991"/>
      <c r="J15" s="991"/>
      <c r="K15" s="991"/>
      <c r="L15" s="991"/>
      <c r="N15" s="461"/>
      <c r="O15" s="291"/>
      <c r="P15" s="291"/>
      <c r="Q15" s="291"/>
      <c r="R15" s="291"/>
      <c r="S15" s="291"/>
      <c r="T15" s="291"/>
      <c r="U15" s="291"/>
      <c r="V15" s="291"/>
      <c r="W15" s="291"/>
      <c r="X15" s="291"/>
      <c r="Y15" s="291"/>
      <c r="Z15" s="291"/>
      <c r="AA15" s="462"/>
      <c r="AC15" s="573" t="s">
        <v>405</v>
      </c>
      <c r="AD15" s="697">
        <f>BD19</f>
        <v>8.050847457627118E-2</v>
      </c>
      <c r="AE15" s="688">
        <f>BE19</f>
        <v>0.83050847457627119</v>
      </c>
      <c r="AF15" s="688">
        <f>BF19</f>
        <v>8.8983050847457626E-2</v>
      </c>
      <c r="AH15" s="573" t="s">
        <v>405</v>
      </c>
      <c r="AI15" s="696">
        <f>BI19</f>
        <v>19</v>
      </c>
      <c r="AJ15" s="696">
        <f>BJ19</f>
        <v>196</v>
      </c>
      <c r="AK15" s="696">
        <f>BK19</f>
        <v>21</v>
      </c>
      <c r="AL15" s="696">
        <f>BL19</f>
        <v>236</v>
      </c>
      <c r="AN15" s="915" t="str">
        <f>CONCATENATE("　",AN4,CHAR(10),"　",AN7,CHAR(10),"　",AN11)</f>
        <v>　パートタイマーの退職金制度について、「あり」と回答した事業所は全体で10.6%となった。
　業種別では、「医療・福祉」「教育・学習支援業」「金融･保険業」において導入率が他の業種に比べ高い。
　規模別では、「30～49人」「5～9人」の事業所において、導入率がやや高い。</v>
      </c>
      <c r="AO15" s="915"/>
      <c r="AP15" s="915"/>
      <c r="AQ15" s="915"/>
      <c r="AR15" s="915"/>
      <c r="AS15" s="915"/>
      <c r="AT15" s="915"/>
      <c r="AU15" s="915"/>
      <c r="AV15" s="915"/>
      <c r="AW15" s="915"/>
      <c r="AX15" s="915"/>
      <c r="AY15" s="915"/>
      <c r="BC15" s="7" t="s">
        <v>531</v>
      </c>
      <c r="BD15" s="96">
        <f t="shared" si="0"/>
        <v>0.16759776536312848</v>
      </c>
      <c r="BE15" s="72">
        <f t="shared" si="1"/>
        <v>0.82681564245810057</v>
      </c>
      <c r="BF15" s="73">
        <f t="shared" si="2"/>
        <v>5.5865921787709499E-3</v>
      </c>
      <c r="BH15" s="7" t="s">
        <v>531</v>
      </c>
      <c r="BI15" s="48">
        <f>+集計・資料①!CW14</f>
        <v>30</v>
      </c>
      <c r="BJ15" s="49">
        <f>+集計・資料①!CX14</f>
        <v>148</v>
      </c>
      <c r="BK15" s="50">
        <f>+集計・資料①!CY14</f>
        <v>1</v>
      </c>
      <c r="BL15" s="51">
        <f t="shared" si="3"/>
        <v>179</v>
      </c>
    </row>
    <row r="16" spans="1:64" ht="11.25" customHeight="1">
      <c r="B16" s="991"/>
      <c r="C16" s="991"/>
      <c r="D16" s="991"/>
      <c r="E16" s="991"/>
      <c r="F16" s="991"/>
      <c r="G16" s="991"/>
      <c r="H16" s="991"/>
      <c r="I16" s="991"/>
      <c r="J16" s="991"/>
      <c r="K16" s="991"/>
      <c r="L16" s="991"/>
      <c r="N16" s="463"/>
      <c r="O16" s="464"/>
      <c r="P16" s="464"/>
      <c r="Q16" s="464"/>
      <c r="R16" s="464"/>
      <c r="S16" s="464"/>
      <c r="T16" s="464"/>
      <c r="U16" s="464"/>
      <c r="V16" s="464"/>
      <c r="W16" s="464"/>
      <c r="X16" s="464"/>
      <c r="Y16" s="464"/>
      <c r="Z16" s="464"/>
      <c r="AA16" s="465"/>
      <c r="AC16" s="690" t="s">
        <v>664</v>
      </c>
      <c r="AD16" s="769">
        <f>BD18</f>
        <v>0.14285714285714285</v>
      </c>
      <c r="AE16" s="688">
        <f>BE18</f>
        <v>0.76190476190476186</v>
      </c>
      <c r="AF16" s="688">
        <f>BF18</f>
        <v>9.5238095238095233E-2</v>
      </c>
      <c r="AH16" s="690" t="s">
        <v>406</v>
      </c>
      <c r="AI16" s="696">
        <f>BI18</f>
        <v>3</v>
      </c>
      <c r="AJ16" s="696">
        <f>BJ18</f>
        <v>16</v>
      </c>
      <c r="AK16" s="696">
        <f>BK18</f>
        <v>2</v>
      </c>
      <c r="AL16" s="696">
        <f>BL18</f>
        <v>21</v>
      </c>
      <c r="AN16" s="915"/>
      <c r="AO16" s="915"/>
      <c r="AP16" s="915"/>
      <c r="AQ16" s="915"/>
      <c r="AR16" s="915"/>
      <c r="AS16" s="915"/>
      <c r="AT16" s="915"/>
      <c r="AU16" s="915"/>
      <c r="AV16" s="915"/>
      <c r="AW16" s="915"/>
      <c r="AX16" s="915"/>
      <c r="AY16" s="915"/>
      <c r="BC16" s="7" t="s">
        <v>530</v>
      </c>
      <c r="BD16" s="96">
        <f t="shared" si="0"/>
        <v>8.5714285714285715E-2</v>
      </c>
      <c r="BE16" s="72">
        <f t="shared" si="1"/>
        <v>0.88571428571428568</v>
      </c>
      <c r="BF16" s="73">
        <f t="shared" si="2"/>
        <v>2.8571428571428571E-2</v>
      </c>
      <c r="BH16" s="7" t="s">
        <v>530</v>
      </c>
      <c r="BI16" s="48">
        <f>+集計・資料①!CW16</f>
        <v>3</v>
      </c>
      <c r="BJ16" s="49">
        <f>+集計・資料①!CX16</f>
        <v>31</v>
      </c>
      <c r="BK16" s="50">
        <f>+集計・資料①!CY16</f>
        <v>1</v>
      </c>
      <c r="BL16" s="51">
        <f t="shared" si="3"/>
        <v>35</v>
      </c>
    </row>
    <row r="17" spans="1:64" ht="10.5" customHeight="1">
      <c r="AC17" s="573" t="s">
        <v>407</v>
      </c>
      <c r="AD17" s="697">
        <f>BD17</f>
        <v>5.5555555555555552E-2</v>
      </c>
      <c r="AE17" s="688">
        <f>BE17</f>
        <v>0.77777777777777779</v>
      </c>
      <c r="AF17" s="688">
        <f>BF17</f>
        <v>0.16666666666666666</v>
      </c>
      <c r="AH17" s="573" t="s">
        <v>407</v>
      </c>
      <c r="AI17" s="696">
        <f>BI17</f>
        <v>1</v>
      </c>
      <c r="AJ17" s="696">
        <f>BJ17</f>
        <v>14</v>
      </c>
      <c r="AK17" s="696">
        <f>BK17</f>
        <v>3</v>
      </c>
      <c r="AL17" s="696">
        <f>BL17</f>
        <v>18</v>
      </c>
      <c r="AN17" s="915"/>
      <c r="AO17" s="915"/>
      <c r="AP17" s="915"/>
      <c r="AQ17" s="915"/>
      <c r="AR17" s="915"/>
      <c r="AS17" s="915"/>
      <c r="AT17" s="915"/>
      <c r="AU17" s="915"/>
      <c r="AV17" s="915"/>
      <c r="AW17" s="915"/>
      <c r="AX17" s="915"/>
      <c r="AY17" s="915"/>
      <c r="BC17" s="7" t="s">
        <v>535</v>
      </c>
      <c r="BD17" s="96">
        <f t="shared" si="0"/>
        <v>5.5555555555555552E-2</v>
      </c>
      <c r="BE17" s="72">
        <f t="shared" si="1"/>
        <v>0.77777777777777779</v>
      </c>
      <c r="BF17" s="73">
        <f t="shared" si="2"/>
        <v>0.16666666666666666</v>
      </c>
      <c r="BH17" s="7" t="s">
        <v>535</v>
      </c>
      <c r="BI17" s="48">
        <f>+集計・資料①!CW18</f>
        <v>1</v>
      </c>
      <c r="BJ17" s="49">
        <f>+集計・資料①!CX18</f>
        <v>14</v>
      </c>
      <c r="BK17" s="50">
        <f>+集計・資料①!CY18</f>
        <v>3</v>
      </c>
      <c r="BL17" s="51">
        <f t="shared" si="3"/>
        <v>18</v>
      </c>
    </row>
    <row r="18" spans="1:64" ht="10.5" customHeight="1">
      <c r="A18" s="458"/>
      <c r="B18" s="459"/>
      <c r="C18" s="459"/>
      <c r="D18" s="459"/>
      <c r="E18" s="459"/>
      <c r="F18" s="459"/>
      <c r="G18" s="459"/>
      <c r="H18" s="459"/>
      <c r="I18" s="459"/>
      <c r="J18" s="459"/>
      <c r="K18" s="459"/>
      <c r="L18" s="459"/>
      <c r="M18" s="459"/>
      <c r="N18" s="459"/>
      <c r="O18" s="459"/>
      <c r="P18" s="459"/>
      <c r="Q18" s="459"/>
      <c r="R18" s="459"/>
      <c r="S18" s="459"/>
      <c r="T18" s="459"/>
      <c r="U18" s="459"/>
      <c r="V18" s="459"/>
      <c r="W18" s="459"/>
      <c r="X18" s="459"/>
      <c r="Y18" s="459"/>
      <c r="Z18" s="459"/>
      <c r="AA18" s="460"/>
      <c r="AC18" s="690" t="s">
        <v>408</v>
      </c>
      <c r="AD18" s="697">
        <f>BD16</f>
        <v>8.5714285714285715E-2</v>
      </c>
      <c r="AE18" s="688">
        <f>BE16</f>
        <v>0.88571428571428568</v>
      </c>
      <c r="AF18" s="688">
        <f>BF16</f>
        <v>2.8571428571428571E-2</v>
      </c>
      <c r="AH18" s="690" t="s">
        <v>408</v>
      </c>
      <c r="AI18" s="696">
        <f>BI16</f>
        <v>3</v>
      </c>
      <c r="AJ18" s="696">
        <f>BJ16</f>
        <v>31</v>
      </c>
      <c r="AK18" s="696">
        <f>BK16</f>
        <v>1</v>
      </c>
      <c r="AL18" s="696">
        <f>BL16</f>
        <v>35</v>
      </c>
      <c r="AN18" s="915"/>
      <c r="AO18" s="915"/>
      <c r="AP18" s="915"/>
      <c r="AQ18" s="915"/>
      <c r="AR18" s="915"/>
      <c r="AS18" s="915"/>
      <c r="AT18" s="915"/>
      <c r="AU18" s="915"/>
      <c r="AV18" s="915"/>
      <c r="AW18" s="915"/>
      <c r="AX18" s="915"/>
      <c r="AY18" s="915"/>
      <c r="BC18" s="7" t="s">
        <v>529</v>
      </c>
      <c r="BD18" s="96">
        <f t="shared" si="0"/>
        <v>0.14285714285714285</v>
      </c>
      <c r="BE18" s="72">
        <f t="shared" si="1"/>
        <v>0.76190476190476186</v>
      </c>
      <c r="BF18" s="73">
        <f t="shared" si="2"/>
        <v>9.5238095238095233E-2</v>
      </c>
      <c r="BH18" s="7" t="s">
        <v>529</v>
      </c>
      <c r="BI18" s="48">
        <f>+集計・資料①!CW20</f>
        <v>3</v>
      </c>
      <c r="BJ18" s="49">
        <f>+集計・資料①!CX20</f>
        <v>16</v>
      </c>
      <c r="BK18" s="50">
        <f>+集計・資料①!CY20</f>
        <v>2</v>
      </c>
      <c r="BL18" s="51">
        <f t="shared" si="3"/>
        <v>21</v>
      </c>
    </row>
    <row r="19" spans="1:64" ht="10.5" customHeight="1">
      <c r="A19" s="461"/>
      <c r="B19" s="291"/>
      <c r="C19" s="291"/>
      <c r="D19" s="291"/>
      <c r="E19" s="291"/>
      <c r="F19" s="291"/>
      <c r="G19" s="291"/>
      <c r="H19" s="291"/>
      <c r="I19" s="291"/>
      <c r="J19" s="291"/>
      <c r="K19" s="291"/>
      <c r="L19" s="291"/>
      <c r="M19" s="291"/>
      <c r="N19" s="291"/>
      <c r="O19" s="291"/>
      <c r="P19" s="291"/>
      <c r="Q19" s="291"/>
      <c r="R19" s="291"/>
      <c r="S19" s="291"/>
      <c r="T19" s="291"/>
      <c r="U19" s="291"/>
      <c r="V19" s="291"/>
      <c r="W19" s="291"/>
      <c r="X19" s="291"/>
      <c r="Y19" s="291"/>
      <c r="Z19" s="291"/>
      <c r="AA19" s="462"/>
      <c r="AC19" s="573" t="s">
        <v>409</v>
      </c>
      <c r="AD19" s="769">
        <f>BD15</f>
        <v>0.16759776536312848</v>
      </c>
      <c r="AE19" s="688">
        <f>BE15</f>
        <v>0.82681564245810057</v>
      </c>
      <c r="AF19" s="688">
        <f>BF15</f>
        <v>5.5865921787709499E-3</v>
      </c>
      <c r="AH19" s="573" t="s">
        <v>409</v>
      </c>
      <c r="AI19" s="696">
        <f>BI15</f>
        <v>30</v>
      </c>
      <c r="AJ19" s="696">
        <f>BJ15</f>
        <v>148</v>
      </c>
      <c r="AK19" s="696">
        <f>BK15</f>
        <v>1</v>
      </c>
      <c r="AL19" s="696">
        <f>BL15</f>
        <v>179</v>
      </c>
      <c r="AN19" s="915"/>
      <c r="AO19" s="915"/>
      <c r="AP19" s="915"/>
      <c r="AQ19" s="915"/>
      <c r="AR19" s="915"/>
      <c r="AS19" s="915"/>
      <c r="AT19" s="915"/>
      <c r="AU19" s="915"/>
      <c r="AV19" s="915"/>
      <c r="AW19" s="915"/>
      <c r="AX19" s="915"/>
      <c r="AY19" s="915"/>
      <c r="BC19" s="7" t="s">
        <v>528</v>
      </c>
      <c r="BD19" s="96">
        <f t="shared" si="0"/>
        <v>8.050847457627118E-2</v>
      </c>
      <c r="BE19" s="72">
        <f t="shared" si="1"/>
        <v>0.83050847457627119</v>
      </c>
      <c r="BF19" s="73">
        <f t="shared" si="2"/>
        <v>8.8983050847457626E-2</v>
      </c>
      <c r="BH19" s="7" t="s">
        <v>528</v>
      </c>
      <c r="BI19" s="48">
        <f>+集計・資料①!CW22</f>
        <v>19</v>
      </c>
      <c r="BJ19" s="49">
        <f>+集計・資料①!CX22</f>
        <v>196</v>
      </c>
      <c r="BK19" s="50">
        <f>+集計・資料①!CY22</f>
        <v>21</v>
      </c>
      <c r="BL19" s="51">
        <f t="shared" si="3"/>
        <v>236</v>
      </c>
    </row>
    <row r="20" spans="1:64" ht="10.5" customHeight="1">
      <c r="A20" s="461"/>
      <c r="B20" s="291"/>
      <c r="C20" s="291"/>
      <c r="D20" s="291"/>
      <c r="E20" s="291"/>
      <c r="F20" s="291"/>
      <c r="G20" s="291"/>
      <c r="H20" s="291"/>
      <c r="I20" s="291"/>
      <c r="J20" s="291"/>
      <c r="K20" s="291"/>
      <c r="L20" s="291"/>
      <c r="M20" s="291"/>
      <c r="N20" s="291"/>
      <c r="O20" s="291"/>
      <c r="P20" s="291"/>
      <c r="Q20" s="291"/>
      <c r="R20" s="291"/>
      <c r="S20" s="291"/>
      <c r="T20" s="291"/>
      <c r="U20" s="291"/>
      <c r="V20" s="291"/>
      <c r="W20" s="291"/>
      <c r="X20" s="291"/>
      <c r="Y20" s="291"/>
      <c r="Z20" s="291"/>
      <c r="AA20" s="462"/>
      <c r="AC20" s="690" t="s">
        <v>410</v>
      </c>
      <c r="AD20" s="769">
        <f>BD14</f>
        <v>0.14634146341463414</v>
      </c>
      <c r="AE20" s="688">
        <f>BE14</f>
        <v>0.85365853658536583</v>
      </c>
      <c r="AF20" s="688">
        <f>BF14</f>
        <v>0</v>
      </c>
      <c r="AH20" s="690" t="s">
        <v>410</v>
      </c>
      <c r="AI20" s="696">
        <f>BI14</f>
        <v>6</v>
      </c>
      <c r="AJ20" s="696">
        <f>BJ14</f>
        <v>35</v>
      </c>
      <c r="AK20" s="696">
        <f>BK14</f>
        <v>0</v>
      </c>
      <c r="AL20" s="696">
        <f>BL14</f>
        <v>41</v>
      </c>
      <c r="AN20" s="915"/>
      <c r="AO20" s="915"/>
      <c r="AP20" s="915"/>
      <c r="AQ20" s="915"/>
      <c r="AR20" s="915"/>
      <c r="AS20" s="915"/>
      <c r="AT20" s="915"/>
      <c r="AU20" s="915"/>
      <c r="AV20" s="915"/>
      <c r="AW20" s="915"/>
      <c r="AX20" s="915"/>
      <c r="AY20" s="915"/>
      <c r="BC20" s="7" t="s">
        <v>527</v>
      </c>
      <c r="BD20" s="96">
        <f t="shared" si="0"/>
        <v>0.11538461538461539</v>
      </c>
      <c r="BE20" s="72">
        <f t="shared" si="1"/>
        <v>0.80769230769230771</v>
      </c>
      <c r="BF20" s="73">
        <f t="shared" si="2"/>
        <v>7.6923076923076927E-2</v>
      </c>
      <c r="BH20" s="7" t="s">
        <v>527</v>
      </c>
      <c r="BI20" s="48">
        <f>+集計・資料①!CW24</f>
        <v>3</v>
      </c>
      <c r="BJ20" s="49">
        <f>+集計・資料①!CX24</f>
        <v>21</v>
      </c>
      <c r="BK20" s="50">
        <f>+集計・資料①!CY24</f>
        <v>2</v>
      </c>
      <c r="BL20" s="51">
        <f t="shared" si="3"/>
        <v>26</v>
      </c>
    </row>
    <row r="21" spans="1:64" ht="10.5" customHeight="1">
      <c r="A21" s="461"/>
      <c r="B21" s="291"/>
      <c r="C21" s="291"/>
      <c r="D21" s="291"/>
      <c r="E21" s="291"/>
      <c r="F21" s="291"/>
      <c r="G21" s="291"/>
      <c r="H21" s="291"/>
      <c r="I21" s="291"/>
      <c r="J21" s="291"/>
      <c r="K21" s="291"/>
      <c r="L21" s="291"/>
      <c r="M21" s="291"/>
      <c r="N21" s="291"/>
      <c r="O21" s="291"/>
      <c r="P21" s="291"/>
      <c r="Q21" s="291"/>
      <c r="R21" s="291"/>
      <c r="S21" s="291"/>
      <c r="T21" s="291"/>
      <c r="U21" s="291"/>
      <c r="V21" s="291"/>
      <c r="W21" s="291"/>
      <c r="X21" s="291"/>
      <c r="Y21" s="291"/>
      <c r="Z21" s="291"/>
      <c r="AA21" s="462"/>
      <c r="AC21" s="573" t="s">
        <v>411</v>
      </c>
      <c r="AD21" s="697">
        <f>BD13</f>
        <v>0.11428571428571428</v>
      </c>
      <c r="AE21" s="688">
        <f>BE13</f>
        <v>0.77142857142857146</v>
      </c>
      <c r="AF21" s="688">
        <f>BF13</f>
        <v>0.11428571428571428</v>
      </c>
      <c r="AH21" s="573" t="s">
        <v>411</v>
      </c>
      <c r="AI21" s="696">
        <f>BI13</f>
        <v>16</v>
      </c>
      <c r="AJ21" s="696">
        <f>BJ13</f>
        <v>108</v>
      </c>
      <c r="AK21" s="696">
        <f>BK13</f>
        <v>16</v>
      </c>
      <c r="AL21" s="696">
        <f>BL13</f>
        <v>140</v>
      </c>
      <c r="AN21" s="915"/>
      <c r="AO21" s="915"/>
      <c r="AP21" s="915"/>
      <c r="AQ21" s="915"/>
      <c r="AR21" s="915"/>
      <c r="AS21" s="915"/>
      <c r="AT21" s="915"/>
      <c r="AU21" s="915"/>
      <c r="AV21" s="915"/>
      <c r="AW21" s="915"/>
      <c r="AX21" s="915"/>
      <c r="AY21" s="915"/>
      <c r="BC21" s="7" t="s">
        <v>526</v>
      </c>
      <c r="BD21" s="96">
        <f t="shared" si="0"/>
        <v>0</v>
      </c>
      <c r="BE21" s="72">
        <f t="shared" si="1"/>
        <v>1</v>
      </c>
      <c r="BF21" s="73">
        <f t="shared" si="2"/>
        <v>0</v>
      </c>
      <c r="BH21" s="7" t="s">
        <v>526</v>
      </c>
      <c r="BI21" s="48">
        <f>+集計・資料①!CW26</f>
        <v>0</v>
      </c>
      <c r="BJ21" s="49">
        <f>+集計・資料①!CX26</f>
        <v>12</v>
      </c>
      <c r="BK21" s="50">
        <f>+集計・資料①!CY26</f>
        <v>0</v>
      </c>
      <c r="BL21" s="51">
        <f t="shared" si="3"/>
        <v>12</v>
      </c>
    </row>
    <row r="22" spans="1:64" ht="10.5" customHeight="1">
      <c r="A22" s="461"/>
      <c r="B22" s="291"/>
      <c r="C22" s="291"/>
      <c r="D22" s="291"/>
      <c r="E22" s="291"/>
      <c r="F22" s="291"/>
      <c r="G22" s="291"/>
      <c r="H22" s="291"/>
      <c r="I22" s="291"/>
      <c r="J22" s="291"/>
      <c r="K22" s="291"/>
      <c r="L22" s="291"/>
      <c r="M22" s="291"/>
      <c r="N22" s="291"/>
      <c r="O22" s="291"/>
      <c r="P22" s="291"/>
      <c r="Q22" s="291"/>
      <c r="R22" s="291"/>
      <c r="S22" s="291"/>
      <c r="T22" s="291"/>
      <c r="U22" s="291"/>
      <c r="V22" s="291"/>
      <c r="W22" s="291"/>
      <c r="X22" s="291"/>
      <c r="Y22" s="291"/>
      <c r="Z22" s="291"/>
      <c r="AA22" s="462"/>
      <c r="AC22" s="690" t="s">
        <v>412</v>
      </c>
      <c r="AD22" s="765">
        <f>BD12</f>
        <v>0.11475409836065574</v>
      </c>
      <c r="AE22" s="688">
        <f>BE12</f>
        <v>0.75409836065573765</v>
      </c>
      <c r="AF22" s="688">
        <f>BF12</f>
        <v>0.13114754098360656</v>
      </c>
      <c r="AH22" s="690" t="s">
        <v>412</v>
      </c>
      <c r="AI22" s="696">
        <f>BI12</f>
        <v>14</v>
      </c>
      <c r="AJ22" s="696">
        <f>BJ12</f>
        <v>92</v>
      </c>
      <c r="AK22" s="696">
        <f>BK12</f>
        <v>16</v>
      </c>
      <c r="AL22" s="696">
        <f>BL12</f>
        <v>122</v>
      </c>
      <c r="AN22" s="915"/>
      <c r="AO22" s="915"/>
      <c r="AP22" s="915"/>
      <c r="AQ22" s="915"/>
      <c r="AR22" s="915"/>
      <c r="AS22" s="915"/>
      <c r="AT22" s="915"/>
      <c r="AU22" s="915"/>
      <c r="AV22" s="915"/>
      <c r="AW22" s="915"/>
      <c r="AX22" s="915"/>
      <c r="AY22" s="915"/>
      <c r="BC22" s="16" t="s">
        <v>536</v>
      </c>
      <c r="BD22" s="96">
        <f t="shared" si="0"/>
        <v>9.9447513812154692E-2</v>
      </c>
      <c r="BE22" s="72">
        <f t="shared" si="1"/>
        <v>0.81215469613259672</v>
      </c>
      <c r="BF22" s="73">
        <f t="shared" si="2"/>
        <v>8.8397790055248615E-2</v>
      </c>
      <c r="BH22" s="16" t="s">
        <v>536</v>
      </c>
      <c r="BI22" s="48">
        <f>+集計・資料①!CW28</f>
        <v>18</v>
      </c>
      <c r="BJ22" s="49">
        <f>+集計・資料①!CX28</f>
        <v>147</v>
      </c>
      <c r="BK22" s="50">
        <f>+集計・資料①!CY28</f>
        <v>16</v>
      </c>
      <c r="BL22" s="51">
        <f t="shared" si="3"/>
        <v>181</v>
      </c>
    </row>
    <row r="23" spans="1:64" ht="14.25" customHeight="1" thickBot="1">
      <c r="A23" s="461"/>
      <c r="B23" s="291"/>
      <c r="C23" s="291"/>
      <c r="D23" s="291"/>
      <c r="E23" s="291"/>
      <c r="F23" s="291"/>
      <c r="G23" s="291"/>
      <c r="H23" s="291"/>
      <c r="I23" s="291"/>
      <c r="J23" s="291"/>
      <c r="K23" s="291"/>
      <c r="L23" s="291"/>
      <c r="M23" s="291"/>
      <c r="N23" s="291"/>
      <c r="O23" s="291"/>
      <c r="P23" s="291"/>
      <c r="Q23" s="291"/>
      <c r="R23" s="291"/>
      <c r="S23" s="291"/>
      <c r="T23" s="291"/>
      <c r="U23" s="291"/>
      <c r="V23" s="291"/>
      <c r="W23" s="291"/>
      <c r="X23" s="291"/>
      <c r="Y23" s="291"/>
      <c r="Z23" s="291"/>
      <c r="AA23" s="462"/>
      <c r="AC23" s="573" t="s">
        <v>23</v>
      </c>
      <c r="AD23" s="688" t="e">
        <f>BD11</f>
        <v>#DIV/0!</v>
      </c>
      <c r="AE23" s="688" t="e">
        <f>BE11</f>
        <v>#DIV/0!</v>
      </c>
      <c r="AF23" s="688" t="e">
        <f>BF11</f>
        <v>#DIV/0!</v>
      </c>
      <c r="AH23" s="573" t="s">
        <v>23</v>
      </c>
      <c r="AI23" s="696">
        <f>BI11</f>
        <v>0</v>
      </c>
      <c r="AJ23" s="696">
        <f>BJ11</f>
        <v>0</v>
      </c>
      <c r="AK23" s="696">
        <f>BK11</f>
        <v>0</v>
      </c>
      <c r="AL23" s="696">
        <f>BL11</f>
        <v>0</v>
      </c>
      <c r="AN23" s="915"/>
      <c r="AO23" s="915"/>
      <c r="AP23" s="915"/>
      <c r="AQ23" s="915"/>
      <c r="AR23" s="915"/>
      <c r="AS23" s="915"/>
      <c r="AT23" s="915"/>
      <c r="AU23" s="915"/>
      <c r="AV23" s="915"/>
      <c r="AW23" s="915"/>
      <c r="AX23" s="915"/>
      <c r="AY23" s="915"/>
      <c r="BC23" s="10" t="s">
        <v>537</v>
      </c>
      <c r="BD23" s="55">
        <f>BI23/BL23</f>
        <v>7.9812206572769953E-2</v>
      </c>
      <c r="BE23" s="56">
        <f>BJ23/BL23</f>
        <v>0.67136150234741787</v>
      </c>
      <c r="BF23" s="57">
        <f>BK23/BL23</f>
        <v>0.24882629107981222</v>
      </c>
      <c r="BH23" s="8" t="s">
        <v>537</v>
      </c>
      <c r="BI23" s="58">
        <f>+集計・資料①!CW30</f>
        <v>17</v>
      </c>
      <c r="BJ23" s="59">
        <f>+集計・資料①!CX30</f>
        <v>143</v>
      </c>
      <c r="BK23" s="60">
        <f>+集計・資料①!CY30</f>
        <v>53</v>
      </c>
      <c r="BL23" s="61">
        <f t="shared" si="3"/>
        <v>213</v>
      </c>
    </row>
    <row r="24" spans="1:64" ht="12" customHeight="1" thickTop="1" thickBot="1">
      <c r="A24" s="461"/>
      <c r="B24" s="291"/>
      <c r="C24" s="291"/>
      <c r="D24" s="291"/>
      <c r="E24" s="291"/>
      <c r="F24" s="291"/>
      <c r="G24" s="291"/>
      <c r="H24" s="291"/>
      <c r="I24" s="291"/>
      <c r="J24" s="291"/>
      <c r="K24" s="291"/>
      <c r="L24" s="291"/>
      <c r="M24" s="291"/>
      <c r="N24" s="291"/>
      <c r="O24" s="291"/>
      <c r="P24" s="291"/>
      <c r="Q24" s="291"/>
      <c r="R24" s="291"/>
      <c r="S24" s="291"/>
      <c r="T24" s="291"/>
      <c r="U24" s="291"/>
      <c r="V24" s="291"/>
      <c r="W24" s="291"/>
      <c r="X24" s="291"/>
      <c r="Y24" s="291"/>
      <c r="Z24" s="291"/>
      <c r="AA24" s="462"/>
      <c r="AH24" s="575" t="s">
        <v>545</v>
      </c>
      <c r="AI24" s="711">
        <f>SUM(AI11:AI23)</f>
        <v>130</v>
      </c>
      <c r="AJ24" s="711">
        <f>SUM(AJ11:AJ23)</f>
        <v>963</v>
      </c>
      <c r="AK24" s="711">
        <f>SUM(AK11:AK23)</f>
        <v>131</v>
      </c>
      <c r="AL24" s="711">
        <f>SUM(AL11:AL23)</f>
        <v>1224</v>
      </c>
      <c r="AN24" s="915"/>
      <c r="AO24" s="915"/>
      <c r="AP24" s="915"/>
      <c r="AQ24" s="915"/>
      <c r="AR24" s="915"/>
      <c r="AS24" s="915"/>
      <c r="AT24" s="915"/>
      <c r="AU24" s="915"/>
      <c r="AV24" s="915"/>
      <c r="AW24" s="915"/>
      <c r="AX24" s="915"/>
      <c r="AY24" s="915"/>
      <c r="BH24" s="33" t="s">
        <v>545</v>
      </c>
      <c r="BI24" s="482">
        <f>+SUM(BI11:BI23)</f>
        <v>130</v>
      </c>
      <c r="BJ24" s="483">
        <f>+SUM(BJ11:BJ23)</f>
        <v>963</v>
      </c>
      <c r="BK24" s="328">
        <f>+SUM(BK11:BK23)</f>
        <v>131</v>
      </c>
      <c r="BL24" s="65">
        <f t="shared" si="3"/>
        <v>1224</v>
      </c>
    </row>
    <row r="25" spans="1:64" ht="10.5" customHeight="1">
      <c r="A25" s="461"/>
      <c r="B25" s="291"/>
      <c r="C25" s="291"/>
      <c r="D25" s="291"/>
      <c r="E25" s="291"/>
      <c r="F25" s="291"/>
      <c r="G25" s="291"/>
      <c r="H25" s="291"/>
      <c r="I25" s="291"/>
      <c r="J25" s="291"/>
      <c r="K25" s="291"/>
      <c r="L25" s="291"/>
      <c r="M25" s="291"/>
      <c r="N25" s="291"/>
      <c r="O25" s="291"/>
      <c r="P25" s="291"/>
      <c r="Q25" s="291"/>
      <c r="R25" s="291"/>
      <c r="S25" s="291"/>
      <c r="T25" s="291"/>
      <c r="U25" s="291"/>
      <c r="V25" s="291"/>
      <c r="W25" s="291"/>
      <c r="X25" s="291"/>
      <c r="Y25" s="291"/>
      <c r="Z25" s="291"/>
      <c r="AA25" s="462"/>
      <c r="AH25" s="254"/>
      <c r="AI25" s="26"/>
      <c r="AJ25" s="26"/>
      <c r="AK25" s="26"/>
      <c r="AL25" s="26"/>
      <c r="AN25" s="915"/>
      <c r="AO25" s="915"/>
      <c r="AP25" s="915"/>
      <c r="AQ25" s="915"/>
      <c r="AR25" s="915"/>
      <c r="AS25" s="915"/>
      <c r="AT25" s="915"/>
      <c r="AU25" s="915"/>
      <c r="AV25" s="915"/>
      <c r="AW25" s="915"/>
      <c r="AX25" s="915"/>
      <c r="AY25" s="915"/>
      <c r="BH25" s="254"/>
      <c r="BI25" s="26"/>
      <c r="BJ25" s="26"/>
      <c r="BK25" s="26"/>
      <c r="BL25" s="26"/>
    </row>
    <row r="26" spans="1:64" ht="10.5" customHeight="1">
      <c r="A26" s="461"/>
      <c r="B26" s="291"/>
      <c r="C26" s="291"/>
      <c r="D26" s="291"/>
      <c r="E26" s="291"/>
      <c r="F26" s="291"/>
      <c r="G26" s="291"/>
      <c r="H26" s="291"/>
      <c r="I26" s="291"/>
      <c r="J26" s="291"/>
      <c r="K26" s="291"/>
      <c r="L26" s="291"/>
      <c r="M26" s="291"/>
      <c r="N26" s="291"/>
      <c r="O26" s="291"/>
      <c r="P26" s="291"/>
      <c r="Q26" s="291"/>
      <c r="R26" s="291"/>
      <c r="S26" s="291"/>
      <c r="T26" s="291"/>
      <c r="U26" s="291"/>
      <c r="V26" s="291"/>
      <c r="W26" s="291"/>
      <c r="X26" s="291"/>
      <c r="Y26" s="291"/>
      <c r="Z26" s="291"/>
      <c r="AA26" s="462"/>
      <c r="AC26" s="282" t="s">
        <v>243</v>
      </c>
      <c r="AD26" s="255"/>
      <c r="AE26" s="255"/>
      <c r="AF26" s="255"/>
      <c r="AH26" s="282" t="s">
        <v>246</v>
      </c>
      <c r="AI26" s="255"/>
      <c r="AJ26" s="255"/>
      <c r="AK26" s="255"/>
      <c r="AL26" s="26"/>
      <c r="AN26" s="915"/>
      <c r="AO26" s="915"/>
      <c r="AP26" s="915"/>
      <c r="AQ26" s="915"/>
      <c r="AR26" s="915"/>
      <c r="AS26" s="915"/>
      <c r="AT26" s="915"/>
      <c r="AU26" s="915"/>
      <c r="AV26" s="915"/>
      <c r="AW26" s="915"/>
      <c r="AX26" s="915"/>
      <c r="AY26" s="915"/>
      <c r="BC26" s="282" t="s">
        <v>243</v>
      </c>
      <c r="BD26" s="255"/>
      <c r="BE26" s="255"/>
      <c r="BF26" s="255"/>
      <c r="BH26" s="282" t="s">
        <v>246</v>
      </c>
      <c r="BI26" s="255"/>
      <c r="BJ26" s="255"/>
      <c r="BK26" s="255"/>
      <c r="BL26" s="26"/>
    </row>
    <row r="27" spans="1:64" ht="11.25" customHeight="1" thickBot="1">
      <c r="A27" s="461"/>
      <c r="B27" s="291"/>
      <c r="C27" s="291"/>
      <c r="D27" s="291"/>
      <c r="E27" s="291"/>
      <c r="F27" s="291"/>
      <c r="G27" s="291"/>
      <c r="H27" s="291"/>
      <c r="I27" s="291"/>
      <c r="J27" s="291"/>
      <c r="K27" s="291"/>
      <c r="L27" s="291"/>
      <c r="M27" s="291"/>
      <c r="N27" s="291"/>
      <c r="O27" s="291"/>
      <c r="P27" s="291"/>
      <c r="Q27" s="291"/>
      <c r="R27" s="291"/>
      <c r="S27" s="291"/>
      <c r="T27" s="291"/>
      <c r="U27" s="291"/>
      <c r="V27" s="291"/>
      <c r="W27" s="291"/>
      <c r="X27" s="291"/>
      <c r="Y27" s="291"/>
      <c r="Z27" s="291"/>
      <c r="AA27" s="462"/>
      <c r="AC27" s="254"/>
      <c r="AD27" s="255"/>
      <c r="AE27" s="255"/>
      <c r="AF27" s="255"/>
      <c r="AH27" s="254"/>
      <c r="AI27" s="255"/>
      <c r="AJ27" s="255"/>
      <c r="AK27" s="255"/>
      <c r="AL27" s="26"/>
      <c r="AN27" s="915"/>
      <c r="AO27" s="915"/>
      <c r="AP27" s="915"/>
      <c r="AQ27" s="915"/>
      <c r="AR27" s="915"/>
      <c r="AS27" s="915"/>
      <c r="AT27" s="915"/>
      <c r="AU27" s="915"/>
      <c r="AV27" s="915"/>
      <c r="AW27" s="915"/>
      <c r="AX27" s="915"/>
      <c r="AY27" s="915"/>
      <c r="BC27" s="254"/>
      <c r="BD27" s="255"/>
      <c r="BE27" s="255"/>
      <c r="BF27" s="255"/>
      <c r="BH27" s="254"/>
      <c r="BI27" s="255"/>
      <c r="BJ27" s="255"/>
      <c r="BK27" s="255"/>
      <c r="BL27" s="26"/>
    </row>
    <row r="28" spans="1:64" ht="11.25" thickBot="1">
      <c r="A28" s="461"/>
      <c r="B28" s="291"/>
      <c r="C28" s="291"/>
      <c r="D28" s="291"/>
      <c r="E28" s="291"/>
      <c r="F28" s="291"/>
      <c r="G28" s="291"/>
      <c r="H28" s="291"/>
      <c r="I28" s="291"/>
      <c r="J28" s="291"/>
      <c r="K28" s="291"/>
      <c r="L28" s="291"/>
      <c r="M28" s="291"/>
      <c r="N28" s="291"/>
      <c r="O28" s="291"/>
      <c r="P28" s="291"/>
      <c r="Q28" s="291"/>
      <c r="R28" s="291"/>
      <c r="S28" s="291"/>
      <c r="T28" s="291"/>
      <c r="U28" s="291"/>
      <c r="V28" s="291"/>
      <c r="W28" s="291"/>
      <c r="X28" s="291"/>
      <c r="Y28" s="291"/>
      <c r="Z28" s="291"/>
      <c r="AA28" s="462"/>
      <c r="AC28" s="575" t="s">
        <v>8</v>
      </c>
      <c r="AD28" s="575" t="s">
        <v>382</v>
      </c>
      <c r="AE28" s="575" t="s">
        <v>383</v>
      </c>
      <c r="AF28" s="575" t="s">
        <v>399</v>
      </c>
      <c r="AH28" s="575" t="s">
        <v>8</v>
      </c>
      <c r="AI28" s="575" t="s">
        <v>382</v>
      </c>
      <c r="AJ28" s="575" t="s">
        <v>383</v>
      </c>
      <c r="AK28" s="575" t="s">
        <v>399</v>
      </c>
      <c r="AL28" s="575" t="s">
        <v>547</v>
      </c>
      <c r="BC28" s="31" t="s">
        <v>8</v>
      </c>
      <c r="BD28" s="28" t="s">
        <v>382</v>
      </c>
      <c r="BE28" s="29" t="s">
        <v>383</v>
      </c>
      <c r="BF28" s="30" t="s">
        <v>399</v>
      </c>
      <c r="BH28" s="31" t="s">
        <v>8</v>
      </c>
      <c r="BI28" s="263" t="s">
        <v>235</v>
      </c>
      <c r="BJ28" s="292" t="s">
        <v>236</v>
      </c>
      <c r="BK28" s="104" t="s">
        <v>399</v>
      </c>
      <c r="BL28" s="242" t="s">
        <v>547</v>
      </c>
    </row>
    <row r="29" spans="1:64">
      <c r="A29" s="461"/>
      <c r="B29" s="291"/>
      <c r="C29" s="291"/>
      <c r="D29" s="291"/>
      <c r="E29" s="291"/>
      <c r="F29" s="291"/>
      <c r="G29" s="291"/>
      <c r="H29" s="291"/>
      <c r="I29" s="291"/>
      <c r="J29" s="291"/>
      <c r="K29" s="291"/>
      <c r="L29" s="291"/>
      <c r="M29" s="291"/>
      <c r="N29" s="291"/>
      <c r="O29" s="291"/>
      <c r="P29" s="291"/>
      <c r="Q29" s="291"/>
      <c r="R29" s="291"/>
      <c r="S29" s="291"/>
      <c r="T29" s="291"/>
      <c r="U29" s="291"/>
      <c r="V29" s="291"/>
      <c r="W29" s="291"/>
      <c r="X29" s="291"/>
      <c r="Y29" s="291"/>
      <c r="Z29" s="291"/>
      <c r="AA29" s="462"/>
      <c r="AC29" s="577" t="s">
        <v>413</v>
      </c>
      <c r="AD29" s="688">
        <f>BD34</f>
        <v>9.3959731543624164E-2</v>
      </c>
      <c r="AE29" s="688">
        <f>BE34</f>
        <v>0.69798657718120805</v>
      </c>
      <c r="AF29" s="688">
        <f>BF34</f>
        <v>0.20805369127516779</v>
      </c>
      <c r="AH29" s="577" t="s">
        <v>413</v>
      </c>
      <c r="AI29" s="696">
        <f>BI34</f>
        <v>14</v>
      </c>
      <c r="AJ29" s="696">
        <f>BJ34</f>
        <v>104</v>
      </c>
      <c r="AK29" s="696">
        <f>BK34</f>
        <v>31</v>
      </c>
      <c r="AL29" s="696">
        <f>BL34</f>
        <v>149</v>
      </c>
      <c r="BC29" s="106" t="s">
        <v>544</v>
      </c>
      <c r="BD29" s="52">
        <f t="shared" ref="BD29:BF34" si="4">+BI29/+$BL29</f>
        <v>9.7222222222222224E-2</v>
      </c>
      <c r="BE29" s="53">
        <f t="shared" si="4"/>
        <v>0.88888888888888884</v>
      </c>
      <c r="BF29" s="47">
        <f t="shared" si="4"/>
        <v>1.3888888888888888E-2</v>
      </c>
      <c r="BH29" s="106" t="s">
        <v>544</v>
      </c>
      <c r="BI29" s="92">
        <f>+集計・資料①!CW40</f>
        <v>7</v>
      </c>
      <c r="BJ29" s="93">
        <f>+集計・資料①!CX40</f>
        <v>64</v>
      </c>
      <c r="BK29" s="94">
        <f>+集計・資料①!CY40</f>
        <v>1</v>
      </c>
      <c r="BL29" s="148">
        <f t="shared" ref="BL29:BL35" si="5">+SUM(BI29:BK29)</f>
        <v>72</v>
      </c>
    </row>
    <row r="30" spans="1:64">
      <c r="A30" s="461"/>
      <c r="B30" s="291"/>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462"/>
      <c r="AC30" s="577" t="s">
        <v>414</v>
      </c>
      <c r="AD30" s="769">
        <f>BD33</f>
        <v>0.13031914893617022</v>
      </c>
      <c r="AE30" s="688">
        <f>BE33</f>
        <v>0.69148936170212771</v>
      </c>
      <c r="AF30" s="688">
        <f>BF33</f>
        <v>0.17819148936170212</v>
      </c>
      <c r="AH30" s="577" t="s">
        <v>414</v>
      </c>
      <c r="AI30" s="696">
        <f>BI33</f>
        <v>49</v>
      </c>
      <c r="AJ30" s="696">
        <f>BJ33</f>
        <v>260</v>
      </c>
      <c r="AK30" s="696">
        <f>BK33</f>
        <v>67</v>
      </c>
      <c r="AL30" s="696">
        <f>BL33</f>
        <v>376</v>
      </c>
      <c r="BC30" s="108" t="s">
        <v>430</v>
      </c>
      <c r="BD30" s="96">
        <f t="shared" si="4"/>
        <v>4.8192771084337352E-2</v>
      </c>
      <c r="BE30" s="72">
        <f t="shared" si="4"/>
        <v>0.93975903614457834</v>
      </c>
      <c r="BF30" s="73">
        <f t="shared" si="4"/>
        <v>1.2048192771084338E-2</v>
      </c>
      <c r="BH30" s="108" t="s">
        <v>430</v>
      </c>
      <c r="BI30" s="97">
        <f>+集計・資料①!CW42</f>
        <v>4</v>
      </c>
      <c r="BJ30" s="75">
        <f>+集計・資料①!CX42</f>
        <v>78</v>
      </c>
      <c r="BK30" s="98">
        <f>+集計・資料①!CY42</f>
        <v>1</v>
      </c>
      <c r="BL30" s="54">
        <f t="shared" si="5"/>
        <v>83</v>
      </c>
    </row>
    <row r="31" spans="1:64">
      <c r="A31" s="461"/>
      <c r="B31" s="291"/>
      <c r="C31" s="291"/>
      <c r="D31" s="291"/>
      <c r="E31" s="291"/>
      <c r="F31" s="291"/>
      <c r="G31" s="291"/>
      <c r="H31" s="291"/>
      <c r="I31" s="291"/>
      <c r="J31" s="291"/>
      <c r="K31" s="291"/>
      <c r="L31" s="291"/>
      <c r="M31" s="291"/>
      <c r="N31" s="291"/>
      <c r="O31" s="291"/>
      <c r="P31" s="291"/>
      <c r="Q31" s="291"/>
      <c r="R31" s="291"/>
      <c r="S31" s="291"/>
      <c r="T31" s="291"/>
      <c r="U31" s="291"/>
      <c r="V31" s="291"/>
      <c r="W31" s="291"/>
      <c r="X31" s="291"/>
      <c r="Y31" s="291"/>
      <c r="Z31" s="291"/>
      <c r="AA31" s="462"/>
      <c r="AC31" s="577" t="s">
        <v>415</v>
      </c>
      <c r="AD31" s="697">
        <f>BD32</f>
        <v>9.2592592592592587E-2</v>
      </c>
      <c r="AE31" s="688">
        <f>BE32</f>
        <v>0.84027777777777779</v>
      </c>
      <c r="AF31" s="688">
        <f>BF32</f>
        <v>6.7129629629629636E-2</v>
      </c>
      <c r="AH31" s="577" t="s">
        <v>415</v>
      </c>
      <c r="AI31" s="696">
        <f>BI32</f>
        <v>40</v>
      </c>
      <c r="AJ31" s="696">
        <f>BJ32</f>
        <v>363</v>
      </c>
      <c r="AK31" s="696">
        <f>BK32</f>
        <v>29</v>
      </c>
      <c r="AL31" s="696">
        <f>BL32</f>
        <v>432</v>
      </c>
      <c r="BC31" s="108" t="s">
        <v>431</v>
      </c>
      <c r="BD31" s="96">
        <f t="shared" si="4"/>
        <v>0.14285714285714285</v>
      </c>
      <c r="BE31" s="72">
        <f t="shared" si="4"/>
        <v>0.8392857142857143</v>
      </c>
      <c r="BF31" s="73">
        <f t="shared" si="4"/>
        <v>1.7857142857142856E-2</v>
      </c>
      <c r="BH31" s="108" t="s">
        <v>431</v>
      </c>
      <c r="BI31" s="97">
        <f>+集計・資料①!CW44</f>
        <v>16</v>
      </c>
      <c r="BJ31" s="75">
        <f>+集計・資料①!CX44</f>
        <v>94</v>
      </c>
      <c r="BK31" s="98">
        <f>+集計・資料①!CY44</f>
        <v>2</v>
      </c>
      <c r="BL31" s="54">
        <f t="shared" si="5"/>
        <v>112</v>
      </c>
    </row>
    <row r="32" spans="1:64">
      <c r="A32" s="461"/>
      <c r="B32" s="291"/>
      <c r="C32" s="291"/>
      <c r="D32" s="291"/>
      <c r="E32" s="291"/>
      <c r="F32" s="291"/>
      <c r="G32" s="291"/>
      <c r="H32" s="291"/>
      <c r="I32" s="291"/>
      <c r="J32" s="291"/>
      <c r="K32" s="291"/>
      <c r="L32" s="291"/>
      <c r="M32" s="291"/>
      <c r="N32" s="291"/>
      <c r="O32" s="291"/>
      <c r="P32" s="291"/>
      <c r="Q32" s="291"/>
      <c r="R32" s="291"/>
      <c r="S32" s="291"/>
      <c r="T32" s="291"/>
      <c r="U32" s="291"/>
      <c r="V32" s="291"/>
      <c r="W32" s="291"/>
      <c r="X32" s="291"/>
      <c r="Y32" s="291"/>
      <c r="Z32" s="291"/>
      <c r="AA32" s="462"/>
      <c r="AC32" s="577" t="s">
        <v>416</v>
      </c>
      <c r="AD32" s="769">
        <f>BD31</f>
        <v>0.14285714285714285</v>
      </c>
      <c r="AE32" s="688">
        <f>BE31</f>
        <v>0.8392857142857143</v>
      </c>
      <c r="AF32" s="688">
        <f>BF31</f>
        <v>1.7857142857142856E-2</v>
      </c>
      <c r="AH32" s="577" t="s">
        <v>416</v>
      </c>
      <c r="AI32" s="696">
        <f>BI31</f>
        <v>16</v>
      </c>
      <c r="AJ32" s="696">
        <f>BJ31</f>
        <v>94</v>
      </c>
      <c r="AK32" s="696">
        <f>BK31</f>
        <v>2</v>
      </c>
      <c r="AL32" s="696">
        <f>BL31</f>
        <v>112</v>
      </c>
      <c r="BC32" s="108" t="s">
        <v>432</v>
      </c>
      <c r="BD32" s="96">
        <f t="shared" si="4"/>
        <v>9.2592592592592587E-2</v>
      </c>
      <c r="BE32" s="72">
        <f t="shared" si="4"/>
        <v>0.84027777777777779</v>
      </c>
      <c r="BF32" s="73">
        <f t="shared" si="4"/>
        <v>6.7129629629629636E-2</v>
      </c>
      <c r="BH32" s="108" t="s">
        <v>432</v>
      </c>
      <c r="BI32" s="97">
        <f>+集計・資料①!CW46</f>
        <v>40</v>
      </c>
      <c r="BJ32" s="75">
        <f>+集計・資料①!CX46</f>
        <v>363</v>
      </c>
      <c r="BK32" s="98">
        <f>+集計・資料①!CY46</f>
        <v>29</v>
      </c>
      <c r="BL32" s="54">
        <f t="shared" si="5"/>
        <v>432</v>
      </c>
    </row>
    <row r="33" spans="1:64">
      <c r="A33" s="461"/>
      <c r="B33" s="291"/>
      <c r="C33" s="291"/>
      <c r="D33" s="291"/>
      <c r="E33" s="291"/>
      <c r="F33" s="291"/>
      <c r="G33" s="291"/>
      <c r="H33" s="291"/>
      <c r="I33" s="291"/>
      <c r="J33" s="291"/>
      <c r="K33" s="291"/>
      <c r="L33" s="291"/>
      <c r="M33" s="291"/>
      <c r="N33" s="291"/>
      <c r="O33" s="291"/>
      <c r="P33" s="291"/>
      <c r="Q33" s="291"/>
      <c r="R33" s="291"/>
      <c r="S33" s="291"/>
      <c r="T33" s="291"/>
      <c r="U33" s="291"/>
      <c r="V33" s="291"/>
      <c r="W33" s="291"/>
      <c r="X33" s="291"/>
      <c r="Y33" s="291"/>
      <c r="Z33" s="291"/>
      <c r="AA33" s="462"/>
      <c r="AC33" s="577" t="s">
        <v>417</v>
      </c>
      <c r="AD33" s="697">
        <f>BD30</f>
        <v>4.8192771084337352E-2</v>
      </c>
      <c r="AE33" s="688">
        <f>BE30</f>
        <v>0.93975903614457834</v>
      </c>
      <c r="AF33" s="688">
        <f>BF30</f>
        <v>1.2048192771084338E-2</v>
      </c>
      <c r="AH33" s="577" t="s">
        <v>417</v>
      </c>
      <c r="AI33" s="696">
        <f>BI30</f>
        <v>4</v>
      </c>
      <c r="AJ33" s="696">
        <f>BJ30</f>
        <v>78</v>
      </c>
      <c r="AK33" s="696">
        <f>BK30</f>
        <v>1</v>
      </c>
      <c r="AL33" s="696">
        <f>BL30</f>
        <v>83</v>
      </c>
      <c r="BC33" s="108" t="s">
        <v>433</v>
      </c>
      <c r="BD33" s="96">
        <f t="shared" si="4"/>
        <v>0.13031914893617022</v>
      </c>
      <c r="BE33" s="72">
        <f t="shared" si="4"/>
        <v>0.69148936170212771</v>
      </c>
      <c r="BF33" s="73">
        <f t="shared" si="4"/>
        <v>0.17819148936170212</v>
      </c>
      <c r="BH33" s="108" t="s">
        <v>433</v>
      </c>
      <c r="BI33" s="97">
        <f>+集計・資料①!CW48</f>
        <v>49</v>
      </c>
      <c r="BJ33" s="75">
        <f>+集計・資料①!CX48</f>
        <v>260</v>
      </c>
      <c r="BK33" s="98">
        <f>+集計・資料①!CY48</f>
        <v>67</v>
      </c>
      <c r="BL33" s="54">
        <f t="shared" si="5"/>
        <v>376</v>
      </c>
    </row>
    <row r="34" spans="1:64" ht="11.25" thickBot="1">
      <c r="A34" s="461"/>
      <c r="B34" s="291"/>
      <c r="C34" s="291"/>
      <c r="D34" s="291"/>
      <c r="E34" s="291"/>
      <c r="F34" s="291"/>
      <c r="G34" s="291"/>
      <c r="H34" s="291"/>
      <c r="I34" s="291"/>
      <c r="J34" s="291"/>
      <c r="K34" s="291"/>
      <c r="L34" s="291"/>
      <c r="M34" s="291"/>
      <c r="N34" s="291"/>
      <c r="O34" s="291"/>
      <c r="P34" s="291"/>
      <c r="Q34" s="291"/>
      <c r="R34" s="291"/>
      <c r="S34" s="291"/>
      <c r="T34" s="291"/>
      <c r="U34" s="291"/>
      <c r="V34" s="291"/>
      <c r="W34" s="291"/>
      <c r="X34" s="291"/>
      <c r="Y34" s="291"/>
      <c r="Z34" s="291"/>
      <c r="AA34" s="462"/>
      <c r="AC34" s="577" t="s">
        <v>418</v>
      </c>
      <c r="AD34" s="697">
        <f>BD29</f>
        <v>9.7222222222222224E-2</v>
      </c>
      <c r="AE34" s="688">
        <f>BE29</f>
        <v>0.88888888888888884</v>
      </c>
      <c r="AF34" s="688">
        <f>BF29</f>
        <v>1.3888888888888888E-2</v>
      </c>
      <c r="AH34" s="577" t="s">
        <v>418</v>
      </c>
      <c r="AI34" s="696">
        <f>BI29</f>
        <v>7</v>
      </c>
      <c r="AJ34" s="696">
        <f>BJ29</f>
        <v>64</v>
      </c>
      <c r="AK34" s="696">
        <f>BK29</f>
        <v>1</v>
      </c>
      <c r="AL34" s="696">
        <f>BL29</f>
        <v>72</v>
      </c>
      <c r="BC34" s="129" t="s">
        <v>434</v>
      </c>
      <c r="BD34" s="55">
        <f t="shared" si="4"/>
        <v>9.3959731543624164E-2</v>
      </c>
      <c r="BE34" s="56">
        <f t="shared" si="4"/>
        <v>0.69798657718120805</v>
      </c>
      <c r="BF34" s="57">
        <f t="shared" si="4"/>
        <v>0.20805369127516779</v>
      </c>
      <c r="BH34" s="110" t="s">
        <v>434</v>
      </c>
      <c r="BI34" s="58">
        <f>+集計・資料①!CW50</f>
        <v>14</v>
      </c>
      <c r="BJ34" s="59">
        <f>+集計・資料①!CX50</f>
        <v>104</v>
      </c>
      <c r="BK34" s="60">
        <f>+集計・資料①!CY50</f>
        <v>31</v>
      </c>
      <c r="BL34" s="61">
        <f t="shared" si="5"/>
        <v>149</v>
      </c>
    </row>
    <row r="35" spans="1:64" ht="11.25" thickBot="1">
      <c r="A35" s="461"/>
      <c r="B35" s="291"/>
      <c r="C35" s="291"/>
      <c r="D35" s="291"/>
      <c r="E35" s="291"/>
      <c r="F35" s="291"/>
      <c r="G35" s="291"/>
      <c r="H35" s="291"/>
      <c r="I35" s="291"/>
      <c r="J35" s="291"/>
      <c r="K35" s="291"/>
      <c r="L35" s="291"/>
      <c r="M35" s="291"/>
      <c r="N35" s="291"/>
      <c r="O35" s="291"/>
      <c r="P35" s="291"/>
      <c r="Q35" s="291"/>
      <c r="R35" s="291"/>
      <c r="S35" s="291"/>
      <c r="T35" s="291"/>
      <c r="U35" s="291"/>
      <c r="V35" s="291"/>
      <c r="W35" s="291"/>
      <c r="X35" s="291"/>
      <c r="Y35" s="291"/>
      <c r="Z35" s="291"/>
      <c r="AA35" s="462"/>
      <c r="AH35" s="575" t="s">
        <v>545</v>
      </c>
      <c r="AI35" s="696">
        <f>SUM(AI29:AI34)</f>
        <v>130</v>
      </c>
      <c r="AJ35" s="696">
        <f>SUM(AJ29:AJ34)</f>
        <v>963</v>
      </c>
      <c r="AK35" s="696">
        <f>SUM(AK29:AK34)</f>
        <v>131</v>
      </c>
      <c r="AL35" s="696">
        <f>SUM(AL29:AL34)</f>
        <v>1224</v>
      </c>
      <c r="BH35" s="33" t="s">
        <v>545</v>
      </c>
      <c r="BI35" s="101">
        <f>+集計・資料①!CW52</f>
        <v>130</v>
      </c>
      <c r="BJ35" s="83">
        <f>+集計・資料①!CX52</f>
        <v>963</v>
      </c>
      <c r="BK35" s="84">
        <f>+集計・資料①!CY52</f>
        <v>131</v>
      </c>
      <c r="BL35" s="65">
        <f t="shared" si="5"/>
        <v>1224</v>
      </c>
    </row>
    <row r="36" spans="1:64">
      <c r="A36" s="461"/>
      <c r="B36" s="291"/>
      <c r="C36" s="291"/>
      <c r="D36" s="291"/>
      <c r="E36" s="291"/>
      <c r="F36" s="291"/>
      <c r="G36" s="291"/>
      <c r="H36" s="291"/>
      <c r="I36" s="291"/>
      <c r="J36" s="291"/>
      <c r="K36" s="291"/>
      <c r="L36" s="291"/>
      <c r="M36" s="291"/>
      <c r="N36" s="291"/>
      <c r="O36" s="291"/>
      <c r="P36" s="291"/>
      <c r="Q36" s="291"/>
      <c r="R36" s="291"/>
      <c r="S36" s="291"/>
      <c r="T36" s="291"/>
      <c r="U36" s="291"/>
      <c r="V36" s="291"/>
      <c r="W36" s="291"/>
      <c r="X36" s="291"/>
      <c r="Y36" s="291"/>
      <c r="Z36" s="291"/>
      <c r="AA36" s="462"/>
      <c r="AM36" s="791"/>
    </row>
    <row r="37" spans="1:64">
      <c r="A37" s="461"/>
      <c r="B37" s="291"/>
      <c r="C37" s="291"/>
      <c r="D37" s="291"/>
      <c r="E37" s="291"/>
      <c r="F37" s="291"/>
      <c r="G37" s="291"/>
      <c r="H37" s="291"/>
      <c r="I37" s="291"/>
      <c r="J37" s="291"/>
      <c r="K37" s="291"/>
      <c r="L37" s="291"/>
      <c r="M37" s="291"/>
      <c r="N37" s="291"/>
      <c r="O37" s="291"/>
      <c r="P37" s="291"/>
      <c r="Q37" s="291"/>
      <c r="R37" s="291"/>
      <c r="S37" s="291"/>
      <c r="T37" s="291"/>
      <c r="U37" s="291"/>
      <c r="V37" s="291"/>
      <c r="W37" s="291"/>
      <c r="X37" s="291"/>
      <c r="Y37" s="291"/>
      <c r="Z37" s="291"/>
      <c r="AA37" s="462"/>
      <c r="AL37" s="700"/>
      <c r="AM37" s="792"/>
      <c r="BL37" s="128"/>
    </row>
    <row r="38" spans="1:64">
      <c r="A38" s="461"/>
      <c r="B38" s="291"/>
      <c r="C38" s="291"/>
      <c r="D38" s="291"/>
      <c r="E38" s="291"/>
      <c r="F38" s="291"/>
      <c r="G38" s="291"/>
      <c r="H38" s="291"/>
      <c r="I38" s="291"/>
      <c r="J38" s="291"/>
      <c r="K38" s="291"/>
      <c r="L38" s="291"/>
      <c r="M38" s="291"/>
      <c r="N38" s="291"/>
      <c r="O38" s="291"/>
      <c r="P38" s="291"/>
      <c r="Q38" s="291"/>
      <c r="R38" s="291"/>
      <c r="S38" s="291"/>
      <c r="T38" s="291"/>
      <c r="U38" s="291"/>
      <c r="V38" s="291"/>
      <c r="W38" s="291"/>
      <c r="X38" s="291"/>
      <c r="Y38" s="291"/>
      <c r="Z38" s="291"/>
      <c r="AA38" s="462"/>
      <c r="AI38" s="700"/>
      <c r="AJ38" s="700"/>
      <c r="AK38" s="700"/>
      <c r="AL38" s="700"/>
      <c r="AM38" s="791"/>
      <c r="BI38" s="128"/>
      <c r="BJ38" s="128"/>
      <c r="BK38" s="128"/>
      <c r="BL38" s="128"/>
    </row>
    <row r="39" spans="1:64">
      <c r="A39" s="461"/>
      <c r="B39" s="291"/>
      <c r="C39" s="291"/>
      <c r="D39" s="291"/>
      <c r="E39" s="291"/>
      <c r="F39" s="291"/>
      <c r="G39" s="291"/>
      <c r="H39" s="291"/>
      <c r="I39" s="291"/>
      <c r="J39" s="291"/>
      <c r="K39" s="291"/>
      <c r="L39" s="291"/>
      <c r="M39" s="291"/>
      <c r="N39" s="291"/>
      <c r="O39" s="291"/>
      <c r="P39" s="291"/>
      <c r="Q39" s="291"/>
      <c r="R39" s="291"/>
      <c r="S39" s="291"/>
      <c r="T39" s="291"/>
      <c r="U39" s="291"/>
      <c r="V39" s="291"/>
      <c r="W39" s="291"/>
      <c r="X39" s="291"/>
      <c r="Y39" s="291"/>
      <c r="Z39" s="291"/>
      <c r="AA39" s="462"/>
      <c r="AI39" s="291"/>
      <c r="AJ39" s="291"/>
      <c r="AK39" s="291"/>
      <c r="AL39" s="700"/>
      <c r="AM39" s="792"/>
      <c r="BI39" s="291"/>
      <c r="BJ39" s="291"/>
      <c r="BK39" s="291"/>
      <c r="BL39" s="128"/>
    </row>
    <row r="40" spans="1:64">
      <c r="A40" s="461"/>
      <c r="B40" s="291"/>
      <c r="C40" s="291"/>
      <c r="D40" s="291"/>
      <c r="E40" s="291"/>
      <c r="F40" s="291"/>
      <c r="G40" s="291"/>
      <c r="H40" s="291"/>
      <c r="I40" s="291"/>
      <c r="J40" s="291"/>
      <c r="K40" s="291"/>
      <c r="L40" s="291"/>
      <c r="M40" s="291"/>
      <c r="N40" s="291"/>
      <c r="O40" s="291"/>
      <c r="P40" s="291"/>
      <c r="Q40" s="291"/>
      <c r="R40" s="291"/>
      <c r="S40" s="291"/>
      <c r="T40" s="291"/>
      <c r="U40" s="291"/>
      <c r="V40" s="291"/>
      <c r="W40" s="291"/>
      <c r="X40" s="291"/>
      <c r="Y40" s="291"/>
      <c r="Z40" s="291"/>
      <c r="AA40" s="462"/>
      <c r="AI40" s="700"/>
      <c r="AJ40" s="700"/>
      <c r="AK40" s="700"/>
      <c r="AL40" s="700"/>
      <c r="AM40" s="791"/>
      <c r="BI40" s="128"/>
      <c r="BJ40" s="128"/>
      <c r="BK40" s="128"/>
      <c r="BL40" s="128"/>
    </row>
    <row r="41" spans="1:64">
      <c r="A41" s="461"/>
      <c r="B41" s="291"/>
      <c r="C41" s="291"/>
      <c r="D41" s="291"/>
      <c r="E41" s="291"/>
      <c r="F41" s="291"/>
      <c r="G41" s="291"/>
      <c r="H41" s="291"/>
      <c r="I41" s="291"/>
      <c r="J41" s="291"/>
      <c r="K41" s="291"/>
      <c r="L41" s="291"/>
      <c r="M41" s="291"/>
      <c r="N41" s="291"/>
      <c r="O41" s="291"/>
      <c r="P41" s="291"/>
      <c r="Q41" s="291"/>
      <c r="R41" s="291"/>
      <c r="S41" s="291"/>
      <c r="T41" s="291"/>
      <c r="U41" s="291"/>
      <c r="V41" s="291"/>
      <c r="W41" s="291"/>
      <c r="X41" s="291"/>
      <c r="Y41" s="291"/>
      <c r="Z41" s="291"/>
      <c r="AA41" s="462"/>
      <c r="AL41" s="700"/>
      <c r="AM41" s="792"/>
      <c r="BL41" s="128"/>
    </row>
    <row r="42" spans="1:64">
      <c r="A42" s="461"/>
      <c r="B42" s="291"/>
      <c r="C42" s="291"/>
      <c r="D42" s="291"/>
      <c r="E42" s="291"/>
      <c r="F42" s="291"/>
      <c r="G42" s="291"/>
      <c r="H42" s="291"/>
      <c r="I42" s="291"/>
      <c r="J42" s="291"/>
      <c r="K42" s="291"/>
      <c r="L42" s="291"/>
      <c r="M42" s="291"/>
      <c r="N42" s="291"/>
      <c r="O42" s="291"/>
      <c r="P42" s="291"/>
      <c r="Q42" s="291"/>
      <c r="R42" s="291"/>
      <c r="S42" s="291"/>
      <c r="T42" s="291"/>
      <c r="U42" s="291"/>
      <c r="V42" s="291"/>
      <c r="W42" s="291"/>
      <c r="X42" s="291"/>
      <c r="Y42" s="291"/>
      <c r="Z42" s="291"/>
      <c r="AA42" s="462"/>
      <c r="AL42" s="700"/>
      <c r="AM42" s="791"/>
      <c r="BL42" s="128"/>
    </row>
    <row r="43" spans="1:64">
      <c r="A43" s="461"/>
      <c r="B43" s="291"/>
      <c r="C43" s="291"/>
      <c r="D43" s="291"/>
      <c r="E43" s="291"/>
      <c r="F43" s="291"/>
      <c r="G43" s="291"/>
      <c r="H43" s="291"/>
      <c r="I43" s="291"/>
      <c r="J43" s="291"/>
      <c r="K43" s="291"/>
      <c r="L43" s="291"/>
      <c r="M43" s="291"/>
      <c r="N43" s="291"/>
      <c r="O43" s="291"/>
      <c r="P43" s="291"/>
      <c r="Q43" s="291"/>
      <c r="R43" s="291"/>
      <c r="S43" s="291"/>
      <c r="T43" s="291"/>
      <c r="U43" s="291"/>
      <c r="V43" s="291"/>
      <c r="W43" s="291"/>
      <c r="X43" s="291"/>
      <c r="Y43" s="291"/>
      <c r="Z43" s="291"/>
      <c r="AA43" s="462"/>
      <c r="AM43" s="792"/>
    </row>
    <row r="44" spans="1:64">
      <c r="A44" s="461"/>
      <c r="B44" s="291"/>
      <c r="C44" s="291"/>
      <c r="D44" s="291"/>
      <c r="E44" s="291"/>
      <c r="F44" s="291"/>
      <c r="G44" s="291"/>
      <c r="H44" s="291"/>
      <c r="I44" s="291"/>
      <c r="J44" s="291"/>
      <c r="K44" s="291"/>
      <c r="L44" s="291"/>
      <c r="M44" s="291"/>
      <c r="N44" s="291"/>
      <c r="O44" s="291"/>
      <c r="P44" s="291"/>
      <c r="Q44" s="291"/>
      <c r="R44" s="291"/>
      <c r="S44" s="291"/>
      <c r="T44" s="291"/>
      <c r="U44" s="291"/>
      <c r="V44" s="291"/>
      <c r="W44" s="291"/>
      <c r="X44" s="291"/>
      <c r="Y44" s="291"/>
      <c r="Z44" s="291"/>
      <c r="AA44" s="462"/>
      <c r="AM44" s="791"/>
    </row>
    <row r="45" spans="1:64">
      <c r="A45" s="461"/>
      <c r="B45" s="291"/>
      <c r="C45" s="291"/>
      <c r="D45" s="291"/>
      <c r="E45" s="291"/>
      <c r="F45" s="291"/>
      <c r="G45" s="291"/>
      <c r="H45" s="291"/>
      <c r="I45" s="291"/>
      <c r="J45" s="291"/>
      <c r="K45" s="291"/>
      <c r="L45" s="291"/>
      <c r="M45" s="291"/>
      <c r="N45" s="291"/>
      <c r="O45" s="291"/>
      <c r="P45" s="291"/>
      <c r="Q45" s="291"/>
      <c r="R45" s="291"/>
      <c r="S45" s="291"/>
      <c r="T45" s="291"/>
      <c r="U45" s="291"/>
      <c r="V45" s="291"/>
      <c r="W45" s="291"/>
      <c r="X45" s="291"/>
      <c r="Y45" s="291"/>
      <c r="Z45" s="291"/>
      <c r="AA45" s="462"/>
      <c r="AM45" s="792"/>
    </row>
    <row r="46" spans="1:64">
      <c r="A46" s="461"/>
      <c r="B46" s="291"/>
      <c r="C46" s="291"/>
      <c r="D46" s="291"/>
      <c r="E46" s="291"/>
      <c r="F46" s="291"/>
      <c r="G46" s="291"/>
      <c r="H46" s="291"/>
      <c r="I46" s="291"/>
      <c r="J46" s="291"/>
      <c r="K46" s="291"/>
      <c r="L46" s="291"/>
      <c r="M46" s="291"/>
      <c r="N46" s="291"/>
      <c r="O46" s="291"/>
      <c r="P46" s="291"/>
      <c r="Q46" s="291"/>
      <c r="R46" s="291"/>
      <c r="S46" s="291"/>
      <c r="T46" s="291"/>
      <c r="U46" s="291"/>
      <c r="V46" s="291"/>
      <c r="W46" s="291"/>
      <c r="X46" s="291"/>
      <c r="Y46" s="291"/>
      <c r="Z46" s="291"/>
      <c r="AA46" s="462"/>
      <c r="AM46" s="791"/>
    </row>
    <row r="47" spans="1:64">
      <c r="A47" s="461"/>
      <c r="B47" s="291"/>
      <c r="C47" s="291"/>
      <c r="D47" s="291"/>
      <c r="E47" s="291"/>
      <c r="F47" s="291"/>
      <c r="G47" s="291"/>
      <c r="H47" s="291"/>
      <c r="I47" s="291"/>
      <c r="J47" s="291"/>
      <c r="K47" s="291"/>
      <c r="L47" s="291"/>
      <c r="M47" s="291"/>
      <c r="N47" s="291"/>
      <c r="O47" s="291"/>
      <c r="P47" s="291"/>
      <c r="Q47" s="291"/>
      <c r="R47" s="291"/>
      <c r="S47" s="291"/>
      <c r="T47" s="291"/>
      <c r="U47" s="291"/>
      <c r="V47" s="291"/>
      <c r="W47" s="291"/>
      <c r="X47" s="291"/>
      <c r="Y47" s="291"/>
      <c r="Z47" s="291"/>
      <c r="AA47" s="462"/>
      <c r="AM47" s="792"/>
    </row>
    <row r="48" spans="1:64">
      <c r="A48" s="461"/>
      <c r="B48" s="291"/>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462"/>
      <c r="AM48" s="791"/>
    </row>
    <row r="49" spans="1:40">
      <c r="A49" s="461"/>
      <c r="B49" s="291"/>
      <c r="C49" s="291"/>
      <c r="D49" s="291"/>
      <c r="E49" s="291"/>
      <c r="F49" s="291"/>
      <c r="G49" s="291"/>
      <c r="H49" s="291"/>
      <c r="I49" s="291"/>
      <c r="J49" s="291"/>
      <c r="K49" s="291"/>
      <c r="L49" s="291"/>
      <c r="M49" s="291"/>
      <c r="N49" s="291"/>
      <c r="O49" s="291"/>
      <c r="P49" s="291"/>
      <c r="Q49" s="291"/>
      <c r="R49" s="291"/>
      <c r="S49" s="291"/>
      <c r="T49" s="291"/>
      <c r="U49" s="291"/>
      <c r="V49" s="291"/>
      <c r="W49" s="291"/>
      <c r="X49" s="291"/>
      <c r="Y49" s="291"/>
      <c r="Z49" s="291"/>
      <c r="AA49" s="462"/>
      <c r="AM49" s="792"/>
    </row>
    <row r="50" spans="1:40">
      <c r="A50" s="461"/>
      <c r="B50" s="291"/>
      <c r="C50" s="291"/>
      <c r="D50" s="291"/>
      <c r="E50" s="291"/>
      <c r="F50" s="291"/>
      <c r="G50" s="291"/>
      <c r="H50" s="291"/>
      <c r="I50" s="291"/>
      <c r="J50" s="291"/>
      <c r="K50" s="291"/>
      <c r="L50" s="291"/>
      <c r="M50" s="291"/>
      <c r="N50" s="291"/>
      <c r="O50" s="291"/>
      <c r="P50" s="291"/>
      <c r="Q50" s="291"/>
      <c r="R50" s="291"/>
      <c r="S50" s="291"/>
      <c r="T50" s="291"/>
      <c r="U50" s="291"/>
      <c r="V50" s="291"/>
      <c r="W50" s="291"/>
      <c r="X50" s="291"/>
      <c r="Y50" s="291"/>
      <c r="Z50" s="291"/>
      <c r="AA50" s="462"/>
      <c r="AM50" s="791"/>
      <c r="AN50" s="791"/>
    </row>
    <row r="51" spans="1:40">
      <c r="A51" s="461"/>
      <c r="B51" s="291"/>
      <c r="C51" s="291"/>
      <c r="D51" s="291"/>
      <c r="E51" s="291"/>
      <c r="F51" s="291"/>
      <c r="G51" s="291"/>
      <c r="H51" s="291"/>
      <c r="I51" s="291"/>
      <c r="J51" s="291"/>
      <c r="K51" s="291"/>
      <c r="L51" s="291"/>
      <c r="M51" s="291"/>
      <c r="N51" s="291"/>
      <c r="O51" s="291"/>
      <c r="P51" s="291"/>
      <c r="Q51" s="291"/>
      <c r="R51" s="291"/>
      <c r="S51" s="291"/>
      <c r="T51" s="291"/>
      <c r="U51" s="291"/>
      <c r="V51" s="291"/>
      <c r="W51" s="291"/>
      <c r="X51" s="291"/>
      <c r="Y51" s="291"/>
      <c r="Z51" s="291"/>
      <c r="AA51" s="462"/>
      <c r="AM51" s="792"/>
      <c r="AN51" s="791"/>
    </row>
    <row r="52" spans="1:40">
      <c r="A52" s="461"/>
      <c r="B52" s="291"/>
      <c r="C52" s="291"/>
      <c r="D52" s="291"/>
      <c r="E52" s="291"/>
      <c r="F52" s="291"/>
      <c r="G52" s="291"/>
      <c r="H52" s="291"/>
      <c r="I52" s="291"/>
      <c r="J52" s="291"/>
      <c r="K52" s="291"/>
      <c r="L52" s="291"/>
      <c r="M52" s="291"/>
      <c r="N52" s="291"/>
      <c r="O52" s="291"/>
      <c r="P52" s="291"/>
      <c r="Q52" s="291"/>
      <c r="R52" s="291"/>
      <c r="S52" s="291"/>
      <c r="T52" s="291"/>
      <c r="U52" s="291"/>
      <c r="V52" s="291"/>
      <c r="W52" s="291"/>
      <c r="X52" s="291"/>
      <c r="Y52" s="291"/>
      <c r="Z52" s="291"/>
      <c r="AA52" s="462"/>
      <c r="AM52" s="791"/>
      <c r="AN52" s="791"/>
    </row>
    <row r="53" spans="1:40">
      <c r="A53" s="461"/>
      <c r="B53" s="291"/>
      <c r="C53" s="291"/>
      <c r="D53" s="291"/>
      <c r="E53" s="291"/>
      <c r="F53" s="291"/>
      <c r="G53" s="291"/>
      <c r="H53" s="291"/>
      <c r="I53" s="291"/>
      <c r="J53" s="291"/>
      <c r="K53" s="291"/>
      <c r="L53" s="291"/>
      <c r="M53" s="291"/>
      <c r="N53" s="291"/>
      <c r="O53" s="291"/>
      <c r="P53" s="291"/>
      <c r="Q53" s="291"/>
      <c r="R53" s="291"/>
      <c r="S53" s="291"/>
      <c r="T53" s="291"/>
      <c r="U53" s="291"/>
      <c r="V53" s="291"/>
      <c r="W53" s="291"/>
      <c r="X53" s="291"/>
      <c r="Y53" s="291"/>
      <c r="Z53" s="291"/>
      <c r="AA53" s="462"/>
      <c r="AM53" s="792"/>
      <c r="AN53" s="791"/>
    </row>
    <row r="54" spans="1:40">
      <c r="A54" s="461"/>
      <c r="B54" s="291"/>
      <c r="C54" s="291"/>
      <c r="D54" s="291"/>
      <c r="E54" s="291"/>
      <c r="F54" s="291"/>
      <c r="G54" s="291"/>
      <c r="H54" s="291"/>
      <c r="I54" s="291"/>
      <c r="J54" s="291"/>
      <c r="K54" s="291"/>
      <c r="L54" s="291"/>
      <c r="M54" s="291"/>
      <c r="N54" s="291"/>
      <c r="O54" s="291"/>
      <c r="P54" s="291"/>
      <c r="Q54" s="291"/>
      <c r="R54" s="291"/>
      <c r="S54" s="291"/>
      <c r="T54" s="291"/>
      <c r="U54" s="291"/>
      <c r="V54" s="291"/>
      <c r="W54" s="291"/>
      <c r="X54" s="291"/>
      <c r="Y54" s="291"/>
      <c r="Z54" s="291"/>
      <c r="AA54" s="462"/>
      <c r="AM54" s="791"/>
      <c r="AN54" s="791"/>
    </row>
    <row r="55" spans="1:40">
      <c r="A55" s="461"/>
      <c r="B55" s="291"/>
      <c r="C55" s="291"/>
      <c r="D55" s="291"/>
      <c r="E55" s="291"/>
      <c r="F55" s="291"/>
      <c r="G55" s="291"/>
      <c r="H55" s="291"/>
      <c r="I55" s="291"/>
      <c r="J55" s="291"/>
      <c r="K55" s="291"/>
      <c r="L55" s="291"/>
      <c r="M55" s="291"/>
      <c r="N55" s="291"/>
      <c r="O55" s="291"/>
      <c r="P55" s="291"/>
      <c r="Q55" s="291"/>
      <c r="R55" s="291"/>
      <c r="S55" s="291"/>
      <c r="T55" s="291"/>
      <c r="U55" s="291"/>
      <c r="V55" s="291"/>
      <c r="W55" s="291"/>
      <c r="X55" s="291"/>
      <c r="Y55" s="291"/>
      <c r="Z55" s="291"/>
      <c r="AA55" s="462"/>
    </row>
    <row r="56" spans="1:40">
      <c r="A56" s="461"/>
      <c r="B56" s="291"/>
      <c r="C56" s="291"/>
      <c r="D56" s="291"/>
      <c r="E56" s="291"/>
      <c r="F56" s="291"/>
      <c r="G56" s="291"/>
      <c r="H56" s="291"/>
      <c r="I56" s="291"/>
      <c r="J56" s="291"/>
      <c r="K56" s="291"/>
      <c r="L56" s="291"/>
      <c r="M56" s="291"/>
      <c r="N56" s="291"/>
      <c r="O56" s="291"/>
      <c r="P56" s="291"/>
      <c r="Q56" s="291"/>
      <c r="R56" s="291"/>
      <c r="S56" s="291"/>
      <c r="T56" s="291"/>
      <c r="U56" s="291"/>
      <c r="V56" s="291"/>
      <c r="W56" s="291"/>
      <c r="X56" s="291"/>
      <c r="Y56" s="291"/>
      <c r="Z56" s="291"/>
      <c r="AA56" s="462"/>
    </row>
    <row r="57" spans="1:40">
      <c r="A57" s="461"/>
      <c r="B57" s="291"/>
      <c r="C57" s="291"/>
      <c r="D57" s="291"/>
      <c r="E57" s="291"/>
      <c r="F57" s="291"/>
      <c r="G57" s="291"/>
      <c r="H57" s="291"/>
      <c r="I57" s="291"/>
      <c r="J57" s="291"/>
      <c r="K57" s="291"/>
      <c r="L57" s="291"/>
      <c r="M57" s="291"/>
      <c r="N57" s="291"/>
      <c r="O57" s="291"/>
      <c r="P57" s="291"/>
      <c r="Q57" s="291"/>
      <c r="R57" s="291"/>
      <c r="S57" s="291"/>
      <c r="T57" s="291"/>
      <c r="U57" s="291"/>
      <c r="V57" s="291"/>
      <c r="W57" s="291"/>
      <c r="X57" s="291"/>
      <c r="Y57" s="291"/>
      <c r="Z57" s="291"/>
      <c r="AA57" s="462"/>
    </row>
    <row r="58" spans="1:40">
      <c r="A58" s="461"/>
      <c r="B58" s="291"/>
      <c r="C58" s="291"/>
      <c r="D58" s="291"/>
      <c r="E58" s="291"/>
      <c r="F58" s="291"/>
      <c r="G58" s="291"/>
      <c r="H58" s="291"/>
      <c r="I58" s="291"/>
      <c r="J58" s="291"/>
      <c r="K58" s="291"/>
      <c r="L58" s="291"/>
      <c r="M58" s="291"/>
      <c r="N58" s="291"/>
      <c r="O58" s="291"/>
      <c r="P58" s="291"/>
      <c r="Q58" s="291"/>
      <c r="R58" s="291"/>
      <c r="S58" s="291"/>
      <c r="T58" s="291"/>
      <c r="U58" s="291"/>
      <c r="V58" s="291"/>
      <c r="W58" s="291"/>
      <c r="X58" s="291"/>
      <c r="Y58" s="291"/>
      <c r="Z58" s="291"/>
      <c r="AA58" s="462"/>
    </row>
    <row r="59" spans="1:40">
      <c r="A59" s="461"/>
      <c r="B59" s="291"/>
      <c r="C59" s="291"/>
      <c r="D59" s="291"/>
      <c r="E59" s="291"/>
      <c r="F59" s="291"/>
      <c r="G59" s="291"/>
      <c r="H59" s="291"/>
      <c r="I59" s="291"/>
      <c r="J59" s="291"/>
      <c r="K59" s="291"/>
      <c r="L59" s="291"/>
      <c r="M59" s="291"/>
      <c r="N59" s="291"/>
      <c r="O59" s="291"/>
      <c r="P59" s="291"/>
      <c r="Q59" s="291"/>
      <c r="R59" s="291"/>
      <c r="S59" s="291"/>
      <c r="T59" s="291"/>
      <c r="U59" s="291"/>
      <c r="V59" s="291"/>
      <c r="W59" s="291"/>
      <c r="X59" s="291"/>
      <c r="Y59" s="291"/>
      <c r="Z59" s="291"/>
      <c r="AA59" s="462"/>
    </row>
    <row r="60" spans="1:40">
      <c r="A60" s="463"/>
      <c r="B60" s="464"/>
      <c r="C60" s="464"/>
      <c r="D60" s="464"/>
      <c r="E60" s="464"/>
      <c r="F60" s="464"/>
      <c r="G60" s="464"/>
      <c r="H60" s="464"/>
      <c r="I60" s="464"/>
      <c r="J60" s="464"/>
      <c r="K60" s="464"/>
      <c r="L60" s="464"/>
      <c r="M60" s="464"/>
      <c r="N60" s="464"/>
      <c r="O60" s="464"/>
      <c r="P60" s="464"/>
      <c r="Q60" s="464"/>
      <c r="R60" s="464"/>
      <c r="S60" s="464"/>
      <c r="T60" s="464"/>
      <c r="U60" s="464"/>
      <c r="V60" s="464"/>
      <c r="W60" s="464"/>
      <c r="X60" s="464"/>
      <c r="Y60" s="464"/>
      <c r="Z60" s="464"/>
      <c r="AA60" s="465"/>
    </row>
  </sheetData>
  <mergeCells count="4">
    <mergeCell ref="A1:B1"/>
    <mergeCell ref="V1:AA1"/>
    <mergeCell ref="B3:L16"/>
    <mergeCell ref="AN15:AY27"/>
  </mergeCells>
  <phoneticPr fontId="4"/>
  <conditionalFormatting sqref="AD35:AD3429">
    <cfRule type="top10" dxfId="17" priority="2" rank="1"/>
  </conditionalFormatting>
  <dataValidations count="1">
    <dataValidation type="list" allowBlank="1" showInputMessage="1" showErrorMessage="1" sqref="AP9:AR9" xr:uid="{00000000-0002-0000-1200-000000000000}">
      <formula1>"「1～4人」,「5～9人」,「10～29人」,「30～49人」,「50～99人」,「100人以上」"</formula1>
    </dataValidation>
  </dataValidations>
  <printOptions horizontalCentered="1" verticalCentered="1"/>
  <pageMargins left="0.39370078740157483" right="0.39370078740157483" top="0.78740157480314965" bottom="0.39370078740157483" header="0.51181102362204722" footer="0.51181102362204722"/>
  <pageSetup paperSize="9" orientation="portrait" r:id="rId1"/>
  <headerFooter alignWithMargins="0"/>
  <colBreaks count="2" manualBreakCount="2">
    <brk id="27" max="59" man="1"/>
    <brk id="53"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200-000001000000}">
          <x14:formula1>
            <xm:f>業種リスト!$A$2:$A$14</xm:f>
          </x14:formula1>
          <xm:sqref>AP6:AR6</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tabColor theme="9" tint="0.59999389629810485"/>
  </sheetPr>
  <dimension ref="A1:BT60"/>
  <sheetViews>
    <sheetView showGridLines="0" view="pageBreakPreview" zoomScaleNormal="100" zoomScaleSheetLayoutView="100" workbookViewId="0">
      <selection activeCell="B3" sqref="B3:M15"/>
    </sheetView>
  </sheetViews>
  <sheetFormatPr defaultColWidth="10.28515625" defaultRowHeight="10.5"/>
  <cols>
    <col min="1" max="27" width="3.5703125" style="282" customWidth="1"/>
    <col min="28" max="28" width="1.7109375" style="282" customWidth="1"/>
    <col min="29" max="29" width="14.7109375" style="282" customWidth="1"/>
    <col min="30" max="34" width="6.5703125" style="282" customWidth="1"/>
    <col min="35" max="35" width="1.7109375" style="282" customWidth="1"/>
    <col min="36" max="36" width="14.7109375" style="282" customWidth="1"/>
    <col min="37" max="41" width="6.5703125" style="282" customWidth="1"/>
    <col min="42" max="42" width="7.140625" style="282" customWidth="1"/>
    <col min="43" max="43" width="15.85546875" style="336" bestFit="1" customWidth="1"/>
    <col min="44" max="44" width="7.140625" style="336" bestFit="1" customWidth="1"/>
    <col min="45" max="45" width="5.42578125" style="336" bestFit="1" customWidth="1"/>
    <col min="46" max="47" width="7.140625" style="336" bestFit="1" customWidth="1"/>
    <col min="48" max="48" width="8.28515625" style="336" bestFit="1" customWidth="1"/>
    <col min="49" max="49" width="5.42578125" style="336" bestFit="1" customWidth="1"/>
    <col min="50" max="57" width="5.42578125" style="336" customWidth="1"/>
    <col min="58" max="58" width="1.7109375" style="282" customWidth="1"/>
    <col min="59" max="59" width="14.7109375" style="282" customWidth="1"/>
    <col min="60" max="64" width="6.5703125" style="282" customWidth="1"/>
    <col min="65" max="65" width="1.7109375" style="282" customWidth="1"/>
    <col min="66" max="66" width="14.7109375" style="282" customWidth="1"/>
    <col min="67" max="72" width="6.5703125" style="282" customWidth="1"/>
    <col min="73" max="16384" width="10.28515625" style="282"/>
  </cols>
  <sheetData>
    <row r="1" spans="1:72" ht="21" customHeight="1" thickBot="1">
      <c r="A1" s="983">
        <v>45</v>
      </c>
      <c r="B1" s="983"/>
      <c r="C1" s="496" t="s">
        <v>74</v>
      </c>
      <c r="D1" s="496"/>
      <c r="E1" s="496"/>
      <c r="F1" s="496"/>
      <c r="G1" s="496"/>
      <c r="H1" s="496"/>
      <c r="I1" s="496"/>
      <c r="J1" s="496"/>
      <c r="K1" s="496"/>
      <c r="L1" s="496"/>
      <c r="M1" s="496"/>
      <c r="N1" s="496"/>
      <c r="O1" s="496"/>
      <c r="P1" s="496"/>
      <c r="Q1" s="496"/>
      <c r="R1" s="496"/>
      <c r="S1" s="496"/>
      <c r="T1" s="496"/>
      <c r="U1" s="496"/>
      <c r="V1" s="984" t="s">
        <v>800</v>
      </c>
      <c r="W1" s="985"/>
      <c r="X1" s="985"/>
      <c r="Y1" s="985"/>
      <c r="Z1" s="985"/>
      <c r="AA1" s="985"/>
      <c r="AC1" s="282" t="s">
        <v>894</v>
      </c>
      <c r="BG1" s="282" t="s">
        <v>73</v>
      </c>
    </row>
    <row r="3" spans="1:72" ht="10.5" customHeight="1">
      <c r="B3" s="974" t="s">
        <v>918</v>
      </c>
      <c r="C3" s="975"/>
      <c r="D3" s="975"/>
      <c r="E3" s="975"/>
      <c r="F3" s="975"/>
      <c r="G3" s="975"/>
      <c r="H3" s="975"/>
      <c r="I3" s="975"/>
      <c r="J3" s="975"/>
      <c r="K3" s="975"/>
      <c r="L3" s="975"/>
      <c r="M3" s="976"/>
      <c r="O3" s="458"/>
      <c r="P3" s="459"/>
      <c r="Q3" s="459"/>
      <c r="R3" s="459"/>
      <c r="S3" s="459"/>
      <c r="T3" s="459"/>
      <c r="U3" s="459"/>
      <c r="V3" s="459"/>
      <c r="W3" s="459"/>
      <c r="X3" s="459"/>
      <c r="Y3" s="459"/>
      <c r="Z3" s="459"/>
      <c r="AA3" s="460"/>
      <c r="AC3" s="282" t="s">
        <v>302</v>
      </c>
      <c r="AJ3" s="282" t="s">
        <v>303</v>
      </c>
      <c r="AR3" s="336" t="s">
        <v>669</v>
      </c>
      <c r="BG3" s="282" t="s">
        <v>302</v>
      </c>
      <c r="BN3" s="282" t="s">
        <v>303</v>
      </c>
    </row>
    <row r="4" spans="1:72" ht="11.25" customHeight="1" thickBot="1">
      <c r="B4" s="977"/>
      <c r="C4" s="978"/>
      <c r="D4" s="978"/>
      <c r="E4" s="978"/>
      <c r="F4" s="978"/>
      <c r="G4" s="978"/>
      <c r="H4" s="978"/>
      <c r="I4" s="978"/>
      <c r="J4" s="978"/>
      <c r="K4" s="978"/>
      <c r="L4" s="978"/>
      <c r="M4" s="979"/>
      <c r="O4" s="461"/>
      <c r="P4" s="291"/>
      <c r="Q4" s="291"/>
      <c r="R4" s="291"/>
      <c r="S4" s="291"/>
      <c r="T4" s="291"/>
      <c r="U4" s="291"/>
      <c r="V4" s="291"/>
      <c r="W4" s="291"/>
      <c r="X4" s="291"/>
      <c r="Y4" s="291"/>
      <c r="Z4" s="291"/>
      <c r="AA4" s="462"/>
      <c r="AR4" s="336" t="str">
        <f>CONCATENATE("次世代育成支援対策推進法にもとづく一般事業主行動計画（従業員数が101人以上の事業所は策定義務あり、100人以下は努力義務のみ）について、「策定した」「策定中」と回答した事業所が全体の",TEXT(SUM(AD6:AE6),"0.0％"),"となった。")</f>
        <v>次世代育成支援対策推進法にもとづく一般事業主行動計画（従業員数が101人以上の事業所は策定義務あり、100人以下は努力義務のみ）について、「策定した」「策定中」と回答した事業所が全体の17.1%となった。</v>
      </c>
    </row>
    <row r="5" spans="1:72" ht="11.25" customHeight="1" thickBot="1">
      <c r="B5" s="977"/>
      <c r="C5" s="978"/>
      <c r="D5" s="978"/>
      <c r="E5" s="978"/>
      <c r="F5" s="978"/>
      <c r="G5" s="978"/>
      <c r="H5" s="978"/>
      <c r="I5" s="978"/>
      <c r="J5" s="978"/>
      <c r="K5" s="978"/>
      <c r="L5" s="978"/>
      <c r="M5" s="979"/>
      <c r="O5" s="461"/>
      <c r="P5" s="291"/>
      <c r="Q5" s="291"/>
      <c r="R5" s="291"/>
      <c r="S5" s="291"/>
      <c r="T5" s="291"/>
      <c r="U5" s="291"/>
      <c r="V5" s="291"/>
      <c r="W5" s="291"/>
      <c r="X5" s="291"/>
      <c r="Y5" s="291"/>
      <c r="Z5" s="291"/>
      <c r="AA5" s="462"/>
      <c r="AC5" s="590"/>
      <c r="AD5" s="732" t="s">
        <v>298</v>
      </c>
      <c r="AE5" s="732" t="s">
        <v>299</v>
      </c>
      <c r="AF5" s="591" t="s">
        <v>300</v>
      </c>
      <c r="AG5" s="591" t="s">
        <v>301</v>
      </c>
      <c r="AH5" s="589" t="s">
        <v>23</v>
      </c>
      <c r="AJ5" s="590"/>
      <c r="AK5" s="591" t="s">
        <v>298</v>
      </c>
      <c r="AL5" s="591" t="s">
        <v>299</v>
      </c>
      <c r="AM5" s="591" t="s">
        <v>300</v>
      </c>
      <c r="AN5" s="591" t="s">
        <v>301</v>
      </c>
      <c r="AO5" s="589" t="s">
        <v>23</v>
      </c>
      <c r="AP5" s="589" t="s">
        <v>545</v>
      </c>
      <c r="AR5" s="336" t="s">
        <v>670</v>
      </c>
      <c r="AT5" s="788" t="s">
        <v>671</v>
      </c>
      <c r="AU5" s="788" t="s">
        <v>672</v>
      </c>
      <c r="AV5" s="788" t="s">
        <v>673</v>
      </c>
      <c r="AW5" s="336" t="s">
        <v>674</v>
      </c>
      <c r="BG5" s="297"/>
      <c r="BH5" s="324" t="s">
        <v>298</v>
      </c>
      <c r="BI5" s="322" t="s">
        <v>299</v>
      </c>
      <c r="BJ5" s="493" t="s">
        <v>300</v>
      </c>
      <c r="BK5" s="493" t="s">
        <v>301</v>
      </c>
      <c r="BL5" s="476" t="s">
        <v>23</v>
      </c>
      <c r="BN5" s="297"/>
      <c r="BO5" s="324" t="s">
        <v>298</v>
      </c>
      <c r="BP5" s="322" t="s">
        <v>299</v>
      </c>
      <c r="BQ5" s="493" t="s">
        <v>300</v>
      </c>
      <c r="BR5" s="493" t="s">
        <v>301</v>
      </c>
      <c r="BS5" s="478" t="s">
        <v>23</v>
      </c>
      <c r="BT5" s="396" t="s">
        <v>545</v>
      </c>
    </row>
    <row r="6" spans="1:72" ht="12" customHeight="1" thickTop="1" thickBot="1">
      <c r="B6" s="977"/>
      <c r="C6" s="978"/>
      <c r="D6" s="978"/>
      <c r="E6" s="978"/>
      <c r="F6" s="978"/>
      <c r="G6" s="978"/>
      <c r="H6" s="978"/>
      <c r="I6" s="978"/>
      <c r="J6" s="978"/>
      <c r="K6" s="978"/>
      <c r="L6" s="978"/>
      <c r="M6" s="979"/>
      <c r="O6" s="461"/>
      <c r="P6" s="291"/>
      <c r="Q6" s="291"/>
      <c r="R6" s="291"/>
      <c r="S6" s="291"/>
      <c r="T6" s="291"/>
      <c r="U6" s="291"/>
      <c r="V6" s="291"/>
      <c r="W6" s="291"/>
      <c r="X6" s="291"/>
      <c r="Y6" s="291"/>
      <c r="Z6" s="291"/>
      <c r="AA6" s="462"/>
      <c r="AC6" s="731" t="s">
        <v>547</v>
      </c>
      <c r="AD6" s="727">
        <f>BH6</f>
        <v>8.7127158555729986E-2</v>
      </c>
      <c r="AE6" s="729">
        <f>BI6</f>
        <v>8.3987441130298268E-2</v>
      </c>
      <c r="AF6" s="721">
        <f>BJ6</f>
        <v>0.39403453689167978</v>
      </c>
      <c r="AG6" s="688">
        <f>BK6</f>
        <v>0.39874411302982732</v>
      </c>
      <c r="AH6" s="688">
        <f>BL6</f>
        <v>3.6106750392464679E-2</v>
      </c>
      <c r="AJ6" s="589" t="s">
        <v>547</v>
      </c>
      <c r="AK6" s="711">
        <f t="shared" ref="AK6:AP6" si="0">BO6</f>
        <v>111</v>
      </c>
      <c r="AL6" s="711">
        <f t="shared" si="0"/>
        <v>107</v>
      </c>
      <c r="AM6" s="711">
        <f t="shared" si="0"/>
        <v>502</v>
      </c>
      <c r="AN6" s="711">
        <f t="shared" si="0"/>
        <v>508</v>
      </c>
      <c r="AO6" s="711">
        <f t="shared" si="0"/>
        <v>46</v>
      </c>
      <c r="AP6" s="711">
        <f t="shared" si="0"/>
        <v>1274</v>
      </c>
      <c r="AR6" s="336" t="s">
        <v>697</v>
      </c>
      <c r="AT6" s="788" t="s">
        <v>689</v>
      </c>
      <c r="AU6" s="788" t="s">
        <v>685</v>
      </c>
      <c r="AV6" s="788" t="s">
        <v>676</v>
      </c>
      <c r="AW6" s="336" t="s">
        <v>736</v>
      </c>
      <c r="BG6" s="317" t="s">
        <v>547</v>
      </c>
      <c r="BH6" s="89">
        <f>+BO6/+$BT6</f>
        <v>8.7127158555729986E-2</v>
      </c>
      <c r="BI6" s="35">
        <f>+BP6/+$BT6</f>
        <v>8.3987441130298268E-2</v>
      </c>
      <c r="BJ6" s="35">
        <f>+BQ6/+$BT6</f>
        <v>0.39403453689167978</v>
      </c>
      <c r="BK6" s="35">
        <f>+BR6/+$BT6</f>
        <v>0.39874411302982732</v>
      </c>
      <c r="BL6" s="36">
        <f>+BS6/+$BT6</f>
        <v>3.6106750392464679E-2</v>
      </c>
      <c r="BN6" s="317" t="s">
        <v>547</v>
      </c>
      <c r="BO6" s="286">
        <f t="shared" ref="BO6:BT6" si="1">+BO24</f>
        <v>111</v>
      </c>
      <c r="BP6" s="316">
        <f t="shared" si="1"/>
        <v>107</v>
      </c>
      <c r="BQ6" s="316">
        <f t="shared" si="1"/>
        <v>502</v>
      </c>
      <c r="BR6" s="316">
        <f t="shared" si="1"/>
        <v>508</v>
      </c>
      <c r="BS6" s="328">
        <f t="shared" si="1"/>
        <v>46</v>
      </c>
      <c r="BT6" s="329">
        <f t="shared" si="1"/>
        <v>1274</v>
      </c>
    </row>
    <row r="7" spans="1:72" ht="11.25" customHeight="1" thickTop="1">
      <c r="B7" s="977"/>
      <c r="C7" s="978"/>
      <c r="D7" s="978"/>
      <c r="E7" s="978"/>
      <c r="F7" s="978"/>
      <c r="G7" s="978"/>
      <c r="H7" s="978"/>
      <c r="I7" s="978"/>
      <c r="J7" s="978"/>
      <c r="K7" s="978"/>
      <c r="L7" s="978"/>
      <c r="M7" s="979"/>
      <c r="O7" s="461"/>
      <c r="P7" s="291"/>
      <c r="Q7" s="291"/>
      <c r="R7" s="291"/>
      <c r="S7" s="291"/>
      <c r="T7" s="291"/>
      <c r="U7" s="291"/>
      <c r="V7" s="291"/>
      <c r="W7" s="291"/>
      <c r="X7" s="291"/>
      <c r="Y7" s="291"/>
      <c r="Z7" s="291"/>
      <c r="AA7" s="462"/>
      <c r="AR7" s="336" t="str">
        <f>CONCATENATE(AR6,AT6,AU6,AV6,AW6)</f>
        <v>業種別では、「金融･保険業」「運輸業」「情報通信業」において「策定した」と回答した割合が高い。</v>
      </c>
    </row>
    <row r="8" spans="1:72" ht="10.5" customHeight="1">
      <c r="B8" s="977"/>
      <c r="C8" s="978"/>
      <c r="D8" s="978"/>
      <c r="E8" s="978"/>
      <c r="F8" s="978"/>
      <c r="G8" s="978"/>
      <c r="H8" s="978"/>
      <c r="I8" s="978"/>
      <c r="J8" s="978"/>
      <c r="K8" s="978"/>
      <c r="L8" s="978"/>
      <c r="M8" s="979"/>
      <c r="O8" s="461"/>
      <c r="P8" s="291"/>
      <c r="Q8" s="291"/>
      <c r="R8" s="291"/>
      <c r="S8" s="291"/>
      <c r="T8" s="291"/>
      <c r="U8" s="291"/>
      <c r="V8" s="291"/>
      <c r="W8" s="291"/>
      <c r="X8" s="291"/>
      <c r="Y8" s="291"/>
      <c r="Z8" s="291"/>
      <c r="AA8" s="462"/>
      <c r="AC8" s="282" t="s">
        <v>304</v>
      </c>
      <c r="AJ8" s="282" t="s">
        <v>305</v>
      </c>
      <c r="AR8" s="336" t="s">
        <v>677</v>
      </c>
      <c r="AT8" s="788" t="s">
        <v>730</v>
      </c>
      <c r="AU8" s="788" t="s">
        <v>713</v>
      </c>
      <c r="AV8" s="788" t="s">
        <v>714</v>
      </c>
      <c r="BG8" s="282" t="s">
        <v>304</v>
      </c>
      <c r="BN8" s="282" t="s">
        <v>305</v>
      </c>
    </row>
    <row r="9" spans="1:72" ht="11.25" customHeight="1" thickBot="1">
      <c r="B9" s="977"/>
      <c r="C9" s="978"/>
      <c r="D9" s="978"/>
      <c r="E9" s="978"/>
      <c r="F9" s="978"/>
      <c r="G9" s="978"/>
      <c r="H9" s="978"/>
      <c r="I9" s="978"/>
      <c r="J9" s="978"/>
      <c r="K9" s="978"/>
      <c r="L9" s="978"/>
      <c r="M9" s="979"/>
      <c r="O9" s="461"/>
      <c r="P9" s="291"/>
      <c r="Q9" s="291"/>
      <c r="R9" s="291"/>
      <c r="S9" s="291"/>
      <c r="T9" s="291"/>
      <c r="U9" s="291"/>
      <c r="V9" s="291"/>
      <c r="W9" s="291"/>
      <c r="X9" s="291"/>
      <c r="Y9" s="291"/>
      <c r="Z9" s="291"/>
      <c r="AA9" s="462"/>
      <c r="AR9" s="336" t="s">
        <v>734</v>
      </c>
      <c r="AT9" s="788"/>
      <c r="AU9" s="788"/>
      <c r="AV9" s="788"/>
      <c r="AW9" s="336" t="s">
        <v>917</v>
      </c>
    </row>
    <row r="10" spans="1:72" ht="11.25" customHeight="1" thickBot="1">
      <c r="B10" s="977"/>
      <c r="C10" s="978"/>
      <c r="D10" s="978"/>
      <c r="E10" s="978"/>
      <c r="F10" s="978"/>
      <c r="G10" s="978"/>
      <c r="H10" s="978"/>
      <c r="I10" s="978"/>
      <c r="J10" s="978"/>
      <c r="K10" s="978"/>
      <c r="L10" s="978"/>
      <c r="M10" s="979"/>
      <c r="O10" s="461"/>
      <c r="P10" s="291"/>
      <c r="Q10" s="291"/>
      <c r="R10" s="291"/>
      <c r="S10" s="291"/>
      <c r="T10" s="291"/>
      <c r="U10" s="291"/>
      <c r="V10" s="291"/>
      <c r="W10" s="291"/>
      <c r="X10" s="291"/>
      <c r="Y10" s="291"/>
      <c r="Z10" s="291"/>
      <c r="AA10" s="462"/>
      <c r="AC10" s="575" t="s">
        <v>539</v>
      </c>
      <c r="AD10" s="591" t="s">
        <v>298</v>
      </c>
      <c r="AE10" s="591" t="s">
        <v>299</v>
      </c>
      <c r="AF10" s="591" t="s">
        <v>300</v>
      </c>
      <c r="AG10" s="591" t="s">
        <v>301</v>
      </c>
      <c r="AH10" s="589" t="s">
        <v>23</v>
      </c>
      <c r="AJ10" s="575" t="s">
        <v>539</v>
      </c>
      <c r="AK10" s="591" t="s">
        <v>298</v>
      </c>
      <c r="AL10" s="591" t="s">
        <v>299</v>
      </c>
      <c r="AM10" s="591" t="s">
        <v>300</v>
      </c>
      <c r="AN10" s="591" t="s">
        <v>301</v>
      </c>
      <c r="AO10" s="589" t="s">
        <v>23</v>
      </c>
      <c r="AP10" s="589" t="s">
        <v>545</v>
      </c>
      <c r="BG10" s="31" t="s">
        <v>539</v>
      </c>
      <c r="BH10" s="324" t="s">
        <v>298</v>
      </c>
      <c r="BI10" s="322" t="s">
        <v>299</v>
      </c>
      <c r="BJ10" s="493" t="s">
        <v>300</v>
      </c>
      <c r="BK10" s="493" t="s">
        <v>301</v>
      </c>
      <c r="BL10" s="479" t="s">
        <v>23</v>
      </c>
      <c r="BN10" s="31" t="s">
        <v>539</v>
      </c>
      <c r="BO10" s="324" t="s">
        <v>298</v>
      </c>
      <c r="BP10" s="322" t="s">
        <v>299</v>
      </c>
      <c r="BQ10" s="493" t="s">
        <v>300</v>
      </c>
      <c r="BR10" s="493" t="s">
        <v>301</v>
      </c>
      <c r="BS10" s="478" t="s">
        <v>23</v>
      </c>
      <c r="BT10" s="396" t="s">
        <v>545</v>
      </c>
    </row>
    <row r="11" spans="1:72" ht="10.5" customHeight="1">
      <c r="B11" s="977"/>
      <c r="C11" s="978"/>
      <c r="D11" s="978"/>
      <c r="E11" s="978"/>
      <c r="F11" s="978"/>
      <c r="G11" s="978"/>
      <c r="H11" s="978"/>
      <c r="I11" s="978"/>
      <c r="J11" s="978"/>
      <c r="K11" s="978"/>
      <c r="L11" s="978"/>
      <c r="M11" s="979"/>
      <c r="O11" s="461"/>
      <c r="P11" s="291"/>
      <c r="Q11" s="291"/>
      <c r="R11" s="291"/>
      <c r="S11" s="291"/>
      <c r="T11" s="291"/>
      <c r="U11" s="291"/>
      <c r="V11" s="291"/>
      <c r="W11" s="291"/>
      <c r="X11" s="291"/>
      <c r="Y11" s="291"/>
      <c r="Z11" s="291"/>
      <c r="AA11" s="462"/>
      <c r="AC11" s="573" t="s">
        <v>401</v>
      </c>
      <c r="AD11" s="719">
        <f>BH23</f>
        <v>6.3291139240506333E-2</v>
      </c>
      <c r="AE11" s="694">
        <f>BI23</f>
        <v>6.3291139240506333E-2</v>
      </c>
      <c r="AF11" s="694">
        <f>BJ23</f>
        <v>0.41772151898734178</v>
      </c>
      <c r="AG11" s="694">
        <f>BK23</f>
        <v>0.39662447257383965</v>
      </c>
      <c r="AH11" s="694">
        <f>BL23</f>
        <v>5.9071729957805907E-2</v>
      </c>
      <c r="AJ11" s="573" t="s">
        <v>401</v>
      </c>
      <c r="AK11" s="711">
        <f t="shared" ref="AK11:AP11" si="2">BO23</f>
        <v>15</v>
      </c>
      <c r="AL11" s="711">
        <f t="shared" si="2"/>
        <v>15</v>
      </c>
      <c r="AM11" s="711">
        <f t="shared" si="2"/>
        <v>99</v>
      </c>
      <c r="AN11" s="711">
        <f t="shared" si="2"/>
        <v>94</v>
      </c>
      <c r="AO11" s="711">
        <f t="shared" si="2"/>
        <v>14</v>
      </c>
      <c r="AP11" s="711">
        <f t="shared" si="2"/>
        <v>237</v>
      </c>
      <c r="AR11" s="336" t="str">
        <f>CONCATENATE(AR9,AT9,AU9,AV9,AW9,AR10,AT10,AU10,AV10,AW10)</f>
        <v>規模別では、規模の大きい事業所ほど「策定した」と回答した割合が高い。</v>
      </c>
      <c r="BG11" s="44" t="s">
        <v>546</v>
      </c>
      <c r="BH11" s="356" t="e">
        <f t="shared" ref="BH11:BH23" si="3">+BO11/+$BT11</f>
        <v>#DIV/0!</v>
      </c>
      <c r="BI11" s="357" t="e">
        <f t="shared" ref="BI11:BI23" si="4">+BP11/+$BT11</f>
        <v>#DIV/0!</v>
      </c>
      <c r="BJ11" s="357" t="e">
        <f t="shared" ref="BJ11:BJ23" si="5">+BQ11/+$BT11</f>
        <v>#DIV/0!</v>
      </c>
      <c r="BK11" s="357" t="e">
        <f t="shared" ref="BK11:BK23" si="6">+BR11/+$BT11</f>
        <v>#DIV/0!</v>
      </c>
      <c r="BL11" s="358" t="e">
        <f t="shared" ref="BL11:BL23" si="7">+BS11/+$BT11</f>
        <v>#DIV/0!</v>
      </c>
      <c r="BN11" s="44" t="s">
        <v>546</v>
      </c>
      <c r="BO11" s="298">
        <f>集計・資料②!CS6</f>
        <v>0</v>
      </c>
      <c r="BP11" s="299">
        <f>集計・資料②!CT6</f>
        <v>0</v>
      </c>
      <c r="BQ11" s="304">
        <f>集計・資料②!CU6</f>
        <v>0</v>
      </c>
      <c r="BR11" s="304">
        <f>集計・資料②!CV6</f>
        <v>0</v>
      </c>
      <c r="BS11" s="304">
        <f>集計・資料②!CW6</f>
        <v>0</v>
      </c>
      <c r="BT11" s="325">
        <f t="shared" ref="BT11:BT24" si="8">+SUM(BO11:BS11)</f>
        <v>0</v>
      </c>
    </row>
    <row r="12" spans="1:72" ht="10.5" customHeight="1">
      <c r="B12" s="977"/>
      <c r="C12" s="978"/>
      <c r="D12" s="978"/>
      <c r="E12" s="978"/>
      <c r="F12" s="978"/>
      <c r="G12" s="978"/>
      <c r="H12" s="978"/>
      <c r="I12" s="978"/>
      <c r="J12" s="978"/>
      <c r="K12" s="978"/>
      <c r="L12" s="978"/>
      <c r="M12" s="979"/>
      <c r="O12" s="461"/>
      <c r="P12" s="291"/>
      <c r="Q12" s="291"/>
      <c r="R12" s="291"/>
      <c r="S12" s="291"/>
      <c r="T12" s="291"/>
      <c r="U12" s="291"/>
      <c r="V12" s="291"/>
      <c r="W12" s="291"/>
      <c r="X12" s="291"/>
      <c r="Y12" s="291"/>
      <c r="Z12" s="291"/>
      <c r="AA12" s="462"/>
      <c r="AC12" s="690" t="s">
        <v>402</v>
      </c>
      <c r="AD12" s="719">
        <f>BH22</f>
        <v>7.407407407407407E-2</v>
      </c>
      <c r="AE12" s="694">
        <f>BI22</f>
        <v>9.5238095238095233E-2</v>
      </c>
      <c r="AF12" s="694">
        <f>BJ22</f>
        <v>0.43386243386243384</v>
      </c>
      <c r="AG12" s="694">
        <f>BK22</f>
        <v>0.37037037037037035</v>
      </c>
      <c r="AH12" s="694">
        <f>BL22</f>
        <v>2.6455026455026454E-2</v>
      </c>
      <c r="AJ12" s="690" t="s">
        <v>402</v>
      </c>
      <c r="AK12" s="711">
        <f t="shared" ref="AK12:AP12" si="9">BO22</f>
        <v>14</v>
      </c>
      <c r="AL12" s="711">
        <f t="shared" si="9"/>
        <v>18</v>
      </c>
      <c r="AM12" s="711">
        <f t="shared" si="9"/>
        <v>82</v>
      </c>
      <c r="AN12" s="711">
        <f t="shared" si="9"/>
        <v>70</v>
      </c>
      <c r="AO12" s="711">
        <f t="shared" si="9"/>
        <v>5</v>
      </c>
      <c r="AP12" s="711">
        <f t="shared" si="9"/>
        <v>189</v>
      </c>
      <c r="BG12" s="7" t="s">
        <v>533</v>
      </c>
      <c r="BH12" s="363">
        <f t="shared" si="3"/>
        <v>4.0322580645161289E-2</v>
      </c>
      <c r="BI12" s="364">
        <f t="shared" si="4"/>
        <v>6.4516129032258063E-2</v>
      </c>
      <c r="BJ12" s="364">
        <f t="shared" si="5"/>
        <v>0.45967741935483869</v>
      </c>
      <c r="BK12" s="364">
        <f t="shared" si="6"/>
        <v>0.38709677419354838</v>
      </c>
      <c r="BL12" s="365">
        <f t="shared" si="7"/>
        <v>4.8387096774193547E-2</v>
      </c>
      <c r="BN12" s="7" t="s">
        <v>533</v>
      </c>
      <c r="BO12" s="326">
        <f>集計・資料②!CS8</f>
        <v>5</v>
      </c>
      <c r="BP12" s="284">
        <f>集計・資料②!CT8</f>
        <v>8</v>
      </c>
      <c r="BQ12" s="309">
        <f>集計・資料②!CU8</f>
        <v>57</v>
      </c>
      <c r="BR12" s="309">
        <f>集計・資料②!CV8</f>
        <v>48</v>
      </c>
      <c r="BS12" s="309">
        <f>集計・資料②!CW8</f>
        <v>6</v>
      </c>
      <c r="BT12" s="327">
        <f t="shared" si="8"/>
        <v>124</v>
      </c>
    </row>
    <row r="13" spans="1:72" ht="10.5" customHeight="1">
      <c r="B13" s="977"/>
      <c r="C13" s="978"/>
      <c r="D13" s="978"/>
      <c r="E13" s="978"/>
      <c r="F13" s="978"/>
      <c r="G13" s="978"/>
      <c r="H13" s="978"/>
      <c r="I13" s="978"/>
      <c r="J13" s="978"/>
      <c r="K13" s="978"/>
      <c r="L13" s="978"/>
      <c r="M13" s="979"/>
      <c r="O13" s="461"/>
      <c r="P13" s="291"/>
      <c r="Q13" s="291"/>
      <c r="R13" s="291"/>
      <c r="S13" s="291"/>
      <c r="T13" s="291"/>
      <c r="U13" s="291"/>
      <c r="V13" s="291"/>
      <c r="W13" s="291"/>
      <c r="X13" s="291"/>
      <c r="Y13" s="291"/>
      <c r="Z13" s="291"/>
      <c r="AA13" s="462"/>
      <c r="AC13" s="573" t="s">
        <v>403</v>
      </c>
      <c r="AD13" s="719">
        <f>BH21</f>
        <v>0.15384615384615385</v>
      </c>
      <c r="AE13" s="694">
        <f>BI21</f>
        <v>0.15384615384615385</v>
      </c>
      <c r="AF13" s="694">
        <f>BJ21</f>
        <v>0.30769230769230771</v>
      </c>
      <c r="AG13" s="694">
        <f>BK21</f>
        <v>0.38461538461538464</v>
      </c>
      <c r="AH13" s="694">
        <f>BL21</f>
        <v>0</v>
      </c>
      <c r="AJ13" s="573" t="s">
        <v>403</v>
      </c>
      <c r="AK13" s="711">
        <f t="shared" ref="AK13:AP13" si="10">BO21</f>
        <v>2</v>
      </c>
      <c r="AL13" s="711">
        <f t="shared" si="10"/>
        <v>2</v>
      </c>
      <c r="AM13" s="711">
        <f t="shared" si="10"/>
        <v>4</v>
      </c>
      <c r="AN13" s="711">
        <f t="shared" si="10"/>
        <v>5</v>
      </c>
      <c r="AO13" s="711">
        <f t="shared" si="10"/>
        <v>0</v>
      </c>
      <c r="AP13" s="711">
        <f t="shared" si="10"/>
        <v>13</v>
      </c>
      <c r="BG13" s="7" t="s">
        <v>534</v>
      </c>
      <c r="BH13" s="363">
        <f t="shared" si="3"/>
        <v>0.15172413793103448</v>
      </c>
      <c r="BI13" s="364">
        <f t="shared" si="4"/>
        <v>4.8275862068965517E-2</v>
      </c>
      <c r="BJ13" s="364">
        <f t="shared" si="5"/>
        <v>0.36551724137931035</v>
      </c>
      <c r="BK13" s="364">
        <f t="shared" si="6"/>
        <v>0.39310344827586208</v>
      </c>
      <c r="BL13" s="365">
        <f t="shared" si="7"/>
        <v>4.1379310344827586E-2</v>
      </c>
      <c r="BN13" s="7" t="s">
        <v>534</v>
      </c>
      <c r="BO13" s="326">
        <f>集計・資料②!CS10</f>
        <v>22</v>
      </c>
      <c r="BP13" s="284">
        <f>集計・資料②!CT10</f>
        <v>7</v>
      </c>
      <c r="BQ13" s="309">
        <f>集計・資料②!CU10</f>
        <v>53</v>
      </c>
      <c r="BR13" s="309">
        <f>集計・資料②!CV10</f>
        <v>57</v>
      </c>
      <c r="BS13" s="309">
        <f>集計・資料②!CW10</f>
        <v>6</v>
      </c>
      <c r="BT13" s="327">
        <f t="shared" si="8"/>
        <v>145</v>
      </c>
    </row>
    <row r="14" spans="1:72" ht="10.5" customHeight="1">
      <c r="B14" s="977"/>
      <c r="C14" s="978"/>
      <c r="D14" s="978"/>
      <c r="E14" s="978"/>
      <c r="F14" s="978"/>
      <c r="G14" s="978"/>
      <c r="H14" s="978"/>
      <c r="I14" s="978"/>
      <c r="J14" s="978"/>
      <c r="K14" s="978"/>
      <c r="L14" s="978"/>
      <c r="M14" s="979"/>
      <c r="O14" s="461"/>
      <c r="P14" s="291"/>
      <c r="Q14" s="291"/>
      <c r="R14" s="291"/>
      <c r="S14" s="291"/>
      <c r="T14" s="291"/>
      <c r="U14" s="291"/>
      <c r="V14" s="291"/>
      <c r="W14" s="291"/>
      <c r="X14" s="291"/>
      <c r="Y14" s="291"/>
      <c r="Z14" s="291"/>
      <c r="AA14" s="462"/>
      <c r="AC14" s="690" t="s">
        <v>404</v>
      </c>
      <c r="AD14" s="719">
        <f>BH20</f>
        <v>0.15384615384615385</v>
      </c>
      <c r="AE14" s="694">
        <f>BI20</f>
        <v>0</v>
      </c>
      <c r="AF14" s="694">
        <f>BJ20</f>
        <v>0.38461538461538464</v>
      </c>
      <c r="AG14" s="694">
        <f>BK20</f>
        <v>0.38461538461538464</v>
      </c>
      <c r="AH14" s="694">
        <f>BL20</f>
        <v>7.6923076923076927E-2</v>
      </c>
      <c r="AJ14" s="690" t="s">
        <v>404</v>
      </c>
      <c r="AK14" s="711">
        <f t="shared" ref="AK14:AP14" si="11">BO20</f>
        <v>4</v>
      </c>
      <c r="AL14" s="711">
        <f t="shared" si="11"/>
        <v>0</v>
      </c>
      <c r="AM14" s="711">
        <f t="shared" si="11"/>
        <v>10</v>
      </c>
      <c r="AN14" s="711">
        <f t="shared" si="11"/>
        <v>10</v>
      </c>
      <c r="AO14" s="711">
        <f t="shared" si="11"/>
        <v>2</v>
      </c>
      <c r="AP14" s="711">
        <f t="shared" si="11"/>
        <v>26</v>
      </c>
      <c r="AR14" s="789" t="s">
        <v>678</v>
      </c>
      <c r="AS14" s="790"/>
      <c r="AT14" s="790"/>
      <c r="AU14" s="790"/>
      <c r="AV14" s="790"/>
      <c r="AW14" s="790"/>
      <c r="AX14" s="790"/>
      <c r="AY14" s="790"/>
      <c r="AZ14" s="790"/>
      <c r="BA14" s="790"/>
      <c r="BB14" s="790"/>
      <c r="BC14" s="790"/>
      <c r="BG14" s="7" t="s">
        <v>532</v>
      </c>
      <c r="BH14" s="363">
        <f t="shared" si="3"/>
        <v>7.1428571428571425E-2</v>
      </c>
      <c r="BI14" s="364">
        <f t="shared" si="4"/>
        <v>0</v>
      </c>
      <c r="BJ14" s="364">
        <f t="shared" si="5"/>
        <v>0.5</v>
      </c>
      <c r="BK14" s="364">
        <f t="shared" si="6"/>
        <v>0.42857142857142855</v>
      </c>
      <c r="BL14" s="365">
        <f t="shared" si="7"/>
        <v>0</v>
      </c>
      <c r="BN14" s="7" t="s">
        <v>532</v>
      </c>
      <c r="BO14" s="326">
        <f>集計・資料②!CS12</f>
        <v>3</v>
      </c>
      <c r="BP14" s="284">
        <f>集計・資料②!CT12</f>
        <v>0</v>
      </c>
      <c r="BQ14" s="309">
        <f>集計・資料②!CU12</f>
        <v>21</v>
      </c>
      <c r="BR14" s="309">
        <f>集計・資料②!CV12</f>
        <v>18</v>
      </c>
      <c r="BS14" s="309">
        <f>集計・資料②!CW12</f>
        <v>0</v>
      </c>
      <c r="BT14" s="327">
        <f t="shared" si="8"/>
        <v>42</v>
      </c>
    </row>
    <row r="15" spans="1:72" ht="10.5" customHeight="1">
      <c r="B15" s="980"/>
      <c r="C15" s="981"/>
      <c r="D15" s="981"/>
      <c r="E15" s="981"/>
      <c r="F15" s="981"/>
      <c r="G15" s="981"/>
      <c r="H15" s="981"/>
      <c r="I15" s="981"/>
      <c r="J15" s="981"/>
      <c r="K15" s="981"/>
      <c r="L15" s="981"/>
      <c r="M15" s="982"/>
      <c r="O15" s="463"/>
      <c r="P15" s="464"/>
      <c r="Q15" s="464"/>
      <c r="R15" s="464"/>
      <c r="S15" s="464"/>
      <c r="T15" s="464"/>
      <c r="U15" s="464"/>
      <c r="V15" s="464"/>
      <c r="W15" s="464"/>
      <c r="X15" s="464"/>
      <c r="Y15" s="464"/>
      <c r="Z15" s="464"/>
      <c r="AA15" s="465"/>
      <c r="AC15" s="573" t="s">
        <v>405</v>
      </c>
      <c r="AD15" s="719">
        <f>BH19</f>
        <v>8.3333333333333329E-2</v>
      </c>
      <c r="AE15" s="694">
        <f>BI19</f>
        <v>0.1125</v>
      </c>
      <c r="AF15" s="694">
        <f>BJ19</f>
        <v>0.37916666666666665</v>
      </c>
      <c r="AG15" s="694">
        <f>BK19</f>
        <v>0.38750000000000001</v>
      </c>
      <c r="AH15" s="694">
        <f>BL19</f>
        <v>3.7499999999999999E-2</v>
      </c>
      <c r="AJ15" s="573" t="s">
        <v>405</v>
      </c>
      <c r="AK15" s="711">
        <f t="shared" ref="AK15:AP15" si="12">BO19</f>
        <v>20</v>
      </c>
      <c r="AL15" s="711">
        <f t="shared" si="12"/>
        <v>27</v>
      </c>
      <c r="AM15" s="711">
        <f t="shared" si="12"/>
        <v>91</v>
      </c>
      <c r="AN15" s="711">
        <f t="shared" si="12"/>
        <v>93</v>
      </c>
      <c r="AO15" s="711">
        <f t="shared" si="12"/>
        <v>9</v>
      </c>
      <c r="AP15" s="711">
        <f t="shared" si="12"/>
        <v>240</v>
      </c>
      <c r="AR15" s="915" t="str">
        <f>CONCATENATE("　",AR4,CHAR(10),"　",AR7,CHAR(10),"　",AR11)</f>
        <v>　次世代育成支援対策推進法にもとづく一般事業主行動計画（従業員数が101人以上の事業所は策定義務あり、100人以下は努力義務のみ）について、「策定した」「策定中」と回答した事業所が全体の17.1%となった。
　業種別では、「金融･保険業」「運輸業」「情報通信業」において「策定した」と回答した割合が高い。
　規模別では、規模の大きい事業所ほど「策定した」と回答した割合が高い。</v>
      </c>
      <c r="AS15" s="915"/>
      <c r="AT15" s="915"/>
      <c r="AU15" s="915"/>
      <c r="AV15" s="915"/>
      <c r="AW15" s="915"/>
      <c r="AX15" s="915"/>
      <c r="AY15" s="915"/>
      <c r="AZ15" s="915"/>
      <c r="BA15" s="915"/>
      <c r="BB15" s="915"/>
      <c r="BC15" s="915"/>
      <c r="BG15" s="7" t="s">
        <v>531</v>
      </c>
      <c r="BH15" s="363">
        <f t="shared" si="3"/>
        <v>0.11602209944751381</v>
      </c>
      <c r="BI15" s="364">
        <f t="shared" si="4"/>
        <v>0.13812154696132597</v>
      </c>
      <c r="BJ15" s="364">
        <f t="shared" si="5"/>
        <v>0.32044198895027626</v>
      </c>
      <c r="BK15" s="364">
        <f t="shared" si="6"/>
        <v>0.40883977900552487</v>
      </c>
      <c r="BL15" s="365">
        <f t="shared" si="7"/>
        <v>1.6574585635359115E-2</v>
      </c>
      <c r="BN15" s="7" t="s">
        <v>531</v>
      </c>
      <c r="BO15" s="326">
        <f>集計・資料②!CS14</f>
        <v>21</v>
      </c>
      <c r="BP15" s="284">
        <f>集計・資料②!CT14</f>
        <v>25</v>
      </c>
      <c r="BQ15" s="309">
        <f>集計・資料②!CU14</f>
        <v>58</v>
      </c>
      <c r="BR15" s="309">
        <f>集計・資料②!CV14</f>
        <v>74</v>
      </c>
      <c r="BS15" s="309">
        <f>集計・資料②!CW14</f>
        <v>3</v>
      </c>
      <c r="BT15" s="327">
        <f t="shared" si="8"/>
        <v>181</v>
      </c>
    </row>
    <row r="16" spans="1:72" ht="10.5" customHeight="1">
      <c r="AC16" s="690" t="s">
        <v>406</v>
      </c>
      <c r="AD16" s="719">
        <f>BH18</f>
        <v>0.23809523809523808</v>
      </c>
      <c r="AE16" s="694">
        <f>BI18</f>
        <v>9.5238095238095233E-2</v>
      </c>
      <c r="AF16" s="694">
        <f>BJ18</f>
        <v>0.33333333333333331</v>
      </c>
      <c r="AG16" s="694">
        <f>BK18</f>
        <v>0.33333333333333331</v>
      </c>
      <c r="AH16" s="694">
        <f>BL18</f>
        <v>0</v>
      </c>
      <c r="AJ16" s="690" t="s">
        <v>406</v>
      </c>
      <c r="AK16" s="711">
        <f t="shared" ref="AK16:AP16" si="13">BO18</f>
        <v>5</v>
      </c>
      <c r="AL16" s="711">
        <f t="shared" si="13"/>
        <v>2</v>
      </c>
      <c r="AM16" s="711">
        <f t="shared" si="13"/>
        <v>7</v>
      </c>
      <c r="AN16" s="711">
        <f t="shared" si="13"/>
        <v>7</v>
      </c>
      <c r="AO16" s="711">
        <f t="shared" si="13"/>
        <v>0</v>
      </c>
      <c r="AP16" s="711">
        <f t="shared" si="13"/>
        <v>21</v>
      </c>
      <c r="AR16" s="915"/>
      <c r="AS16" s="915"/>
      <c r="AT16" s="915"/>
      <c r="AU16" s="915"/>
      <c r="AV16" s="915"/>
      <c r="AW16" s="915"/>
      <c r="AX16" s="915"/>
      <c r="AY16" s="915"/>
      <c r="AZ16" s="915"/>
      <c r="BA16" s="915"/>
      <c r="BB16" s="915"/>
      <c r="BC16" s="915"/>
      <c r="BG16" s="7" t="s">
        <v>530</v>
      </c>
      <c r="BH16" s="363">
        <f t="shared" si="3"/>
        <v>0</v>
      </c>
      <c r="BI16" s="364">
        <f t="shared" si="4"/>
        <v>8.5714285714285715E-2</v>
      </c>
      <c r="BJ16" s="364">
        <f t="shared" si="5"/>
        <v>0.22857142857142856</v>
      </c>
      <c r="BK16" s="364">
        <f t="shared" si="6"/>
        <v>0.65714285714285714</v>
      </c>
      <c r="BL16" s="365">
        <f t="shared" si="7"/>
        <v>2.8571428571428571E-2</v>
      </c>
      <c r="BN16" s="7" t="s">
        <v>530</v>
      </c>
      <c r="BO16" s="326">
        <f>集計・資料②!CS16</f>
        <v>0</v>
      </c>
      <c r="BP16" s="284">
        <f>集計・資料②!CT16</f>
        <v>3</v>
      </c>
      <c r="BQ16" s="309">
        <f>集計・資料②!CU16</f>
        <v>8</v>
      </c>
      <c r="BR16" s="309">
        <f>集計・資料②!CV16</f>
        <v>23</v>
      </c>
      <c r="BS16" s="309">
        <f>集計・資料②!CW16</f>
        <v>1</v>
      </c>
      <c r="BT16" s="327">
        <f t="shared" si="8"/>
        <v>35</v>
      </c>
    </row>
    <row r="17" spans="1:72">
      <c r="A17" s="458"/>
      <c r="B17" s="459"/>
      <c r="C17" s="459"/>
      <c r="D17" s="459"/>
      <c r="E17" s="459"/>
      <c r="F17" s="459"/>
      <c r="G17" s="459"/>
      <c r="H17" s="459"/>
      <c r="I17" s="459"/>
      <c r="J17" s="459"/>
      <c r="K17" s="459"/>
      <c r="L17" s="459"/>
      <c r="M17" s="459"/>
      <c r="N17" s="459"/>
      <c r="O17" s="459"/>
      <c r="P17" s="459"/>
      <c r="Q17" s="459"/>
      <c r="R17" s="459"/>
      <c r="S17" s="459"/>
      <c r="T17" s="459"/>
      <c r="U17" s="459"/>
      <c r="V17" s="459"/>
      <c r="W17" s="459"/>
      <c r="X17" s="459"/>
      <c r="Y17" s="459"/>
      <c r="Z17" s="459"/>
      <c r="AA17" s="460"/>
      <c r="AC17" s="573" t="s">
        <v>407</v>
      </c>
      <c r="AD17" s="719">
        <f>BH17</f>
        <v>0</v>
      </c>
      <c r="AE17" s="694">
        <f>BI17</f>
        <v>0</v>
      </c>
      <c r="AF17" s="694">
        <f>BJ17</f>
        <v>0.5714285714285714</v>
      </c>
      <c r="AG17" s="694">
        <f>BK17</f>
        <v>0.42857142857142855</v>
      </c>
      <c r="AH17" s="694">
        <f>BL17</f>
        <v>0</v>
      </c>
      <c r="AJ17" s="573" t="s">
        <v>407</v>
      </c>
      <c r="AK17" s="711">
        <f t="shared" ref="AK17:AP17" si="14">BO17</f>
        <v>0</v>
      </c>
      <c r="AL17" s="711">
        <f t="shared" si="14"/>
        <v>0</v>
      </c>
      <c r="AM17" s="711">
        <f t="shared" si="14"/>
        <v>12</v>
      </c>
      <c r="AN17" s="711">
        <f t="shared" si="14"/>
        <v>9</v>
      </c>
      <c r="AO17" s="711">
        <f t="shared" si="14"/>
        <v>0</v>
      </c>
      <c r="AP17" s="711">
        <f t="shared" si="14"/>
        <v>21</v>
      </c>
      <c r="AR17" s="915"/>
      <c r="AS17" s="915"/>
      <c r="AT17" s="915"/>
      <c r="AU17" s="915"/>
      <c r="AV17" s="915"/>
      <c r="AW17" s="915"/>
      <c r="AX17" s="915"/>
      <c r="AY17" s="915"/>
      <c r="AZ17" s="915"/>
      <c r="BA17" s="915"/>
      <c r="BB17" s="915"/>
      <c r="BC17" s="915"/>
      <c r="BG17" s="7" t="s">
        <v>535</v>
      </c>
      <c r="BH17" s="363">
        <f t="shared" si="3"/>
        <v>0</v>
      </c>
      <c r="BI17" s="364">
        <f t="shared" si="4"/>
        <v>0</v>
      </c>
      <c r="BJ17" s="364">
        <f t="shared" si="5"/>
        <v>0.5714285714285714</v>
      </c>
      <c r="BK17" s="364">
        <f t="shared" si="6"/>
        <v>0.42857142857142855</v>
      </c>
      <c r="BL17" s="365">
        <f t="shared" si="7"/>
        <v>0</v>
      </c>
      <c r="BN17" s="7" t="s">
        <v>535</v>
      </c>
      <c r="BO17" s="326">
        <f>集計・資料②!CS18</f>
        <v>0</v>
      </c>
      <c r="BP17" s="284">
        <f>集計・資料②!CT18</f>
        <v>0</v>
      </c>
      <c r="BQ17" s="309">
        <f>集計・資料②!CU18</f>
        <v>12</v>
      </c>
      <c r="BR17" s="309">
        <f>集計・資料②!CV18</f>
        <v>9</v>
      </c>
      <c r="BS17" s="309">
        <f>集計・資料②!CW18</f>
        <v>0</v>
      </c>
      <c r="BT17" s="327">
        <f t="shared" si="8"/>
        <v>21</v>
      </c>
    </row>
    <row r="18" spans="1:72">
      <c r="A18" s="461"/>
      <c r="B18" s="291"/>
      <c r="C18" s="291"/>
      <c r="D18" s="291"/>
      <c r="E18" s="291"/>
      <c r="F18" s="291"/>
      <c r="G18" s="291"/>
      <c r="H18" s="291"/>
      <c r="I18" s="291"/>
      <c r="J18" s="291"/>
      <c r="K18" s="291"/>
      <c r="L18" s="291"/>
      <c r="M18" s="291"/>
      <c r="N18" s="291"/>
      <c r="O18" s="291"/>
      <c r="P18" s="291"/>
      <c r="Q18" s="291"/>
      <c r="R18" s="291"/>
      <c r="S18" s="291"/>
      <c r="T18" s="291"/>
      <c r="U18" s="291"/>
      <c r="V18" s="291"/>
      <c r="W18" s="291"/>
      <c r="X18" s="291"/>
      <c r="Y18" s="291"/>
      <c r="Z18" s="291"/>
      <c r="AA18" s="462"/>
      <c r="AC18" s="690" t="s">
        <v>408</v>
      </c>
      <c r="AD18" s="719">
        <f>BH16</f>
        <v>0</v>
      </c>
      <c r="AE18" s="694">
        <f>BI16</f>
        <v>8.5714285714285715E-2</v>
      </c>
      <c r="AF18" s="694">
        <f>BJ16</f>
        <v>0.22857142857142856</v>
      </c>
      <c r="AG18" s="694">
        <f>BK16</f>
        <v>0.65714285714285714</v>
      </c>
      <c r="AH18" s="694">
        <f>BL16</f>
        <v>2.8571428571428571E-2</v>
      </c>
      <c r="AJ18" s="690" t="s">
        <v>408</v>
      </c>
      <c r="AK18" s="711">
        <f t="shared" ref="AK18:AP18" si="15">BO16</f>
        <v>0</v>
      </c>
      <c r="AL18" s="711">
        <f t="shared" si="15"/>
        <v>3</v>
      </c>
      <c r="AM18" s="711">
        <f t="shared" si="15"/>
        <v>8</v>
      </c>
      <c r="AN18" s="711">
        <f t="shared" si="15"/>
        <v>23</v>
      </c>
      <c r="AO18" s="711">
        <f t="shared" si="15"/>
        <v>1</v>
      </c>
      <c r="AP18" s="711">
        <f t="shared" si="15"/>
        <v>35</v>
      </c>
      <c r="AR18" s="915"/>
      <c r="AS18" s="915"/>
      <c r="AT18" s="915"/>
      <c r="AU18" s="915"/>
      <c r="AV18" s="915"/>
      <c r="AW18" s="915"/>
      <c r="AX18" s="915"/>
      <c r="AY18" s="915"/>
      <c r="AZ18" s="915"/>
      <c r="BA18" s="915"/>
      <c r="BB18" s="915"/>
      <c r="BC18" s="915"/>
      <c r="BG18" s="7" t="s">
        <v>529</v>
      </c>
      <c r="BH18" s="363">
        <f t="shared" si="3"/>
        <v>0.23809523809523808</v>
      </c>
      <c r="BI18" s="364">
        <f t="shared" si="4"/>
        <v>9.5238095238095233E-2</v>
      </c>
      <c r="BJ18" s="364">
        <f t="shared" si="5"/>
        <v>0.33333333333333331</v>
      </c>
      <c r="BK18" s="364">
        <f t="shared" si="6"/>
        <v>0.33333333333333331</v>
      </c>
      <c r="BL18" s="365">
        <f t="shared" si="7"/>
        <v>0</v>
      </c>
      <c r="BN18" s="7" t="s">
        <v>529</v>
      </c>
      <c r="BO18" s="326">
        <f>集計・資料②!CS20</f>
        <v>5</v>
      </c>
      <c r="BP18" s="284">
        <f>集計・資料②!CT20</f>
        <v>2</v>
      </c>
      <c r="BQ18" s="309">
        <f>集計・資料②!CU20</f>
        <v>7</v>
      </c>
      <c r="BR18" s="309">
        <f>集計・資料②!CV20</f>
        <v>7</v>
      </c>
      <c r="BS18" s="309">
        <f>集計・資料②!CW20</f>
        <v>0</v>
      </c>
      <c r="BT18" s="327">
        <f t="shared" si="8"/>
        <v>21</v>
      </c>
    </row>
    <row r="19" spans="1:72">
      <c r="A19" s="461"/>
      <c r="B19" s="291"/>
      <c r="C19" s="291"/>
      <c r="D19" s="291"/>
      <c r="E19" s="291"/>
      <c r="F19" s="291"/>
      <c r="G19" s="291"/>
      <c r="H19" s="291"/>
      <c r="I19" s="291"/>
      <c r="J19" s="291"/>
      <c r="K19" s="291"/>
      <c r="L19" s="291"/>
      <c r="M19" s="291"/>
      <c r="N19" s="291"/>
      <c r="O19" s="291"/>
      <c r="P19" s="291"/>
      <c r="Q19" s="291"/>
      <c r="R19" s="291"/>
      <c r="S19" s="291"/>
      <c r="T19" s="291"/>
      <c r="U19" s="291"/>
      <c r="V19" s="291"/>
      <c r="W19" s="291"/>
      <c r="X19" s="291"/>
      <c r="Y19" s="291"/>
      <c r="Z19" s="291"/>
      <c r="AA19" s="462"/>
      <c r="AC19" s="573" t="s">
        <v>409</v>
      </c>
      <c r="AD19" s="719">
        <f>BH15</f>
        <v>0.11602209944751381</v>
      </c>
      <c r="AE19" s="694">
        <f>BI15</f>
        <v>0.13812154696132597</v>
      </c>
      <c r="AF19" s="694">
        <f>BJ15</f>
        <v>0.32044198895027626</v>
      </c>
      <c r="AG19" s="694">
        <f>BK15</f>
        <v>0.40883977900552487</v>
      </c>
      <c r="AH19" s="694">
        <f>BL15</f>
        <v>1.6574585635359115E-2</v>
      </c>
      <c r="AJ19" s="573" t="s">
        <v>409</v>
      </c>
      <c r="AK19" s="711">
        <f t="shared" ref="AK19:AP19" si="16">BO15</f>
        <v>21</v>
      </c>
      <c r="AL19" s="711">
        <f t="shared" si="16"/>
        <v>25</v>
      </c>
      <c r="AM19" s="711">
        <f t="shared" si="16"/>
        <v>58</v>
      </c>
      <c r="AN19" s="711">
        <f t="shared" si="16"/>
        <v>74</v>
      </c>
      <c r="AO19" s="711">
        <f t="shared" si="16"/>
        <v>3</v>
      </c>
      <c r="AP19" s="711">
        <f t="shared" si="16"/>
        <v>181</v>
      </c>
      <c r="AR19" s="915"/>
      <c r="AS19" s="915"/>
      <c r="AT19" s="915"/>
      <c r="AU19" s="915"/>
      <c r="AV19" s="915"/>
      <c r="AW19" s="915"/>
      <c r="AX19" s="915"/>
      <c r="AY19" s="915"/>
      <c r="AZ19" s="915"/>
      <c r="BA19" s="915"/>
      <c r="BB19" s="915"/>
      <c r="BC19" s="915"/>
      <c r="BG19" s="7" t="s">
        <v>528</v>
      </c>
      <c r="BH19" s="363">
        <f t="shared" si="3"/>
        <v>8.3333333333333329E-2</v>
      </c>
      <c r="BI19" s="364">
        <f t="shared" si="4"/>
        <v>0.1125</v>
      </c>
      <c r="BJ19" s="364">
        <f t="shared" si="5"/>
        <v>0.37916666666666665</v>
      </c>
      <c r="BK19" s="364">
        <f t="shared" si="6"/>
        <v>0.38750000000000001</v>
      </c>
      <c r="BL19" s="365">
        <f t="shared" si="7"/>
        <v>3.7499999999999999E-2</v>
      </c>
      <c r="BN19" s="7" t="s">
        <v>528</v>
      </c>
      <c r="BO19" s="326">
        <f>集計・資料②!CS22</f>
        <v>20</v>
      </c>
      <c r="BP19" s="284">
        <f>集計・資料②!CT22</f>
        <v>27</v>
      </c>
      <c r="BQ19" s="309">
        <f>集計・資料②!CU22</f>
        <v>91</v>
      </c>
      <c r="BR19" s="309">
        <f>集計・資料②!CV22</f>
        <v>93</v>
      </c>
      <c r="BS19" s="309">
        <f>集計・資料②!CW22</f>
        <v>9</v>
      </c>
      <c r="BT19" s="327">
        <f t="shared" si="8"/>
        <v>240</v>
      </c>
    </row>
    <row r="20" spans="1:72">
      <c r="A20" s="461"/>
      <c r="B20" s="291"/>
      <c r="C20" s="291"/>
      <c r="D20" s="291"/>
      <c r="E20" s="291"/>
      <c r="F20" s="291"/>
      <c r="G20" s="291"/>
      <c r="H20" s="291"/>
      <c r="I20" s="291"/>
      <c r="J20" s="291"/>
      <c r="K20" s="291"/>
      <c r="L20" s="291"/>
      <c r="M20" s="291"/>
      <c r="N20" s="291"/>
      <c r="O20" s="291"/>
      <c r="P20" s="291"/>
      <c r="Q20" s="291"/>
      <c r="R20" s="291"/>
      <c r="S20" s="291"/>
      <c r="T20" s="291"/>
      <c r="U20" s="291"/>
      <c r="V20" s="291"/>
      <c r="W20" s="291"/>
      <c r="X20" s="291"/>
      <c r="Y20" s="291"/>
      <c r="Z20" s="291"/>
      <c r="AA20" s="462"/>
      <c r="AC20" s="690" t="s">
        <v>410</v>
      </c>
      <c r="AD20" s="719">
        <f>BH14</f>
        <v>7.1428571428571425E-2</v>
      </c>
      <c r="AE20" s="694">
        <f>BI14</f>
        <v>0</v>
      </c>
      <c r="AF20" s="694">
        <f>BJ14</f>
        <v>0.5</v>
      </c>
      <c r="AG20" s="694">
        <f>BK14</f>
        <v>0.42857142857142855</v>
      </c>
      <c r="AH20" s="694">
        <f>BL14</f>
        <v>0</v>
      </c>
      <c r="AJ20" s="690" t="s">
        <v>410</v>
      </c>
      <c r="AK20" s="711">
        <f t="shared" ref="AK20:AP20" si="17">BO14</f>
        <v>3</v>
      </c>
      <c r="AL20" s="711">
        <f t="shared" si="17"/>
        <v>0</v>
      </c>
      <c r="AM20" s="711">
        <f t="shared" si="17"/>
        <v>21</v>
      </c>
      <c r="AN20" s="711">
        <f t="shared" si="17"/>
        <v>18</v>
      </c>
      <c r="AO20" s="711">
        <f t="shared" si="17"/>
        <v>0</v>
      </c>
      <c r="AP20" s="711">
        <f t="shared" si="17"/>
        <v>42</v>
      </c>
      <c r="AR20" s="915"/>
      <c r="AS20" s="915"/>
      <c r="AT20" s="915"/>
      <c r="AU20" s="915"/>
      <c r="AV20" s="915"/>
      <c r="AW20" s="915"/>
      <c r="AX20" s="915"/>
      <c r="AY20" s="915"/>
      <c r="AZ20" s="915"/>
      <c r="BA20" s="915"/>
      <c r="BB20" s="915"/>
      <c r="BC20" s="915"/>
      <c r="BG20" s="7" t="s">
        <v>527</v>
      </c>
      <c r="BH20" s="363">
        <f t="shared" si="3"/>
        <v>0.15384615384615385</v>
      </c>
      <c r="BI20" s="364">
        <f t="shared" si="4"/>
        <v>0</v>
      </c>
      <c r="BJ20" s="364">
        <f t="shared" si="5"/>
        <v>0.38461538461538464</v>
      </c>
      <c r="BK20" s="364">
        <f t="shared" si="6"/>
        <v>0.38461538461538464</v>
      </c>
      <c r="BL20" s="365">
        <f t="shared" si="7"/>
        <v>7.6923076923076927E-2</v>
      </c>
      <c r="BN20" s="7" t="s">
        <v>527</v>
      </c>
      <c r="BO20" s="326">
        <f>集計・資料②!CS24</f>
        <v>4</v>
      </c>
      <c r="BP20" s="284">
        <f>集計・資料②!CT24</f>
        <v>0</v>
      </c>
      <c r="BQ20" s="309">
        <f>集計・資料②!CU24</f>
        <v>10</v>
      </c>
      <c r="BR20" s="309">
        <f>集計・資料②!CV24</f>
        <v>10</v>
      </c>
      <c r="BS20" s="309">
        <f>集計・資料②!CW24</f>
        <v>2</v>
      </c>
      <c r="BT20" s="327">
        <f t="shared" si="8"/>
        <v>26</v>
      </c>
    </row>
    <row r="21" spans="1:72">
      <c r="A21" s="461"/>
      <c r="B21" s="291"/>
      <c r="C21" s="291"/>
      <c r="D21" s="291"/>
      <c r="E21" s="291"/>
      <c r="F21" s="291"/>
      <c r="G21" s="291"/>
      <c r="H21" s="291"/>
      <c r="I21" s="291"/>
      <c r="J21" s="291"/>
      <c r="K21" s="291"/>
      <c r="L21" s="291"/>
      <c r="M21" s="291"/>
      <c r="N21" s="291"/>
      <c r="O21" s="291"/>
      <c r="P21" s="291"/>
      <c r="Q21" s="291"/>
      <c r="R21" s="291"/>
      <c r="S21" s="291"/>
      <c r="T21" s="291"/>
      <c r="U21" s="291"/>
      <c r="V21" s="291"/>
      <c r="W21" s="291"/>
      <c r="X21" s="291"/>
      <c r="Y21" s="291"/>
      <c r="Z21" s="291"/>
      <c r="AA21" s="462"/>
      <c r="AC21" s="573" t="s">
        <v>411</v>
      </c>
      <c r="AD21" s="719">
        <f>BH13</f>
        <v>0.15172413793103448</v>
      </c>
      <c r="AE21" s="694">
        <f>BI13</f>
        <v>4.8275862068965517E-2</v>
      </c>
      <c r="AF21" s="694">
        <f>BJ13</f>
        <v>0.36551724137931035</v>
      </c>
      <c r="AG21" s="694">
        <f>BK13</f>
        <v>0.39310344827586208</v>
      </c>
      <c r="AH21" s="694">
        <f>BL13</f>
        <v>4.1379310344827586E-2</v>
      </c>
      <c r="AJ21" s="573" t="s">
        <v>411</v>
      </c>
      <c r="AK21" s="711">
        <f t="shared" ref="AK21:AP21" si="18">BO13</f>
        <v>22</v>
      </c>
      <c r="AL21" s="711">
        <f t="shared" si="18"/>
        <v>7</v>
      </c>
      <c r="AM21" s="711">
        <f t="shared" si="18"/>
        <v>53</v>
      </c>
      <c r="AN21" s="711">
        <f t="shared" si="18"/>
        <v>57</v>
      </c>
      <c r="AO21" s="711">
        <f t="shared" si="18"/>
        <v>6</v>
      </c>
      <c r="AP21" s="711">
        <f t="shared" si="18"/>
        <v>145</v>
      </c>
      <c r="AR21" s="915"/>
      <c r="AS21" s="915"/>
      <c r="AT21" s="915"/>
      <c r="AU21" s="915"/>
      <c r="AV21" s="915"/>
      <c r="AW21" s="915"/>
      <c r="AX21" s="915"/>
      <c r="AY21" s="915"/>
      <c r="AZ21" s="915"/>
      <c r="BA21" s="915"/>
      <c r="BB21" s="915"/>
      <c r="BC21" s="915"/>
      <c r="BG21" s="7" t="s">
        <v>526</v>
      </c>
      <c r="BH21" s="363">
        <f t="shared" si="3"/>
        <v>0.15384615384615385</v>
      </c>
      <c r="BI21" s="364">
        <f t="shared" si="4"/>
        <v>0.15384615384615385</v>
      </c>
      <c r="BJ21" s="364">
        <f t="shared" si="5"/>
        <v>0.30769230769230771</v>
      </c>
      <c r="BK21" s="364">
        <f t="shared" si="6"/>
        <v>0.38461538461538464</v>
      </c>
      <c r="BL21" s="365">
        <f t="shared" si="7"/>
        <v>0</v>
      </c>
      <c r="BN21" s="7" t="s">
        <v>526</v>
      </c>
      <c r="BO21" s="326">
        <f>集計・資料②!CS26</f>
        <v>2</v>
      </c>
      <c r="BP21" s="284">
        <f>集計・資料②!CT26</f>
        <v>2</v>
      </c>
      <c r="BQ21" s="309">
        <f>集計・資料②!CU26</f>
        <v>4</v>
      </c>
      <c r="BR21" s="309">
        <f>集計・資料②!CV26</f>
        <v>5</v>
      </c>
      <c r="BS21" s="309">
        <f>集計・資料②!CW26</f>
        <v>0</v>
      </c>
      <c r="BT21" s="327">
        <f t="shared" si="8"/>
        <v>13</v>
      </c>
    </row>
    <row r="22" spans="1:72">
      <c r="A22" s="461"/>
      <c r="B22" s="291"/>
      <c r="C22" s="291"/>
      <c r="D22" s="291"/>
      <c r="E22" s="291"/>
      <c r="F22" s="291"/>
      <c r="G22" s="291"/>
      <c r="H22" s="291"/>
      <c r="I22" s="291"/>
      <c r="J22" s="291"/>
      <c r="K22" s="291"/>
      <c r="L22" s="291"/>
      <c r="M22" s="291"/>
      <c r="N22" s="291"/>
      <c r="O22" s="291"/>
      <c r="P22" s="291"/>
      <c r="Q22" s="291"/>
      <c r="R22" s="291"/>
      <c r="S22" s="291"/>
      <c r="T22" s="291"/>
      <c r="U22" s="291"/>
      <c r="V22" s="291"/>
      <c r="W22" s="291"/>
      <c r="X22" s="291"/>
      <c r="Y22" s="291"/>
      <c r="Z22" s="291"/>
      <c r="AA22" s="462"/>
      <c r="AC22" s="690" t="s">
        <v>412</v>
      </c>
      <c r="AD22" s="719">
        <f>BH12</f>
        <v>4.0322580645161289E-2</v>
      </c>
      <c r="AE22" s="694">
        <f>BI12</f>
        <v>6.4516129032258063E-2</v>
      </c>
      <c r="AF22" s="694">
        <f>BJ12</f>
        <v>0.45967741935483869</v>
      </c>
      <c r="AG22" s="694">
        <f>BK12</f>
        <v>0.38709677419354838</v>
      </c>
      <c r="AH22" s="694">
        <f>BL12</f>
        <v>4.8387096774193547E-2</v>
      </c>
      <c r="AJ22" s="690" t="s">
        <v>412</v>
      </c>
      <c r="AK22" s="711">
        <f t="shared" ref="AK22:AP22" si="19">BO12</f>
        <v>5</v>
      </c>
      <c r="AL22" s="711">
        <f t="shared" si="19"/>
        <v>8</v>
      </c>
      <c r="AM22" s="711">
        <f t="shared" si="19"/>
        <v>57</v>
      </c>
      <c r="AN22" s="711">
        <f t="shared" si="19"/>
        <v>48</v>
      </c>
      <c r="AO22" s="711">
        <f t="shared" si="19"/>
        <v>6</v>
      </c>
      <c r="AP22" s="711">
        <f t="shared" si="19"/>
        <v>124</v>
      </c>
      <c r="AR22" s="915"/>
      <c r="AS22" s="915"/>
      <c r="AT22" s="915"/>
      <c r="AU22" s="915"/>
      <c r="AV22" s="915"/>
      <c r="AW22" s="915"/>
      <c r="AX22" s="915"/>
      <c r="AY22" s="915"/>
      <c r="AZ22" s="915"/>
      <c r="BA22" s="915"/>
      <c r="BB22" s="915"/>
      <c r="BC22" s="915"/>
      <c r="BG22" s="16" t="s">
        <v>536</v>
      </c>
      <c r="BH22" s="363">
        <f t="shared" si="3"/>
        <v>7.407407407407407E-2</v>
      </c>
      <c r="BI22" s="364">
        <f t="shared" si="4"/>
        <v>9.5238095238095233E-2</v>
      </c>
      <c r="BJ22" s="364">
        <f t="shared" si="5"/>
        <v>0.43386243386243384</v>
      </c>
      <c r="BK22" s="364">
        <f t="shared" si="6"/>
        <v>0.37037037037037035</v>
      </c>
      <c r="BL22" s="365">
        <f t="shared" si="7"/>
        <v>2.6455026455026454E-2</v>
      </c>
      <c r="BN22" s="16" t="s">
        <v>536</v>
      </c>
      <c r="BO22" s="326">
        <f>集計・資料②!CS28</f>
        <v>14</v>
      </c>
      <c r="BP22" s="284">
        <f>集計・資料②!CT28</f>
        <v>18</v>
      </c>
      <c r="BQ22" s="309">
        <f>集計・資料②!CU28</f>
        <v>82</v>
      </c>
      <c r="BR22" s="309">
        <f>集計・資料②!CV28</f>
        <v>70</v>
      </c>
      <c r="BS22" s="309">
        <f>集計・資料②!CW28</f>
        <v>5</v>
      </c>
      <c r="BT22" s="327">
        <f t="shared" si="8"/>
        <v>189</v>
      </c>
    </row>
    <row r="23" spans="1:72" ht="11.25" thickBot="1">
      <c r="A23" s="461"/>
      <c r="B23" s="291"/>
      <c r="C23" s="291"/>
      <c r="D23" s="291"/>
      <c r="E23" s="291"/>
      <c r="F23" s="291"/>
      <c r="G23" s="291"/>
      <c r="H23" s="291"/>
      <c r="I23" s="291"/>
      <c r="J23" s="291"/>
      <c r="K23" s="291"/>
      <c r="L23" s="291"/>
      <c r="M23" s="291"/>
      <c r="N23" s="291"/>
      <c r="O23" s="291"/>
      <c r="P23" s="291"/>
      <c r="Q23" s="291"/>
      <c r="R23" s="291"/>
      <c r="S23" s="291"/>
      <c r="T23" s="291"/>
      <c r="U23" s="291"/>
      <c r="V23" s="291"/>
      <c r="W23" s="291"/>
      <c r="X23" s="291"/>
      <c r="Y23" s="291"/>
      <c r="Z23" s="291"/>
      <c r="AA23" s="462"/>
      <c r="AC23" s="573" t="s">
        <v>23</v>
      </c>
      <c r="AD23" s="694" t="e">
        <f>BH11</f>
        <v>#DIV/0!</v>
      </c>
      <c r="AE23" s="694" t="e">
        <f>BI11</f>
        <v>#DIV/0!</v>
      </c>
      <c r="AF23" s="694" t="e">
        <f>BJ11</f>
        <v>#DIV/0!</v>
      </c>
      <c r="AG23" s="694" t="e">
        <f>BK11</f>
        <v>#DIV/0!</v>
      </c>
      <c r="AH23" s="694" t="e">
        <f>BL11</f>
        <v>#DIV/0!</v>
      </c>
      <c r="AJ23" s="573" t="s">
        <v>23</v>
      </c>
      <c r="AK23" s="711">
        <f t="shared" ref="AK23:AP23" si="20">BO11</f>
        <v>0</v>
      </c>
      <c r="AL23" s="711">
        <f t="shared" si="20"/>
        <v>0</v>
      </c>
      <c r="AM23" s="711">
        <f t="shared" si="20"/>
        <v>0</v>
      </c>
      <c r="AN23" s="711">
        <f t="shared" si="20"/>
        <v>0</v>
      </c>
      <c r="AO23" s="711">
        <f t="shared" si="20"/>
        <v>0</v>
      </c>
      <c r="AP23" s="711">
        <f t="shared" si="20"/>
        <v>0</v>
      </c>
      <c r="AR23" s="915"/>
      <c r="AS23" s="915"/>
      <c r="AT23" s="915"/>
      <c r="AU23" s="915"/>
      <c r="AV23" s="915"/>
      <c r="AW23" s="915"/>
      <c r="AX23" s="915"/>
      <c r="AY23" s="915"/>
      <c r="AZ23" s="915"/>
      <c r="BA23" s="915"/>
      <c r="BB23" s="915"/>
      <c r="BC23" s="915"/>
      <c r="BG23" s="10" t="s">
        <v>537</v>
      </c>
      <c r="BH23" s="370">
        <f t="shared" si="3"/>
        <v>6.3291139240506333E-2</v>
      </c>
      <c r="BI23" s="371">
        <f t="shared" si="4"/>
        <v>6.3291139240506333E-2</v>
      </c>
      <c r="BJ23" s="371">
        <f t="shared" si="5"/>
        <v>0.41772151898734178</v>
      </c>
      <c r="BK23" s="371">
        <f t="shared" si="6"/>
        <v>0.39662447257383965</v>
      </c>
      <c r="BL23" s="372">
        <f t="shared" si="7"/>
        <v>5.9071729957805907E-2</v>
      </c>
      <c r="BN23" s="8" t="s">
        <v>537</v>
      </c>
      <c r="BO23" s="301">
        <f>集計・資料②!CS30</f>
        <v>15</v>
      </c>
      <c r="BP23" s="302">
        <f>集計・資料②!CT30</f>
        <v>15</v>
      </c>
      <c r="BQ23" s="306">
        <f>集計・資料②!CU30</f>
        <v>99</v>
      </c>
      <c r="BR23" s="306">
        <f>集計・資料②!CV30</f>
        <v>94</v>
      </c>
      <c r="BS23" s="306">
        <f>集計・資料②!CW30</f>
        <v>14</v>
      </c>
      <c r="BT23" s="311">
        <f t="shared" si="8"/>
        <v>237</v>
      </c>
    </row>
    <row r="24" spans="1:72" ht="11.25" thickBot="1">
      <c r="A24" s="461"/>
      <c r="B24" s="291"/>
      <c r="C24" s="291"/>
      <c r="D24" s="291"/>
      <c r="E24" s="291"/>
      <c r="F24" s="291"/>
      <c r="G24" s="291"/>
      <c r="H24" s="291"/>
      <c r="I24" s="291"/>
      <c r="J24" s="291"/>
      <c r="K24" s="291"/>
      <c r="L24" s="291"/>
      <c r="M24" s="291"/>
      <c r="N24" s="291"/>
      <c r="O24" s="291"/>
      <c r="P24" s="291"/>
      <c r="Q24" s="291"/>
      <c r="R24" s="291"/>
      <c r="S24" s="291"/>
      <c r="T24" s="291"/>
      <c r="U24" s="291"/>
      <c r="V24" s="291"/>
      <c r="W24" s="291"/>
      <c r="X24" s="291"/>
      <c r="Y24" s="291"/>
      <c r="Z24" s="291"/>
      <c r="AA24" s="462"/>
      <c r="AJ24" s="589" t="s">
        <v>545</v>
      </c>
      <c r="AK24" s="711">
        <f t="shared" ref="AK24:AP24" si="21">SUM(AK11:AK23)</f>
        <v>111</v>
      </c>
      <c r="AL24" s="711">
        <f t="shared" si="21"/>
        <v>107</v>
      </c>
      <c r="AM24" s="711">
        <f t="shared" si="21"/>
        <v>502</v>
      </c>
      <c r="AN24" s="711">
        <f t="shared" si="21"/>
        <v>508</v>
      </c>
      <c r="AO24" s="711">
        <f t="shared" si="21"/>
        <v>46</v>
      </c>
      <c r="AP24" s="711">
        <f t="shared" si="21"/>
        <v>1274</v>
      </c>
      <c r="AR24" s="915"/>
      <c r="AS24" s="915"/>
      <c r="AT24" s="915"/>
      <c r="AU24" s="915"/>
      <c r="AV24" s="915"/>
      <c r="AW24" s="915"/>
      <c r="AX24" s="915"/>
      <c r="AY24" s="915"/>
      <c r="AZ24" s="915"/>
      <c r="BA24" s="915"/>
      <c r="BB24" s="915"/>
      <c r="BC24" s="915"/>
      <c r="BN24" s="303" t="s">
        <v>545</v>
      </c>
      <c r="BO24" s="286">
        <f>+SUM(BO11:BO23)</f>
        <v>111</v>
      </c>
      <c r="BP24" s="287">
        <f>+SUM(BP11:BP23)</f>
        <v>107</v>
      </c>
      <c r="BQ24" s="307">
        <f>SUM(BQ11:BQ23)</f>
        <v>502</v>
      </c>
      <c r="BR24" s="307">
        <f>SUM(BR11:BR23)</f>
        <v>508</v>
      </c>
      <c r="BS24" s="307">
        <f>+SUM(BS11:BS23)</f>
        <v>46</v>
      </c>
      <c r="BT24" s="308">
        <f t="shared" si="8"/>
        <v>1274</v>
      </c>
    </row>
    <row r="25" spans="1:72">
      <c r="A25" s="461"/>
      <c r="B25" s="291"/>
      <c r="C25" s="291"/>
      <c r="D25" s="291"/>
      <c r="E25" s="291"/>
      <c r="F25" s="291"/>
      <c r="G25" s="291"/>
      <c r="H25" s="291"/>
      <c r="I25" s="291"/>
      <c r="J25" s="291"/>
      <c r="K25" s="291"/>
      <c r="L25" s="291"/>
      <c r="M25" s="291"/>
      <c r="N25" s="291"/>
      <c r="O25" s="291"/>
      <c r="P25" s="291"/>
      <c r="Q25" s="291"/>
      <c r="R25" s="291"/>
      <c r="S25" s="291"/>
      <c r="T25" s="291"/>
      <c r="U25" s="291"/>
      <c r="V25" s="291"/>
      <c r="W25" s="291"/>
      <c r="X25" s="291"/>
      <c r="Y25" s="291"/>
      <c r="Z25" s="291"/>
      <c r="AA25" s="462"/>
      <c r="AL25" s="312"/>
      <c r="AM25" s="312"/>
      <c r="AN25" s="312"/>
      <c r="AR25" s="915"/>
      <c r="AS25" s="915"/>
      <c r="AT25" s="915"/>
      <c r="AU25" s="915"/>
      <c r="AV25" s="915"/>
      <c r="AW25" s="915"/>
      <c r="AX25" s="915"/>
      <c r="AY25" s="915"/>
      <c r="AZ25" s="915"/>
      <c r="BA25" s="915"/>
      <c r="BB25" s="915"/>
      <c r="BC25" s="915"/>
      <c r="BP25" s="312"/>
      <c r="BQ25" s="312"/>
      <c r="BR25" s="312"/>
    </row>
    <row r="26" spans="1:72">
      <c r="A26" s="461"/>
      <c r="B26" s="291"/>
      <c r="C26" s="291"/>
      <c r="D26" s="291"/>
      <c r="E26" s="291"/>
      <c r="F26" s="291"/>
      <c r="G26" s="291"/>
      <c r="H26" s="291"/>
      <c r="I26" s="291"/>
      <c r="J26" s="291"/>
      <c r="K26" s="291"/>
      <c r="L26" s="291"/>
      <c r="M26" s="291"/>
      <c r="N26" s="291"/>
      <c r="O26" s="291"/>
      <c r="P26" s="291"/>
      <c r="Q26" s="291"/>
      <c r="R26" s="291"/>
      <c r="S26" s="291"/>
      <c r="T26" s="291"/>
      <c r="U26" s="291"/>
      <c r="V26" s="291"/>
      <c r="W26" s="291"/>
      <c r="X26" s="291"/>
      <c r="Y26" s="291"/>
      <c r="Z26" s="291"/>
      <c r="AA26" s="462"/>
      <c r="AC26" s="282" t="s">
        <v>306</v>
      </c>
      <c r="AJ26" s="282" t="s">
        <v>307</v>
      </c>
      <c r="AR26" s="915"/>
      <c r="AS26" s="915"/>
      <c r="AT26" s="915"/>
      <c r="AU26" s="915"/>
      <c r="AV26" s="915"/>
      <c r="AW26" s="915"/>
      <c r="AX26" s="915"/>
      <c r="AY26" s="915"/>
      <c r="AZ26" s="915"/>
      <c r="BA26" s="915"/>
      <c r="BB26" s="915"/>
      <c r="BC26" s="915"/>
      <c r="BG26" s="282" t="s">
        <v>306</v>
      </c>
      <c r="BN26" s="282" t="s">
        <v>307</v>
      </c>
    </row>
    <row r="27" spans="1:72" ht="11.25" thickBot="1">
      <c r="A27" s="461"/>
      <c r="B27" s="291"/>
      <c r="C27" s="291"/>
      <c r="D27" s="291"/>
      <c r="E27" s="291"/>
      <c r="F27" s="291"/>
      <c r="G27" s="291"/>
      <c r="H27" s="291"/>
      <c r="I27" s="291"/>
      <c r="J27" s="291"/>
      <c r="K27" s="291"/>
      <c r="L27" s="291"/>
      <c r="M27" s="291"/>
      <c r="N27" s="291"/>
      <c r="O27" s="291"/>
      <c r="P27" s="291"/>
      <c r="Q27" s="291"/>
      <c r="R27" s="291"/>
      <c r="S27" s="291"/>
      <c r="T27" s="291"/>
      <c r="U27" s="291"/>
      <c r="V27" s="291"/>
      <c r="W27" s="291"/>
      <c r="X27" s="291"/>
      <c r="Y27" s="291"/>
      <c r="Z27" s="291"/>
      <c r="AA27" s="462"/>
      <c r="AR27" s="915"/>
      <c r="AS27" s="915"/>
      <c r="AT27" s="915"/>
      <c r="AU27" s="915"/>
      <c r="AV27" s="915"/>
      <c r="AW27" s="915"/>
      <c r="AX27" s="915"/>
      <c r="AY27" s="915"/>
      <c r="AZ27" s="915"/>
      <c r="BA27" s="915"/>
      <c r="BB27" s="915"/>
      <c r="BC27" s="915"/>
    </row>
    <row r="28" spans="1:72" ht="11.25" thickBot="1">
      <c r="A28" s="461"/>
      <c r="B28" s="291"/>
      <c r="C28" s="291"/>
      <c r="D28" s="291"/>
      <c r="E28" s="291"/>
      <c r="F28" s="291"/>
      <c r="G28" s="291"/>
      <c r="H28" s="291"/>
      <c r="I28" s="291"/>
      <c r="J28" s="291"/>
      <c r="K28" s="291"/>
      <c r="L28" s="291"/>
      <c r="M28" s="291"/>
      <c r="N28" s="291"/>
      <c r="O28" s="291"/>
      <c r="P28" s="291"/>
      <c r="Q28" s="291"/>
      <c r="R28" s="291"/>
      <c r="S28" s="291"/>
      <c r="T28" s="291"/>
      <c r="U28" s="291"/>
      <c r="V28" s="291"/>
      <c r="W28" s="291"/>
      <c r="X28" s="291"/>
      <c r="Y28" s="291"/>
      <c r="Z28" s="291"/>
      <c r="AA28" s="462"/>
      <c r="AC28" s="575" t="s">
        <v>8</v>
      </c>
      <c r="AD28" s="591" t="s">
        <v>298</v>
      </c>
      <c r="AE28" s="591" t="s">
        <v>299</v>
      </c>
      <c r="AF28" s="591" t="s">
        <v>300</v>
      </c>
      <c r="AG28" s="591" t="s">
        <v>301</v>
      </c>
      <c r="AH28" s="589" t="s">
        <v>23</v>
      </c>
      <c r="AJ28" s="575" t="s">
        <v>8</v>
      </c>
      <c r="AK28" s="591" t="s">
        <v>298</v>
      </c>
      <c r="AL28" s="591" t="s">
        <v>299</v>
      </c>
      <c r="AM28" s="591" t="s">
        <v>300</v>
      </c>
      <c r="AN28" s="591" t="s">
        <v>301</v>
      </c>
      <c r="AO28" s="589" t="s">
        <v>23</v>
      </c>
      <c r="AP28" s="589" t="s">
        <v>545</v>
      </c>
      <c r="BG28" s="31" t="s">
        <v>8</v>
      </c>
      <c r="BH28" s="324" t="s">
        <v>298</v>
      </c>
      <c r="BI28" s="322" t="s">
        <v>299</v>
      </c>
      <c r="BJ28" s="493" t="s">
        <v>300</v>
      </c>
      <c r="BK28" s="493" t="s">
        <v>301</v>
      </c>
      <c r="BL28" s="479" t="s">
        <v>23</v>
      </c>
      <c r="BN28" s="31" t="s">
        <v>8</v>
      </c>
      <c r="BO28" s="324" t="s">
        <v>298</v>
      </c>
      <c r="BP28" s="322" t="s">
        <v>299</v>
      </c>
      <c r="BQ28" s="493" t="s">
        <v>300</v>
      </c>
      <c r="BR28" s="493" t="s">
        <v>301</v>
      </c>
      <c r="BS28" s="478" t="s">
        <v>23</v>
      </c>
      <c r="BT28" s="396" t="s">
        <v>545</v>
      </c>
    </row>
    <row r="29" spans="1:72">
      <c r="A29" s="461"/>
      <c r="B29" s="291"/>
      <c r="C29" s="291"/>
      <c r="D29" s="291"/>
      <c r="E29" s="291"/>
      <c r="F29" s="291"/>
      <c r="G29" s="291"/>
      <c r="H29" s="291"/>
      <c r="I29" s="291"/>
      <c r="J29" s="291"/>
      <c r="K29" s="291"/>
      <c r="L29" s="291"/>
      <c r="M29" s="291"/>
      <c r="N29" s="291"/>
      <c r="O29" s="291"/>
      <c r="P29" s="291"/>
      <c r="Q29" s="291"/>
      <c r="R29" s="291"/>
      <c r="S29" s="291"/>
      <c r="T29" s="291"/>
      <c r="U29" s="291"/>
      <c r="V29" s="291"/>
      <c r="W29" s="291"/>
      <c r="X29" s="291"/>
      <c r="Y29" s="291"/>
      <c r="Z29" s="291"/>
      <c r="AA29" s="462"/>
      <c r="AC29" s="577" t="s">
        <v>413</v>
      </c>
      <c r="AD29" s="688">
        <f>BH34</f>
        <v>0</v>
      </c>
      <c r="AE29" s="688">
        <f>BI34</f>
        <v>6.7901234567901231E-2</v>
      </c>
      <c r="AF29" s="688">
        <f>BJ34</f>
        <v>0.37654320987654322</v>
      </c>
      <c r="AG29" s="688">
        <f>BK34</f>
        <v>0.48765432098765432</v>
      </c>
      <c r="AH29" s="688">
        <f>BL34</f>
        <v>6.7901234567901231E-2</v>
      </c>
      <c r="AJ29" s="577" t="s">
        <v>413</v>
      </c>
      <c r="AK29" s="711">
        <f t="shared" ref="AK29:AP29" si="22">BO34</f>
        <v>0</v>
      </c>
      <c r="AL29" s="711">
        <f t="shared" si="22"/>
        <v>11</v>
      </c>
      <c r="AM29" s="711">
        <f t="shared" si="22"/>
        <v>61</v>
      </c>
      <c r="AN29" s="711">
        <f t="shared" si="22"/>
        <v>79</v>
      </c>
      <c r="AO29" s="711">
        <f t="shared" si="22"/>
        <v>11</v>
      </c>
      <c r="AP29" s="711">
        <f t="shared" si="22"/>
        <v>162</v>
      </c>
      <c r="BG29" s="106" t="s">
        <v>544</v>
      </c>
      <c r="BH29" s="90">
        <f t="shared" ref="BH29:BI34" si="23">+BO29/+$BT29</f>
        <v>0.77777777777777779</v>
      </c>
      <c r="BI29" s="46">
        <f t="shared" si="23"/>
        <v>5.5555555555555552E-2</v>
      </c>
      <c r="BJ29" s="46">
        <f t="shared" ref="BJ29:BJ34" si="24">+BQ29/+$BT29</f>
        <v>9.7222222222222224E-2</v>
      </c>
      <c r="BK29" s="46">
        <f t="shared" ref="BK29:BK34" si="25">+BR29/+$BT29</f>
        <v>6.9444444444444448E-2</v>
      </c>
      <c r="BL29" s="91">
        <f t="shared" ref="BL29:BL34" si="26">+BS29/+$BT29</f>
        <v>0</v>
      </c>
      <c r="BN29" s="67" t="s">
        <v>544</v>
      </c>
      <c r="BO29" s="298">
        <f>集計・資料②!CS40</f>
        <v>56</v>
      </c>
      <c r="BP29" s="299">
        <f>集計・資料②!CT40</f>
        <v>4</v>
      </c>
      <c r="BQ29" s="299">
        <f>集計・資料②!CU40</f>
        <v>7</v>
      </c>
      <c r="BR29" s="299">
        <f>集計・資料②!CV40</f>
        <v>5</v>
      </c>
      <c r="BS29" s="299">
        <f>集計・資料②!CW40</f>
        <v>0</v>
      </c>
      <c r="BT29" s="331">
        <f t="shared" ref="BT29:BT35" si="27">+SUM(BO29:BS29)</f>
        <v>72</v>
      </c>
    </row>
    <row r="30" spans="1:72">
      <c r="A30" s="461"/>
      <c r="B30" s="291"/>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462"/>
      <c r="AC30" s="577" t="s">
        <v>414</v>
      </c>
      <c r="AD30" s="688">
        <f>BH33</f>
        <v>1.507537688442211E-2</v>
      </c>
      <c r="AE30" s="688">
        <f>BI33</f>
        <v>6.030150753768844E-2</v>
      </c>
      <c r="AF30" s="688">
        <f>BJ33</f>
        <v>0.42713567839195982</v>
      </c>
      <c r="AG30" s="688">
        <f>BK33</f>
        <v>0.44723618090452261</v>
      </c>
      <c r="AH30" s="688">
        <f>BL33</f>
        <v>5.0251256281407038E-2</v>
      </c>
      <c r="AJ30" s="577" t="s">
        <v>414</v>
      </c>
      <c r="AK30" s="711">
        <f t="shared" ref="AK30:AP30" si="28">BO33</f>
        <v>6</v>
      </c>
      <c r="AL30" s="711">
        <f t="shared" si="28"/>
        <v>24</v>
      </c>
      <c r="AM30" s="711">
        <f t="shared" si="28"/>
        <v>170</v>
      </c>
      <c r="AN30" s="711">
        <f t="shared" si="28"/>
        <v>178</v>
      </c>
      <c r="AO30" s="711">
        <f t="shared" si="28"/>
        <v>20</v>
      </c>
      <c r="AP30" s="711">
        <f t="shared" si="28"/>
        <v>398</v>
      </c>
      <c r="BG30" s="108" t="s">
        <v>430</v>
      </c>
      <c r="BH30" s="96">
        <f t="shared" si="23"/>
        <v>0.20481927710843373</v>
      </c>
      <c r="BI30" s="72">
        <f t="shared" si="23"/>
        <v>0.10843373493975904</v>
      </c>
      <c r="BJ30" s="72">
        <f t="shared" si="24"/>
        <v>0.37349397590361444</v>
      </c>
      <c r="BK30" s="72">
        <f t="shared" si="25"/>
        <v>0.30120481927710846</v>
      </c>
      <c r="BL30" s="73">
        <f t="shared" si="26"/>
        <v>1.2048192771084338E-2</v>
      </c>
      <c r="BN30" s="70" t="s">
        <v>430</v>
      </c>
      <c r="BO30" s="326">
        <f>集計・資料②!CS42</f>
        <v>17</v>
      </c>
      <c r="BP30" s="284">
        <f>集計・資料②!CT42</f>
        <v>9</v>
      </c>
      <c r="BQ30" s="284">
        <f>集計・資料②!CU42</f>
        <v>31</v>
      </c>
      <c r="BR30" s="284">
        <f>集計・資料②!CV42</f>
        <v>25</v>
      </c>
      <c r="BS30" s="284">
        <f>集計・資料②!CW42</f>
        <v>1</v>
      </c>
      <c r="BT30" s="332">
        <f t="shared" si="27"/>
        <v>83</v>
      </c>
    </row>
    <row r="31" spans="1:72">
      <c r="A31" s="461"/>
      <c r="B31" s="291"/>
      <c r="C31" s="291"/>
      <c r="D31" s="291"/>
      <c r="E31" s="291"/>
      <c r="F31" s="291"/>
      <c r="G31" s="291"/>
      <c r="H31" s="291"/>
      <c r="I31" s="291"/>
      <c r="J31" s="291"/>
      <c r="K31" s="291"/>
      <c r="L31" s="291"/>
      <c r="M31" s="291"/>
      <c r="N31" s="291"/>
      <c r="O31" s="291"/>
      <c r="P31" s="291"/>
      <c r="Q31" s="291"/>
      <c r="R31" s="291"/>
      <c r="S31" s="291"/>
      <c r="T31" s="291"/>
      <c r="U31" s="291"/>
      <c r="V31" s="291"/>
      <c r="W31" s="291"/>
      <c r="X31" s="291"/>
      <c r="Y31" s="291"/>
      <c r="Z31" s="291"/>
      <c r="AA31" s="462"/>
      <c r="AC31" s="577" t="s">
        <v>415</v>
      </c>
      <c r="AD31" s="688">
        <f>BH32</f>
        <v>5.3691275167785234E-2</v>
      </c>
      <c r="AE31" s="688">
        <f>BI32</f>
        <v>0.1029082774049217</v>
      </c>
      <c r="AF31" s="688">
        <f>BJ32</f>
        <v>0.40715883668903802</v>
      </c>
      <c r="AG31" s="688">
        <f>BK32</f>
        <v>0.4116331096196868</v>
      </c>
      <c r="AH31" s="688">
        <f>BL32</f>
        <v>2.4608501118568233E-2</v>
      </c>
      <c r="AJ31" s="577" t="s">
        <v>415</v>
      </c>
      <c r="AK31" s="711">
        <f t="shared" ref="AK31:AP31" si="29">BO32</f>
        <v>24</v>
      </c>
      <c r="AL31" s="711">
        <f t="shared" si="29"/>
        <v>46</v>
      </c>
      <c r="AM31" s="711">
        <f t="shared" si="29"/>
        <v>182</v>
      </c>
      <c r="AN31" s="711">
        <f t="shared" si="29"/>
        <v>184</v>
      </c>
      <c r="AO31" s="711">
        <f t="shared" si="29"/>
        <v>11</v>
      </c>
      <c r="AP31" s="711">
        <f t="shared" si="29"/>
        <v>447</v>
      </c>
      <c r="BG31" s="108" t="s">
        <v>431</v>
      </c>
      <c r="BH31" s="96">
        <f t="shared" si="23"/>
        <v>7.1428571428571425E-2</v>
      </c>
      <c r="BI31" s="72">
        <f t="shared" si="23"/>
        <v>0.11607142857142858</v>
      </c>
      <c r="BJ31" s="72">
        <f t="shared" si="24"/>
        <v>0.45535714285714285</v>
      </c>
      <c r="BK31" s="72">
        <f t="shared" si="25"/>
        <v>0.33035714285714285</v>
      </c>
      <c r="BL31" s="73">
        <f t="shared" si="26"/>
        <v>2.6785714285714284E-2</v>
      </c>
      <c r="BN31" s="70" t="s">
        <v>431</v>
      </c>
      <c r="BO31" s="326">
        <f>集計・資料②!CS44</f>
        <v>8</v>
      </c>
      <c r="BP31" s="284">
        <f>集計・資料②!CT44</f>
        <v>13</v>
      </c>
      <c r="BQ31" s="284">
        <f>集計・資料②!CU44</f>
        <v>51</v>
      </c>
      <c r="BR31" s="284">
        <f>集計・資料②!CV44</f>
        <v>37</v>
      </c>
      <c r="BS31" s="284">
        <f>集計・資料②!CW44</f>
        <v>3</v>
      </c>
      <c r="BT31" s="332">
        <f t="shared" si="27"/>
        <v>112</v>
      </c>
    </row>
    <row r="32" spans="1:72">
      <c r="A32" s="461"/>
      <c r="B32" s="291"/>
      <c r="C32" s="291"/>
      <c r="D32" s="291"/>
      <c r="E32" s="291"/>
      <c r="F32" s="291"/>
      <c r="G32" s="291"/>
      <c r="H32" s="291"/>
      <c r="I32" s="291"/>
      <c r="J32" s="291"/>
      <c r="K32" s="291"/>
      <c r="L32" s="291"/>
      <c r="M32" s="291"/>
      <c r="N32" s="291"/>
      <c r="O32" s="291"/>
      <c r="P32" s="291"/>
      <c r="Q32" s="291"/>
      <c r="R32" s="291"/>
      <c r="S32" s="291"/>
      <c r="T32" s="291"/>
      <c r="U32" s="291"/>
      <c r="V32" s="291"/>
      <c r="W32" s="291"/>
      <c r="X32" s="291"/>
      <c r="Y32" s="291"/>
      <c r="Z32" s="291"/>
      <c r="AA32" s="462"/>
      <c r="AC32" s="577" t="s">
        <v>416</v>
      </c>
      <c r="AD32" s="688">
        <f>BH31</f>
        <v>7.1428571428571425E-2</v>
      </c>
      <c r="AE32" s="688">
        <f>BI31</f>
        <v>0.11607142857142858</v>
      </c>
      <c r="AF32" s="688">
        <f>BJ31</f>
        <v>0.45535714285714285</v>
      </c>
      <c r="AG32" s="688">
        <f>BK31</f>
        <v>0.33035714285714285</v>
      </c>
      <c r="AH32" s="688">
        <f>BL31</f>
        <v>2.6785714285714284E-2</v>
      </c>
      <c r="AJ32" s="577" t="s">
        <v>416</v>
      </c>
      <c r="AK32" s="711">
        <f t="shared" ref="AK32:AP32" si="30">BO31</f>
        <v>8</v>
      </c>
      <c r="AL32" s="711">
        <f t="shared" si="30"/>
        <v>13</v>
      </c>
      <c r="AM32" s="711">
        <f t="shared" si="30"/>
        <v>51</v>
      </c>
      <c r="AN32" s="711">
        <f t="shared" si="30"/>
        <v>37</v>
      </c>
      <c r="AO32" s="711">
        <f t="shared" si="30"/>
        <v>3</v>
      </c>
      <c r="AP32" s="711">
        <f t="shared" si="30"/>
        <v>112</v>
      </c>
      <c r="BG32" s="108" t="s">
        <v>432</v>
      </c>
      <c r="BH32" s="96">
        <f t="shared" si="23"/>
        <v>5.3691275167785234E-2</v>
      </c>
      <c r="BI32" s="72">
        <f t="shared" si="23"/>
        <v>0.1029082774049217</v>
      </c>
      <c r="BJ32" s="72">
        <f t="shared" si="24"/>
        <v>0.40715883668903802</v>
      </c>
      <c r="BK32" s="72">
        <f t="shared" si="25"/>
        <v>0.4116331096196868</v>
      </c>
      <c r="BL32" s="73">
        <f t="shared" si="26"/>
        <v>2.4608501118568233E-2</v>
      </c>
      <c r="BN32" s="70" t="s">
        <v>432</v>
      </c>
      <c r="BO32" s="326">
        <f>集計・資料②!CS46</f>
        <v>24</v>
      </c>
      <c r="BP32" s="284">
        <f>集計・資料②!CT46</f>
        <v>46</v>
      </c>
      <c r="BQ32" s="284">
        <f>集計・資料②!CU46</f>
        <v>182</v>
      </c>
      <c r="BR32" s="284">
        <f>集計・資料②!CV46</f>
        <v>184</v>
      </c>
      <c r="BS32" s="284">
        <f>集計・資料②!CW46</f>
        <v>11</v>
      </c>
      <c r="BT32" s="332">
        <f t="shared" si="27"/>
        <v>447</v>
      </c>
    </row>
    <row r="33" spans="1:72">
      <c r="A33" s="461"/>
      <c r="B33" s="291"/>
      <c r="C33" s="291"/>
      <c r="D33" s="291"/>
      <c r="E33" s="291"/>
      <c r="F33" s="291"/>
      <c r="G33" s="291"/>
      <c r="H33" s="291"/>
      <c r="I33" s="291"/>
      <c r="J33" s="291"/>
      <c r="K33" s="291"/>
      <c r="L33" s="291"/>
      <c r="M33" s="291"/>
      <c r="N33" s="291"/>
      <c r="O33" s="291"/>
      <c r="P33" s="291"/>
      <c r="Q33" s="291"/>
      <c r="R33" s="291"/>
      <c r="S33" s="291"/>
      <c r="T33" s="291"/>
      <c r="U33" s="291"/>
      <c r="V33" s="291"/>
      <c r="W33" s="291"/>
      <c r="X33" s="291"/>
      <c r="Y33" s="291"/>
      <c r="Z33" s="291"/>
      <c r="AA33" s="462"/>
      <c r="AC33" s="577" t="s">
        <v>417</v>
      </c>
      <c r="AD33" s="688">
        <f>BH30</f>
        <v>0.20481927710843373</v>
      </c>
      <c r="AE33" s="688">
        <f>BI30</f>
        <v>0.10843373493975904</v>
      </c>
      <c r="AF33" s="688">
        <f>BJ30</f>
        <v>0.37349397590361444</v>
      </c>
      <c r="AG33" s="688">
        <f>BK30</f>
        <v>0.30120481927710846</v>
      </c>
      <c r="AH33" s="688">
        <f>BL30</f>
        <v>1.2048192771084338E-2</v>
      </c>
      <c r="AJ33" s="577" t="s">
        <v>417</v>
      </c>
      <c r="AK33" s="711">
        <f t="shared" ref="AK33:AP33" si="31">BO30</f>
        <v>17</v>
      </c>
      <c r="AL33" s="711">
        <f t="shared" si="31"/>
        <v>9</v>
      </c>
      <c r="AM33" s="711">
        <f t="shared" si="31"/>
        <v>31</v>
      </c>
      <c r="AN33" s="711">
        <f t="shared" si="31"/>
        <v>25</v>
      </c>
      <c r="AO33" s="711">
        <f t="shared" si="31"/>
        <v>1</v>
      </c>
      <c r="AP33" s="711">
        <f t="shared" si="31"/>
        <v>83</v>
      </c>
      <c r="BG33" s="108" t="s">
        <v>433</v>
      </c>
      <c r="BH33" s="96">
        <f t="shared" si="23"/>
        <v>1.507537688442211E-2</v>
      </c>
      <c r="BI33" s="72">
        <f t="shared" si="23"/>
        <v>6.030150753768844E-2</v>
      </c>
      <c r="BJ33" s="72">
        <f t="shared" si="24"/>
        <v>0.42713567839195982</v>
      </c>
      <c r="BK33" s="72">
        <f t="shared" si="25"/>
        <v>0.44723618090452261</v>
      </c>
      <c r="BL33" s="73">
        <f t="shared" si="26"/>
        <v>5.0251256281407038E-2</v>
      </c>
      <c r="BN33" s="70" t="s">
        <v>433</v>
      </c>
      <c r="BO33" s="326">
        <f>集計・資料②!CS48</f>
        <v>6</v>
      </c>
      <c r="BP33" s="284">
        <f>集計・資料②!CT48</f>
        <v>24</v>
      </c>
      <c r="BQ33" s="284">
        <f>集計・資料②!CU48</f>
        <v>170</v>
      </c>
      <c r="BR33" s="284">
        <f>集計・資料②!CV48</f>
        <v>178</v>
      </c>
      <c r="BS33" s="284">
        <f>集計・資料②!CW48</f>
        <v>20</v>
      </c>
      <c r="BT33" s="332">
        <f t="shared" si="27"/>
        <v>398</v>
      </c>
    </row>
    <row r="34" spans="1:72" ht="11.25" thickBot="1">
      <c r="A34" s="461"/>
      <c r="B34" s="291"/>
      <c r="C34" s="291"/>
      <c r="D34" s="291"/>
      <c r="E34" s="291"/>
      <c r="F34" s="291"/>
      <c r="G34" s="291"/>
      <c r="H34" s="291"/>
      <c r="I34" s="291"/>
      <c r="J34" s="291"/>
      <c r="K34" s="291"/>
      <c r="L34" s="291"/>
      <c r="M34" s="291"/>
      <c r="N34" s="291"/>
      <c r="O34" s="291"/>
      <c r="P34" s="291"/>
      <c r="Q34" s="291"/>
      <c r="R34" s="291"/>
      <c r="S34" s="291"/>
      <c r="T34" s="291"/>
      <c r="U34" s="291"/>
      <c r="V34" s="291"/>
      <c r="W34" s="291"/>
      <c r="X34" s="291"/>
      <c r="Y34" s="291"/>
      <c r="Z34" s="291"/>
      <c r="AA34" s="462"/>
      <c r="AC34" s="577" t="s">
        <v>418</v>
      </c>
      <c r="AD34" s="769">
        <f>BH29</f>
        <v>0.77777777777777779</v>
      </c>
      <c r="AE34" s="688">
        <f>BI29</f>
        <v>5.5555555555555552E-2</v>
      </c>
      <c r="AF34" s="688">
        <f>BJ29</f>
        <v>9.7222222222222224E-2</v>
      </c>
      <c r="AG34" s="688">
        <f>BK29</f>
        <v>6.9444444444444448E-2</v>
      </c>
      <c r="AH34" s="688">
        <f>BL29</f>
        <v>0</v>
      </c>
      <c r="AJ34" s="577" t="s">
        <v>418</v>
      </c>
      <c r="AK34" s="711">
        <f t="shared" ref="AK34:AP34" si="32">BO29</f>
        <v>56</v>
      </c>
      <c r="AL34" s="711">
        <f t="shared" si="32"/>
        <v>4</v>
      </c>
      <c r="AM34" s="711">
        <f t="shared" si="32"/>
        <v>7</v>
      </c>
      <c r="AN34" s="711">
        <f t="shared" si="32"/>
        <v>5</v>
      </c>
      <c r="AO34" s="711">
        <f t="shared" si="32"/>
        <v>0</v>
      </c>
      <c r="AP34" s="711">
        <f t="shared" si="32"/>
        <v>72</v>
      </c>
      <c r="BG34" s="129" t="s">
        <v>434</v>
      </c>
      <c r="BH34" s="55">
        <f t="shared" si="23"/>
        <v>0</v>
      </c>
      <c r="BI34" s="56">
        <f t="shared" si="23"/>
        <v>6.7901234567901231E-2</v>
      </c>
      <c r="BJ34" s="56">
        <f t="shared" si="24"/>
        <v>0.37654320987654322</v>
      </c>
      <c r="BK34" s="56">
        <f t="shared" si="25"/>
        <v>0.48765432098765432</v>
      </c>
      <c r="BL34" s="57">
        <f t="shared" si="26"/>
        <v>6.7901234567901231E-2</v>
      </c>
      <c r="BN34" s="79" t="s">
        <v>434</v>
      </c>
      <c r="BO34" s="301">
        <f>集計・資料②!CS50</f>
        <v>0</v>
      </c>
      <c r="BP34" s="302">
        <f>集計・資料②!CT50</f>
        <v>11</v>
      </c>
      <c r="BQ34" s="302">
        <f>集計・資料②!CU50</f>
        <v>61</v>
      </c>
      <c r="BR34" s="302">
        <f>集計・資料②!CV50</f>
        <v>79</v>
      </c>
      <c r="BS34" s="302">
        <f>集計・資料②!CW50</f>
        <v>11</v>
      </c>
      <c r="BT34" s="333">
        <f t="shared" si="27"/>
        <v>162</v>
      </c>
    </row>
    <row r="35" spans="1:72" ht="11.25" thickBot="1">
      <c r="A35" s="461"/>
      <c r="B35" s="291"/>
      <c r="C35" s="291"/>
      <c r="D35" s="291"/>
      <c r="E35" s="291"/>
      <c r="F35" s="291"/>
      <c r="G35" s="291"/>
      <c r="H35" s="291"/>
      <c r="I35" s="291"/>
      <c r="J35" s="291"/>
      <c r="K35" s="291"/>
      <c r="L35" s="291"/>
      <c r="M35" s="291"/>
      <c r="N35" s="291"/>
      <c r="O35" s="291"/>
      <c r="P35" s="291"/>
      <c r="Q35" s="291"/>
      <c r="R35" s="291"/>
      <c r="S35" s="291"/>
      <c r="T35" s="291"/>
      <c r="U35" s="291"/>
      <c r="V35" s="291"/>
      <c r="W35" s="291"/>
      <c r="X35" s="291"/>
      <c r="Y35" s="291"/>
      <c r="Z35" s="291"/>
      <c r="AA35" s="462"/>
      <c r="AJ35" s="589" t="s">
        <v>545</v>
      </c>
      <c r="AK35" s="711">
        <f t="shared" ref="AK35:AP35" si="33">SUM(AK29:AK34)</f>
        <v>111</v>
      </c>
      <c r="AL35" s="711">
        <f t="shared" si="33"/>
        <v>107</v>
      </c>
      <c r="AM35" s="711">
        <f t="shared" si="33"/>
        <v>502</v>
      </c>
      <c r="AN35" s="711">
        <f t="shared" si="33"/>
        <v>508</v>
      </c>
      <c r="AO35" s="711">
        <f t="shared" si="33"/>
        <v>46</v>
      </c>
      <c r="AP35" s="711">
        <f t="shared" si="33"/>
        <v>1274</v>
      </c>
      <c r="BN35" s="317" t="s">
        <v>545</v>
      </c>
      <c r="BO35" s="286">
        <f>+SUM(BO29:BO34)</f>
        <v>111</v>
      </c>
      <c r="BP35" s="316">
        <f>+SUM(BP29:BP34)</f>
        <v>107</v>
      </c>
      <c r="BQ35" s="316">
        <f>SUM(BQ29:BQ34)</f>
        <v>502</v>
      </c>
      <c r="BR35" s="316">
        <f>SUM(BR29:BR34)</f>
        <v>508</v>
      </c>
      <c r="BS35" s="316">
        <f>+SUM(BS29:BS34)</f>
        <v>46</v>
      </c>
      <c r="BT35" s="334">
        <f t="shared" si="27"/>
        <v>1274</v>
      </c>
    </row>
    <row r="36" spans="1:72">
      <c r="A36" s="461"/>
      <c r="B36" s="291"/>
      <c r="C36" s="291"/>
      <c r="D36" s="291"/>
      <c r="E36" s="291"/>
      <c r="F36" s="291"/>
      <c r="G36" s="291"/>
      <c r="H36" s="291"/>
      <c r="I36" s="291"/>
      <c r="J36" s="291"/>
      <c r="K36" s="291"/>
      <c r="L36" s="291"/>
      <c r="M36" s="291"/>
      <c r="N36" s="291"/>
      <c r="O36" s="291"/>
      <c r="P36" s="291"/>
      <c r="Q36" s="291"/>
      <c r="R36" s="291"/>
      <c r="S36" s="291"/>
      <c r="T36" s="291"/>
      <c r="U36" s="291"/>
      <c r="V36" s="291"/>
      <c r="W36" s="291"/>
      <c r="X36" s="291"/>
      <c r="Y36" s="291"/>
      <c r="Z36" s="291"/>
      <c r="AA36" s="462"/>
      <c r="AL36" s="312"/>
      <c r="AM36" s="312"/>
      <c r="AN36" s="312"/>
      <c r="AQ36" s="791"/>
      <c r="BP36" s="312"/>
      <c r="BQ36" s="312"/>
      <c r="BR36" s="312"/>
    </row>
    <row r="37" spans="1:72">
      <c r="A37" s="461"/>
      <c r="B37" s="291"/>
      <c r="C37" s="291"/>
      <c r="D37" s="291"/>
      <c r="E37" s="291"/>
      <c r="F37" s="291"/>
      <c r="G37" s="291"/>
      <c r="H37" s="291"/>
      <c r="I37" s="291"/>
      <c r="J37" s="291"/>
      <c r="K37" s="291"/>
      <c r="L37" s="291"/>
      <c r="M37" s="291"/>
      <c r="N37" s="291"/>
      <c r="O37" s="291"/>
      <c r="P37" s="291"/>
      <c r="Q37" s="291"/>
      <c r="R37" s="291"/>
      <c r="S37" s="291"/>
      <c r="T37" s="291"/>
      <c r="U37" s="291"/>
      <c r="V37" s="291"/>
      <c r="W37" s="291"/>
      <c r="X37" s="291"/>
      <c r="Y37" s="291"/>
      <c r="Z37" s="291"/>
      <c r="AA37" s="462"/>
      <c r="AL37" s="291"/>
      <c r="AM37" s="291"/>
      <c r="AN37" s="291"/>
      <c r="AQ37" s="792"/>
      <c r="BP37" s="291"/>
      <c r="BQ37" s="291"/>
      <c r="BR37" s="291"/>
    </row>
    <row r="38" spans="1:72">
      <c r="A38" s="461"/>
      <c r="B38" s="291"/>
      <c r="C38" s="291"/>
      <c r="D38" s="291"/>
      <c r="E38" s="291"/>
      <c r="F38" s="291"/>
      <c r="G38" s="291"/>
      <c r="H38" s="291"/>
      <c r="I38" s="291"/>
      <c r="J38" s="291"/>
      <c r="K38" s="291"/>
      <c r="L38" s="291"/>
      <c r="M38" s="291"/>
      <c r="N38" s="291"/>
      <c r="O38" s="291"/>
      <c r="P38" s="291"/>
      <c r="Q38" s="291"/>
      <c r="R38" s="291"/>
      <c r="S38" s="291"/>
      <c r="T38" s="291"/>
      <c r="U38" s="291"/>
      <c r="V38" s="291"/>
      <c r="W38" s="291"/>
      <c r="X38" s="291"/>
      <c r="Y38" s="291"/>
      <c r="Z38" s="291"/>
      <c r="AA38" s="462"/>
      <c r="AL38" s="312"/>
      <c r="AM38" s="312"/>
      <c r="AN38" s="312"/>
      <c r="AQ38" s="791"/>
      <c r="BP38" s="312"/>
      <c r="BQ38" s="312"/>
      <c r="BR38" s="312"/>
    </row>
    <row r="39" spans="1:72">
      <c r="A39" s="461"/>
      <c r="B39" s="291"/>
      <c r="C39" s="291"/>
      <c r="D39" s="291"/>
      <c r="E39" s="291"/>
      <c r="F39" s="291"/>
      <c r="G39" s="291"/>
      <c r="H39" s="291"/>
      <c r="I39" s="291"/>
      <c r="J39" s="291"/>
      <c r="K39" s="291"/>
      <c r="L39" s="291"/>
      <c r="M39" s="291"/>
      <c r="N39" s="291"/>
      <c r="O39" s="291"/>
      <c r="P39" s="291"/>
      <c r="Q39" s="291"/>
      <c r="R39" s="291"/>
      <c r="S39" s="291"/>
      <c r="T39" s="291"/>
      <c r="U39" s="291"/>
      <c r="V39" s="291"/>
      <c r="W39" s="291"/>
      <c r="X39" s="291"/>
      <c r="Y39" s="291"/>
      <c r="Z39" s="291"/>
      <c r="AA39" s="462"/>
      <c r="AL39" s="312"/>
      <c r="AM39" s="312"/>
      <c r="AN39" s="312"/>
      <c r="AQ39" s="792"/>
      <c r="BP39" s="312"/>
      <c r="BQ39" s="312"/>
      <c r="BR39" s="312"/>
    </row>
    <row r="40" spans="1:72">
      <c r="A40" s="461"/>
      <c r="B40" s="291"/>
      <c r="C40" s="291"/>
      <c r="D40" s="291"/>
      <c r="E40" s="291"/>
      <c r="F40" s="291"/>
      <c r="G40" s="291"/>
      <c r="H40" s="291"/>
      <c r="I40" s="291"/>
      <c r="J40" s="291"/>
      <c r="K40" s="291"/>
      <c r="L40" s="291"/>
      <c r="M40" s="291"/>
      <c r="N40" s="291"/>
      <c r="O40" s="291"/>
      <c r="P40" s="291"/>
      <c r="Q40" s="291"/>
      <c r="R40" s="291"/>
      <c r="S40" s="291"/>
      <c r="T40" s="291"/>
      <c r="U40" s="291"/>
      <c r="V40" s="291"/>
      <c r="W40" s="291"/>
      <c r="X40" s="291"/>
      <c r="Y40" s="291"/>
      <c r="Z40" s="291"/>
      <c r="AA40" s="462"/>
      <c r="AQ40" s="791"/>
    </row>
    <row r="41" spans="1:72">
      <c r="A41" s="461"/>
      <c r="B41" s="291"/>
      <c r="C41" s="291"/>
      <c r="D41" s="291"/>
      <c r="E41" s="291"/>
      <c r="F41" s="291"/>
      <c r="G41" s="291"/>
      <c r="H41" s="291"/>
      <c r="I41" s="291"/>
      <c r="J41" s="291"/>
      <c r="K41" s="291"/>
      <c r="L41" s="291"/>
      <c r="M41" s="291"/>
      <c r="N41" s="291"/>
      <c r="O41" s="291"/>
      <c r="P41" s="291"/>
      <c r="Q41" s="291"/>
      <c r="R41" s="291"/>
      <c r="S41" s="291"/>
      <c r="T41" s="291"/>
      <c r="U41" s="291"/>
      <c r="V41" s="291"/>
      <c r="W41" s="291"/>
      <c r="X41" s="291"/>
      <c r="Y41" s="291"/>
      <c r="Z41" s="291"/>
      <c r="AA41" s="462"/>
      <c r="AQ41" s="792"/>
    </row>
    <row r="42" spans="1:72">
      <c r="A42" s="461"/>
      <c r="B42" s="291"/>
      <c r="C42" s="291"/>
      <c r="D42" s="291"/>
      <c r="E42" s="291"/>
      <c r="F42" s="291"/>
      <c r="G42" s="291"/>
      <c r="H42" s="291"/>
      <c r="I42" s="291"/>
      <c r="J42" s="291"/>
      <c r="K42" s="291"/>
      <c r="L42" s="291"/>
      <c r="M42" s="291"/>
      <c r="N42" s="291"/>
      <c r="O42" s="291"/>
      <c r="P42" s="291"/>
      <c r="Q42" s="291"/>
      <c r="R42" s="291"/>
      <c r="S42" s="291"/>
      <c r="T42" s="291"/>
      <c r="U42" s="291"/>
      <c r="V42" s="291"/>
      <c r="W42" s="291"/>
      <c r="X42" s="291"/>
      <c r="Y42" s="291"/>
      <c r="Z42" s="291"/>
      <c r="AA42" s="462"/>
      <c r="AQ42" s="791"/>
    </row>
    <row r="43" spans="1:72">
      <c r="A43" s="461"/>
      <c r="B43" s="291"/>
      <c r="C43" s="291"/>
      <c r="D43" s="291"/>
      <c r="E43" s="291"/>
      <c r="F43" s="291"/>
      <c r="G43" s="291"/>
      <c r="H43" s="291"/>
      <c r="I43" s="291"/>
      <c r="J43" s="291"/>
      <c r="K43" s="291"/>
      <c r="L43" s="291"/>
      <c r="M43" s="291"/>
      <c r="N43" s="291"/>
      <c r="O43" s="291"/>
      <c r="P43" s="291"/>
      <c r="Q43" s="291"/>
      <c r="R43" s="291"/>
      <c r="S43" s="291"/>
      <c r="T43" s="291"/>
      <c r="U43" s="291"/>
      <c r="V43" s="291"/>
      <c r="W43" s="291"/>
      <c r="X43" s="291"/>
      <c r="Y43" s="291"/>
      <c r="Z43" s="291"/>
      <c r="AA43" s="462"/>
      <c r="AQ43" s="792"/>
    </row>
    <row r="44" spans="1:72">
      <c r="A44" s="461"/>
      <c r="B44" s="291"/>
      <c r="C44" s="291"/>
      <c r="D44" s="291"/>
      <c r="E44" s="291"/>
      <c r="F44" s="291"/>
      <c r="G44" s="291"/>
      <c r="H44" s="291"/>
      <c r="I44" s="291"/>
      <c r="J44" s="291"/>
      <c r="K44" s="291"/>
      <c r="L44" s="291"/>
      <c r="M44" s="291"/>
      <c r="N44" s="291"/>
      <c r="O44" s="291"/>
      <c r="P44" s="291"/>
      <c r="Q44" s="291"/>
      <c r="R44" s="291"/>
      <c r="S44" s="291"/>
      <c r="T44" s="291"/>
      <c r="U44" s="291"/>
      <c r="V44" s="291"/>
      <c r="W44" s="291"/>
      <c r="X44" s="291"/>
      <c r="Y44" s="291"/>
      <c r="Z44" s="291"/>
      <c r="AA44" s="462"/>
      <c r="AQ44" s="791"/>
    </row>
    <row r="45" spans="1:72">
      <c r="A45" s="461"/>
      <c r="B45" s="291"/>
      <c r="C45" s="291"/>
      <c r="D45" s="291"/>
      <c r="E45" s="291"/>
      <c r="F45" s="291"/>
      <c r="G45" s="291"/>
      <c r="H45" s="291"/>
      <c r="I45" s="291"/>
      <c r="J45" s="291"/>
      <c r="K45" s="291"/>
      <c r="L45" s="291"/>
      <c r="M45" s="291"/>
      <c r="N45" s="291"/>
      <c r="O45" s="291"/>
      <c r="P45" s="291"/>
      <c r="Q45" s="291"/>
      <c r="R45" s="291"/>
      <c r="S45" s="291"/>
      <c r="T45" s="291"/>
      <c r="U45" s="291"/>
      <c r="V45" s="291"/>
      <c r="W45" s="291"/>
      <c r="X45" s="291"/>
      <c r="Y45" s="291"/>
      <c r="Z45" s="291"/>
      <c r="AA45" s="462"/>
      <c r="AQ45" s="792"/>
    </row>
    <row r="46" spans="1:72">
      <c r="A46" s="461"/>
      <c r="B46" s="291"/>
      <c r="C46" s="291"/>
      <c r="D46" s="291"/>
      <c r="E46" s="291"/>
      <c r="F46" s="291"/>
      <c r="G46" s="291"/>
      <c r="H46" s="291"/>
      <c r="I46" s="291"/>
      <c r="J46" s="291"/>
      <c r="K46" s="291"/>
      <c r="L46" s="291"/>
      <c r="M46" s="291"/>
      <c r="N46" s="291"/>
      <c r="O46" s="291"/>
      <c r="P46" s="291"/>
      <c r="Q46" s="291"/>
      <c r="R46" s="291"/>
      <c r="S46" s="291"/>
      <c r="T46" s="291"/>
      <c r="U46" s="291"/>
      <c r="V46" s="291"/>
      <c r="W46" s="291"/>
      <c r="X46" s="291"/>
      <c r="Y46" s="291"/>
      <c r="Z46" s="291"/>
      <c r="AA46" s="462"/>
      <c r="AQ46" s="791"/>
    </row>
    <row r="47" spans="1:72">
      <c r="A47" s="461"/>
      <c r="B47" s="291"/>
      <c r="C47" s="291"/>
      <c r="D47" s="291"/>
      <c r="E47" s="291"/>
      <c r="F47" s="291"/>
      <c r="G47" s="291"/>
      <c r="H47" s="291"/>
      <c r="I47" s="291"/>
      <c r="J47" s="291"/>
      <c r="K47" s="291"/>
      <c r="L47" s="291"/>
      <c r="M47" s="291"/>
      <c r="N47" s="291"/>
      <c r="O47" s="291"/>
      <c r="P47" s="291"/>
      <c r="Q47" s="291"/>
      <c r="R47" s="291"/>
      <c r="S47" s="291"/>
      <c r="T47" s="291"/>
      <c r="U47" s="291"/>
      <c r="V47" s="291"/>
      <c r="W47" s="291"/>
      <c r="X47" s="291"/>
      <c r="Y47" s="291"/>
      <c r="Z47" s="291"/>
      <c r="AA47" s="462"/>
      <c r="AQ47" s="792"/>
    </row>
    <row r="48" spans="1:72">
      <c r="A48" s="461"/>
      <c r="B48" s="291"/>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462"/>
      <c r="AQ48" s="791"/>
    </row>
    <row r="49" spans="1:44">
      <c r="A49" s="461"/>
      <c r="B49" s="291"/>
      <c r="C49" s="291"/>
      <c r="D49" s="291"/>
      <c r="E49" s="291"/>
      <c r="F49" s="291"/>
      <c r="G49" s="291"/>
      <c r="H49" s="291"/>
      <c r="I49" s="291"/>
      <c r="J49" s="291"/>
      <c r="K49" s="291"/>
      <c r="L49" s="291"/>
      <c r="M49" s="291"/>
      <c r="N49" s="291"/>
      <c r="O49" s="291"/>
      <c r="P49" s="291"/>
      <c r="Q49" s="291"/>
      <c r="R49" s="291"/>
      <c r="S49" s="291"/>
      <c r="T49" s="291"/>
      <c r="U49" s="291"/>
      <c r="V49" s="291"/>
      <c r="W49" s="291"/>
      <c r="X49" s="291"/>
      <c r="Y49" s="291"/>
      <c r="Z49" s="291"/>
      <c r="AA49" s="462"/>
      <c r="AQ49" s="792"/>
    </row>
    <row r="50" spans="1:44">
      <c r="A50" s="461"/>
      <c r="B50" s="291"/>
      <c r="C50" s="291"/>
      <c r="D50" s="291"/>
      <c r="E50" s="291"/>
      <c r="F50" s="291"/>
      <c r="G50" s="291"/>
      <c r="H50" s="291"/>
      <c r="I50" s="291"/>
      <c r="J50" s="291"/>
      <c r="K50" s="291"/>
      <c r="L50" s="291"/>
      <c r="M50" s="291"/>
      <c r="N50" s="291"/>
      <c r="O50" s="291"/>
      <c r="P50" s="291"/>
      <c r="Q50" s="291"/>
      <c r="R50" s="291"/>
      <c r="S50" s="291"/>
      <c r="T50" s="291"/>
      <c r="U50" s="291"/>
      <c r="V50" s="291"/>
      <c r="W50" s="291"/>
      <c r="X50" s="291"/>
      <c r="Y50" s="291"/>
      <c r="Z50" s="291"/>
      <c r="AA50" s="462"/>
      <c r="AQ50" s="791"/>
      <c r="AR50" s="791"/>
    </row>
    <row r="51" spans="1:44">
      <c r="A51" s="461"/>
      <c r="B51" s="291"/>
      <c r="C51" s="291"/>
      <c r="D51" s="291"/>
      <c r="E51" s="291"/>
      <c r="F51" s="291"/>
      <c r="G51" s="291"/>
      <c r="H51" s="291"/>
      <c r="I51" s="291"/>
      <c r="J51" s="291"/>
      <c r="K51" s="291"/>
      <c r="L51" s="291"/>
      <c r="M51" s="291"/>
      <c r="N51" s="291"/>
      <c r="O51" s="291"/>
      <c r="P51" s="291"/>
      <c r="Q51" s="291"/>
      <c r="R51" s="291"/>
      <c r="S51" s="291"/>
      <c r="T51" s="291"/>
      <c r="U51" s="291"/>
      <c r="V51" s="291"/>
      <c r="W51" s="291"/>
      <c r="X51" s="291"/>
      <c r="Y51" s="291"/>
      <c r="Z51" s="291"/>
      <c r="AA51" s="462"/>
      <c r="AQ51" s="792"/>
      <c r="AR51" s="791"/>
    </row>
    <row r="52" spans="1:44">
      <c r="A52" s="461"/>
      <c r="B52" s="291"/>
      <c r="C52" s="291"/>
      <c r="D52" s="291"/>
      <c r="E52" s="291"/>
      <c r="F52" s="291"/>
      <c r="G52" s="291"/>
      <c r="H52" s="291"/>
      <c r="I52" s="291"/>
      <c r="J52" s="291"/>
      <c r="K52" s="291"/>
      <c r="L52" s="291"/>
      <c r="M52" s="291"/>
      <c r="N52" s="291"/>
      <c r="O52" s="291"/>
      <c r="P52" s="291"/>
      <c r="Q52" s="291"/>
      <c r="R52" s="291"/>
      <c r="S52" s="291"/>
      <c r="T52" s="291"/>
      <c r="U52" s="291"/>
      <c r="V52" s="291"/>
      <c r="W52" s="291"/>
      <c r="X52" s="291"/>
      <c r="Y52" s="291"/>
      <c r="Z52" s="291"/>
      <c r="AA52" s="462"/>
      <c r="AQ52" s="791"/>
      <c r="AR52" s="791"/>
    </row>
    <row r="53" spans="1:44">
      <c r="A53" s="461"/>
      <c r="B53" s="291"/>
      <c r="C53" s="291"/>
      <c r="D53" s="291"/>
      <c r="E53" s="291"/>
      <c r="F53" s="291"/>
      <c r="G53" s="291"/>
      <c r="H53" s="291"/>
      <c r="I53" s="291"/>
      <c r="J53" s="291"/>
      <c r="K53" s="291"/>
      <c r="L53" s="291"/>
      <c r="M53" s="291"/>
      <c r="N53" s="291"/>
      <c r="O53" s="291"/>
      <c r="P53" s="291"/>
      <c r="Q53" s="291"/>
      <c r="R53" s="291"/>
      <c r="S53" s="291"/>
      <c r="T53" s="291"/>
      <c r="U53" s="291"/>
      <c r="V53" s="291"/>
      <c r="W53" s="291"/>
      <c r="X53" s="291"/>
      <c r="Y53" s="291"/>
      <c r="Z53" s="291"/>
      <c r="AA53" s="462"/>
      <c r="AQ53" s="792"/>
      <c r="AR53" s="791"/>
    </row>
    <row r="54" spans="1:44">
      <c r="A54" s="461"/>
      <c r="B54" s="291"/>
      <c r="C54" s="291"/>
      <c r="D54" s="291"/>
      <c r="E54" s="291"/>
      <c r="F54" s="291"/>
      <c r="G54" s="291"/>
      <c r="H54" s="291"/>
      <c r="I54" s="291"/>
      <c r="J54" s="291"/>
      <c r="K54" s="291"/>
      <c r="L54" s="291"/>
      <c r="M54" s="291"/>
      <c r="N54" s="291"/>
      <c r="O54" s="291"/>
      <c r="P54" s="291"/>
      <c r="Q54" s="291"/>
      <c r="R54" s="291"/>
      <c r="S54" s="291"/>
      <c r="T54" s="291"/>
      <c r="U54" s="291"/>
      <c r="V54" s="291"/>
      <c r="W54" s="291"/>
      <c r="X54" s="291"/>
      <c r="Y54" s="291"/>
      <c r="Z54" s="291"/>
      <c r="AA54" s="462"/>
      <c r="AQ54" s="791"/>
      <c r="AR54" s="791"/>
    </row>
    <row r="55" spans="1:44">
      <c r="A55" s="461"/>
      <c r="B55" s="291"/>
      <c r="C55" s="291"/>
      <c r="D55" s="291"/>
      <c r="E55" s="291"/>
      <c r="F55" s="291"/>
      <c r="G55" s="291"/>
      <c r="H55" s="291"/>
      <c r="I55" s="291"/>
      <c r="J55" s="291"/>
      <c r="K55" s="291"/>
      <c r="L55" s="291"/>
      <c r="M55" s="291"/>
      <c r="N55" s="291"/>
      <c r="O55" s="291"/>
      <c r="P55" s="291"/>
      <c r="Q55" s="291"/>
      <c r="R55" s="291"/>
      <c r="S55" s="291"/>
      <c r="T55" s="291"/>
      <c r="U55" s="291"/>
      <c r="V55" s="291"/>
      <c r="W55" s="291"/>
      <c r="X55" s="291"/>
      <c r="Y55" s="291"/>
      <c r="Z55" s="291"/>
      <c r="AA55" s="462"/>
    </row>
    <row r="56" spans="1:44">
      <c r="A56" s="461"/>
      <c r="B56" s="291"/>
      <c r="C56" s="291"/>
      <c r="D56" s="291"/>
      <c r="E56" s="291"/>
      <c r="F56" s="291"/>
      <c r="G56" s="291"/>
      <c r="H56" s="291"/>
      <c r="I56" s="291"/>
      <c r="J56" s="291"/>
      <c r="K56" s="291"/>
      <c r="L56" s="291"/>
      <c r="M56" s="291"/>
      <c r="N56" s="291"/>
      <c r="O56" s="291"/>
      <c r="P56" s="291"/>
      <c r="Q56" s="291"/>
      <c r="R56" s="291"/>
      <c r="S56" s="291"/>
      <c r="T56" s="291"/>
      <c r="U56" s="291"/>
      <c r="V56" s="291"/>
      <c r="W56" s="291"/>
      <c r="X56" s="291"/>
      <c r="Y56" s="291"/>
      <c r="Z56" s="291"/>
      <c r="AA56" s="462"/>
    </row>
    <row r="57" spans="1:44">
      <c r="A57" s="461"/>
      <c r="B57" s="291"/>
      <c r="C57" s="291"/>
      <c r="D57" s="291"/>
      <c r="E57" s="291"/>
      <c r="F57" s="291"/>
      <c r="G57" s="291"/>
      <c r="H57" s="291"/>
      <c r="I57" s="291"/>
      <c r="J57" s="291"/>
      <c r="K57" s="291"/>
      <c r="L57" s="291"/>
      <c r="M57" s="291"/>
      <c r="N57" s="291"/>
      <c r="O57" s="291"/>
      <c r="P57" s="291"/>
      <c r="Q57" s="291"/>
      <c r="R57" s="291"/>
      <c r="S57" s="291"/>
      <c r="T57" s="291"/>
      <c r="U57" s="291"/>
      <c r="V57" s="291"/>
      <c r="W57" s="291"/>
      <c r="X57" s="291"/>
      <c r="Y57" s="291"/>
      <c r="Z57" s="291"/>
      <c r="AA57" s="462"/>
    </row>
    <row r="58" spans="1:44">
      <c r="A58" s="461"/>
      <c r="B58" s="291"/>
      <c r="C58" s="291"/>
      <c r="D58" s="291"/>
      <c r="E58" s="291"/>
      <c r="F58" s="291"/>
      <c r="G58" s="291"/>
      <c r="H58" s="291"/>
      <c r="I58" s="291"/>
      <c r="J58" s="291"/>
      <c r="K58" s="291"/>
      <c r="L58" s="291"/>
      <c r="M58" s="291"/>
      <c r="N58" s="291"/>
      <c r="O58" s="291"/>
      <c r="P58" s="291"/>
      <c r="Q58" s="291"/>
      <c r="R58" s="291"/>
      <c r="S58" s="291"/>
      <c r="T58" s="291"/>
      <c r="U58" s="291"/>
      <c r="V58" s="291"/>
      <c r="W58" s="291"/>
      <c r="X58" s="291"/>
      <c r="Y58" s="291"/>
      <c r="Z58" s="291"/>
      <c r="AA58" s="462"/>
    </row>
    <row r="59" spans="1:44">
      <c r="A59" s="461"/>
      <c r="B59" s="291"/>
      <c r="C59" s="291"/>
      <c r="D59" s="291"/>
      <c r="E59" s="291"/>
      <c r="F59" s="291"/>
      <c r="G59" s="291"/>
      <c r="H59" s="291"/>
      <c r="I59" s="291"/>
      <c r="J59" s="291"/>
      <c r="K59" s="291"/>
      <c r="L59" s="291"/>
      <c r="M59" s="291"/>
      <c r="N59" s="291"/>
      <c r="O59" s="291"/>
      <c r="P59" s="291"/>
      <c r="Q59" s="291"/>
      <c r="R59" s="291"/>
      <c r="S59" s="291"/>
      <c r="T59" s="291"/>
      <c r="U59" s="291"/>
      <c r="V59" s="291"/>
      <c r="W59" s="291"/>
      <c r="X59" s="291"/>
      <c r="Y59" s="291"/>
      <c r="Z59" s="291"/>
      <c r="AA59" s="462"/>
    </row>
    <row r="60" spans="1:44">
      <c r="A60" s="463"/>
      <c r="B60" s="464"/>
      <c r="C60" s="464"/>
      <c r="D60" s="464"/>
      <c r="E60" s="464"/>
      <c r="F60" s="464"/>
      <c r="G60" s="464"/>
      <c r="H60" s="464"/>
      <c r="I60" s="464"/>
      <c r="J60" s="464"/>
      <c r="K60" s="464"/>
      <c r="L60" s="464"/>
      <c r="M60" s="464"/>
      <c r="N60" s="464"/>
      <c r="O60" s="464"/>
      <c r="P60" s="464"/>
      <c r="Q60" s="464"/>
      <c r="R60" s="464"/>
      <c r="S60" s="464"/>
      <c r="T60" s="464"/>
      <c r="U60" s="464"/>
      <c r="V60" s="464"/>
      <c r="W60" s="464"/>
      <c r="X60" s="464"/>
      <c r="Y60" s="464"/>
      <c r="Z60" s="464"/>
      <c r="AA60" s="465"/>
    </row>
  </sheetData>
  <mergeCells count="4">
    <mergeCell ref="A1:B1"/>
    <mergeCell ref="V1:AA1"/>
    <mergeCell ref="B3:M15"/>
    <mergeCell ref="AR15:BC27"/>
  </mergeCells>
  <phoneticPr fontId="4"/>
  <conditionalFormatting sqref="AD11:AD22">
    <cfRule type="top10" dxfId="16" priority="1" rank="2"/>
  </conditionalFormatting>
  <dataValidations count="1">
    <dataValidation type="list" allowBlank="1" showInputMessage="1" showErrorMessage="1" sqref="AT9:AV9" xr:uid="{00000000-0002-0000-1300-000000000000}">
      <formula1>"「1～4人」,「5～9人」,「10～29人」,「30～49人」,「50～99人」,「100人以上」"</formula1>
    </dataValidation>
  </dataValidations>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colBreaks count="2" manualBreakCount="2">
    <brk id="27" max="1048575" man="1"/>
    <brk id="57"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1000000}">
          <x14:formula1>
            <xm:f>業種リスト!$A$2:$A$14</xm:f>
          </x14:formula1>
          <xm:sqref>AT6:AV6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tabColor theme="9" tint="0.59999389629810485"/>
  </sheetPr>
  <dimension ref="A1:BM60"/>
  <sheetViews>
    <sheetView showGridLines="0" view="pageBreakPreview" zoomScaleNormal="100" zoomScaleSheetLayoutView="100" workbookViewId="0">
      <selection activeCell="B3" sqref="B3:L17"/>
    </sheetView>
  </sheetViews>
  <sheetFormatPr defaultColWidth="10.28515625" defaultRowHeight="10.5"/>
  <cols>
    <col min="1" max="27" width="3.5703125" style="26" customWidth="1"/>
    <col min="28" max="28" width="1.7109375" style="26" customWidth="1"/>
    <col min="29" max="29" width="14.85546875" style="26" customWidth="1"/>
    <col min="30" max="31" width="9.85546875" style="26" customWidth="1"/>
    <col min="32" max="32" width="7.42578125" style="26" customWidth="1"/>
    <col min="33" max="33" width="1.7109375" style="26" customWidth="1"/>
    <col min="34" max="34" width="14.85546875" style="26" customWidth="1"/>
    <col min="35" max="36" width="9.85546875" style="26" customWidth="1"/>
    <col min="37" max="38" width="6.85546875" style="26" bestFit="1" customWidth="1"/>
    <col min="39" max="39" width="15.85546875" style="336" bestFit="1" customWidth="1"/>
    <col min="40" max="40" width="7.140625" style="336" bestFit="1" customWidth="1"/>
    <col min="41" max="41" width="5.42578125" style="336" bestFit="1" customWidth="1"/>
    <col min="42" max="43" width="7.140625" style="336" bestFit="1" customWidth="1"/>
    <col min="44" max="44" width="8.28515625" style="336" bestFit="1" customWidth="1"/>
    <col min="45" max="45" width="5.42578125" style="336" bestFit="1" customWidth="1"/>
    <col min="46" max="53" width="5.42578125" style="336" customWidth="1"/>
    <col min="54" max="54" width="1.7109375" style="26" customWidth="1"/>
    <col min="55" max="55" width="14.85546875" style="26" customWidth="1"/>
    <col min="56" max="56" width="7.42578125" style="26" customWidth="1"/>
    <col min="57" max="57" width="8.28515625" style="26" bestFit="1" customWidth="1"/>
    <col min="58" max="58" width="7.42578125" style="26" customWidth="1"/>
    <col min="59" max="59" width="1.7109375" style="26" customWidth="1"/>
    <col min="60" max="60" width="14.85546875" style="26" customWidth="1"/>
    <col min="61" max="61" width="7.140625" style="26" bestFit="1" customWidth="1"/>
    <col min="62" max="62" width="8.28515625" style="26" bestFit="1" customWidth="1"/>
    <col min="63" max="64" width="6.85546875" style="26" bestFit="1" customWidth="1"/>
    <col min="65" max="16384" width="10.28515625" style="26"/>
  </cols>
  <sheetData>
    <row r="1" spans="1:64" ht="21" customHeight="1" thickBot="1">
      <c r="A1" s="928">
        <v>46</v>
      </c>
      <c r="B1" s="928"/>
      <c r="C1" s="495" t="s">
        <v>151</v>
      </c>
      <c r="D1" s="495"/>
      <c r="E1" s="495"/>
      <c r="F1" s="495"/>
      <c r="G1" s="495"/>
      <c r="H1" s="495"/>
      <c r="I1" s="495"/>
      <c r="J1" s="495"/>
      <c r="K1" s="495"/>
      <c r="L1" s="495"/>
      <c r="M1" s="495"/>
      <c r="N1" s="495"/>
      <c r="O1" s="495"/>
      <c r="P1" s="495"/>
      <c r="Q1" s="495"/>
      <c r="R1" s="495"/>
      <c r="S1" s="495"/>
      <c r="T1" s="495"/>
      <c r="U1" s="495"/>
      <c r="V1" s="929" t="s">
        <v>522</v>
      </c>
      <c r="W1" s="929"/>
      <c r="X1" s="929"/>
      <c r="Y1" s="929"/>
      <c r="Z1" s="929"/>
      <c r="AA1" s="929"/>
      <c r="AC1" s="528" t="s">
        <v>895</v>
      </c>
      <c r="BC1" s="528" t="s">
        <v>393</v>
      </c>
    </row>
    <row r="3" spans="1:64" ht="10.5" customHeight="1">
      <c r="B3" s="953" t="s">
        <v>919</v>
      </c>
      <c r="C3" s="953"/>
      <c r="D3" s="953"/>
      <c r="E3" s="953"/>
      <c r="F3" s="953"/>
      <c r="G3" s="953"/>
      <c r="H3" s="953"/>
      <c r="I3" s="953"/>
      <c r="J3" s="953"/>
      <c r="K3" s="953"/>
      <c r="L3" s="953"/>
      <c r="N3" s="433"/>
      <c r="O3" s="434"/>
      <c r="P3" s="434"/>
      <c r="Q3" s="434"/>
      <c r="R3" s="434"/>
      <c r="S3" s="434"/>
      <c r="T3" s="434"/>
      <c r="U3" s="434"/>
      <c r="V3" s="434"/>
      <c r="W3" s="434"/>
      <c r="X3" s="434"/>
      <c r="Y3" s="434"/>
      <c r="Z3" s="434"/>
      <c r="AA3" s="435"/>
      <c r="AC3" s="992" t="s">
        <v>152</v>
      </c>
      <c r="AD3" s="992"/>
      <c r="AE3" s="992"/>
      <c r="AF3" s="992"/>
      <c r="AG3" s="992"/>
      <c r="AH3" s="26" t="s">
        <v>77</v>
      </c>
      <c r="AN3" s="336" t="s">
        <v>669</v>
      </c>
      <c r="BC3" s="992" t="s">
        <v>152</v>
      </c>
      <c r="BD3" s="992"/>
      <c r="BE3" s="992"/>
      <c r="BF3" s="992"/>
      <c r="BG3" s="992"/>
      <c r="BH3" s="26" t="s">
        <v>77</v>
      </c>
    </row>
    <row r="4" spans="1:64" ht="11.25" customHeight="1" thickBot="1">
      <c r="B4" s="953"/>
      <c r="C4" s="953"/>
      <c r="D4" s="953"/>
      <c r="E4" s="953"/>
      <c r="F4" s="953"/>
      <c r="G4" s="953"/>
      <c r="H4" s="953"/>
      <c r="I4" s="953"/>
      <c r="J4" s="953"/>
      <c r="K4" s="953"/>
      <c r="L4" s="953"/>
      <c r="N4" s="436"/>
      <c r="O4" s="87"/>
      <c r="P4" s="87"/>
      <c r="Q4" s="87"/>
      <c r="R4" s="87"/>
      <c r="S4" s="87"/>
      <c r="T4" s="87"/>
      <c r="U4" s="87"/>
      <c r="V4" s="87"/>
      <c r="W4" s="87"/>
      <c r="X4" s="87"/>
      <c r="Y4" s="87"/>
      <c r="Z4" s="87"/>
      <c r="AA4" s="437"/>
      <c r="AN4" s="336" t="str">
        <f>CONCATENATE("未就学児養育者への支援制度について、「実施している」と回答した事業所が全体で",TEXT(AD6,"0.0％"),"となった。")</f>
        <v>未就学児養育者への支援制度について、「実施している」と回答した事業所が全体で63.8%となった。</v>
      </c>
    </row>
    <row r="5" spans="1:64" ht="18.75" thickBot="1">
      <c r="B5" s="953"/>
      <c r="C5" s="953"/>
      <c r="D5" s="953"/>
      <c r="E5" s="953"/>
      <c r="F5" s="953"/>
      <c r="G5" s="953"/>
      <c r="H5" s="953"/>
      <c r="I5" s="953"/>
      <c r="J5" s="953"/>
      <c r="K5" s="953"/>
      <c r="L5" s="953"/>
      <c r="N5" s="436"/>
      <c r="O5" s="87"/>
      <c r="P5" s="87"/>
      <c r="Q5" s="87"/>
      <c r="R5" s="87"/>
      <c r="S5" s="87"/>
      <c r="T5" s="87"/>
      <c r="U5" s="87"/>
      <c r="V5" s="87"/>
      <c r="W5" s="87"/>
      <c r="X5" s="87"/>
      <c r="Y5" s="87"/>
      <c r="Z5" s="87"/>
      <c r="AA5" s="437"/>
      <c r="AC5" s="578"/>
      <c r="AD5" s="602" t="s">
        <v>308</v>
      </c>
      <c r="AE5" s="602" t="s">
        <v>331</v>
      </c>
      <c r="AF5" s="575" t="s">
        <v>399</v>
      </c>
      <c r="AH5" s="578"/>
      <c r="AI5" s="602" t="s">
        <v>308</v>
      </c>
      <c r="AJ5" s="602" t="s">
        <v>331</v>
      </c>
      <c r="AK5" s="575" t="s">
        <v>399</v>
      </c>
      <c r="AL5" s="575" t="s">
        <v>547</v>
      </c>
      <c r="AN5" s="336" t="s">
        <v>670</v>
      </c>
      <c r="AP5" s="788" t="s">
        <v>671</v>
      </c>
      <c r="AQ5" s="788" t="s">
        <v>672</v>
      </c>
      <c r="AR5" s="788" t="s">
        <v>673</v>
      </c>
      <c r="AS5" s="336" t="s">
        <v>674</v>
      </c>
      <c r="BC5" s="134"/>
      <c r="BD5" s="530" t="s">
        <v>308</v>
      </c>
      <c r="BE5" s="531" t="s">
        <v>331</v>
      </c>
      <c r="BF5" s="30" t="s">
        <v>399</v>
      </c>
      <c r="BH5" s="134"/>
      <c r="BI5" s="530" t="s">
        <v>308</v>
      </c>
      <c r="BJ5" s="531" t="s">
        <v>331</v>
      </c>
      <c r="BK5" s="43" t="s">
        <v>399</v>
      </c>
      <c r="BL5" s="103" t="s">
        <v>547</v>
      </c>
    </row>
    <row r="6" spans="1:64" ht="12" customHeight="1" thickTop="1" thickBot="1">
      <c r="B6" s="953"/>
      <c r="C6" s="953"/>
      <c r="D6" s="953"/>
      <c r="E6" s="953"/>
      <c r="F6" s="953"/>
      <c r="G6" s="953"/>
      <c r="H6" s="953"/>
      <c r="I6" s="953"/>
      <c r="J6" s="953"/>
      <c r="K6" s="953"/>
      <c r="L6" s="953"/>
      <c r="N6" s="436"/>
      <c r="O6" s="87"/>
      <c r="P6" s="87"/>
      <c r="Q6" s="87"/>
      <c r="R6" s="87"/>
      <c r="S6" s="87"/>
      <c r="T6" s="87"/>
      <c r="U6" s="87"/>
      <c r="V6" s="87"/>
      <c r="W6" s="87"/>
      <c r="X6" s="87"/>
      <c r="Y6" s="87"/>
      <c r="Z6" s="87"/>
      <c r="AA6" s="437"/>
      <c r="AC6" s="575" t="s">
        <v>547</v>
      </c>
      <c r="AD6" s="769">
        <f>BD6</f>
        <v>0.63795853269537484</v>
      </c>
      <c r="AE6" s="688">
        <f>BE6</f>
        <v>0.3197767145135566</v>
      </c>
      <c r="AF6" s="688">
        <f>BF6</f>
        <v>4.2264752791068581E-2</v>
      </c>
      <c r="AH6" s="575" t="s">
        <v>547</v>
      </c>
      <c r="AI6" s="709">
        <f>BI6</f>
        <v>800</v>
      </c>
      <c r="AJ6" s="709">
        <f>BJ6</f>
        <v>401</v>
      </c>
      <c r="AK6" s="709">
        <f>BK6</f>
        <v>53</v>
      </c>
      <c r="AL6" s="709">
        <f>BL6</f>
        <v>1254</v>
      </c>
      <c r="AN6" s="336" t="s">
        <v>697</v>
      </c>
      <c r="AP6" s="788" t="s">
        <v>676</v>
      </c>
      <c r="AQ6" s="788" t="s">
        <v>694</v>
      </c>
      <c r="AR6" s="788"/>
      <c r="AS6" s="336" t="s">
        <v>742</v>
      </c>
      <c r="BC6" s="31" t="s">
        <v>547</v>
      </c>
      <c r="BD6" s="130">
        <f>+BI6/$BL6</f>
        <v>0.63795853269537484</v>
      </c>
      <c r="BE6" s="131">
        <f>+BJ6/$BL6</f>
        <v>0.3197767145135566</v>
      </c>
      <c r="BF6" s="133">
        <f>+BK6/$BL6</f>
        <v>4.2264752791068581E-2</v>
      </c>
      <c r="BH6" s="31" t="s">
        <v>547</v>
      </c>
      <c r="BI6" s="545">
        <f>+集計・資料①!EA32</f>
        <v>800</v>
      </c>
      <c r="BJ6" s="532">
        <f>+集計・資料①!EI32</f>
        <v>401</v>
      </c>
      <c r="BK6" s="546">
        <f>+集計・資料①!EJ32</f>
        <v>53</v>
      </c>
      <c r="BL6" s="547">
        <f>+SUM(BI6:BK6)</f>
        <v>1254</v>
      </c>
    </row>
    <row r="7" spans="1:64" ht="10.5" customHeight="1">
      <c r="B7" s="953"/>
      <c r="C7" s="953"/>
      <c r="D7" s="953"/>
      <c r="E7" s="953"/>
      <c r="F7" s="953"/>
      <c r="G7" s="953"/>
      <c r="H7" s="953"/>
      <c r="I7" s="953"/>
      <c r="J7" s="953"/>
      <c r="K7" s="953"/>
      <c r="L7" s="953"/>
      <c r="N7" s="436"/>
      <c r="O7" s="87"/>
      <c r="P7" s="87"/>
      <c r="Q7" s="87"/>
      <c r="R7" s="87"/>
      <c r="S7" s="87"/>
      <c r="T7" s="87"/>
      <c r="U7" s="87"/>
      <c r="V7" s="87"/>
      <c r="W7" s="87"/>
      <c r="X7" s="87"/>
      <c r="Y7" s="87"/>
      <c r="Z7" s="87"/>
      <c r="AA7" s="437"/>
      <c r="AK7" s="87"/>
      <c r="AL7" s="87"/>
      <c r="AN7" s="336" t="str">
        <f>CONCATENATE(AN6,AP6,AQ6,AR6,AS6)</f>
        <v>業種別では、「情報通信業」「教育・学習支援業」で、規模別では、「30人以上」の事業所において、実施率が高い。</v>
      </c>
      <c r="BK7" s="525"/>
      <c r="BL7" s="525"/>
    </row>
    <row r="8" spans="1:64" ht="10.5" customHeight="1">
      <c r="B8" s="953"/>
      <c r="C8" s="953"/>
      <c r="D8" s="953"/>
      <c r="E8" s="953"/>
      <c r="F8" s="953"/>
      <c r="G8" s="953"/>
      <c r="H8" s="953"/>
      <c r="I8" s="953"/>
      <c r="J8" s="953"/>
      <c r="K8" s="953"/>
      <c r="L8" s="953"/>
      <c r="N8" s="436"/>
      <c r="O8" s="87"/>
      <c r="P8" s="87"/>
      <c r="Q8" s="87"/>
      <c r="R8" s="87"/>
      <c r="S8" s="87"/>
      <c r="T8" s="87"/>
      <c r="U8" s="87"/>
      <c r="V8" s="87"/>
      <c r="W8" s="87"/>
      <c r="X8" s="87"/>
      <c r="Y8" s="87"/>
      <c r="Z8" s="87"/>
      <c r="AA8" s="437"/>
      <c r="AC8" s="537" t="s">
        <v>154</v>
      </c>
      <c r="AD8" s="537"/>
      <c r="AE8" s="537"/>
      <c r="AF8" s="537"/>
      <c r="AG8" s="537"/>
      <c r="AH8" s="26" t="s">
        <v>78</v>
      </c>
      <c r="AK8" s="87"/>
      <c r="AL8" s="87"/>
      <c r="AP8" s="788" t="s">
        <v>730</v>
      </c>
      <c r="AQ8" s="788" t="s">
        <v>713</v>
      </c>
      <c r="AR8" s="788" t="s">
        <v>714</v>
      </c>
      <c r="BC8" s="537" t="s">
        <v>154</v>
      </c>
      <c r="BD8" s="537"/>
      <c r="BE8" s="537"/>
      <c r="BF8" s="537"/>
      <c r="BG8" s="537"/>
      <c r="BH8" s="26" t="s">
        <v>78</v>
      </c>
      <c r="BK8" s="87"/>
      <c r="BL8" s="87"/>
    </row>
    <row r="9" spans="1:64" ht="11.25" customHeight="1" thickBot="1">
      <c r="B9" s="953"/>
      <c r="C9" s="953"/>
      <c r="D9" s="953"/>
      <c r="E9" s="953"/>
      <c r="F9" s="953"/>
      <c r="G9" s="953"/>
      <c r="H9" s="953"/>
      <c r="I9" s="953"/>
      <c r="J9" s="953"/>
      <c r="K9" s="953"/>
      <c r="L9" s="953"/>
      <c r="N9" s="436"/>
      <c r="O9" s="87"/>
      <c r="P9" s="87"/>
      <c r="Q9" s="87"/>
      <c r="R9" s="87"/>
      <c r="S9" s="87"/>
      <c r="T9" s="87"/>
      <c r="U9" s="87"/>
      <c r="V9" s="87"/>
      <c r="W9" s="87"/>
      <c r="X9" s="87"/>
      <c r="Y9" s="87"/>
      <c r="Z9" s="87"/>
      <c r="AA9" s="437"/>
      <c r="AK9" s="87"/>
      <c r="AL9" s="87"/>
      <c r="AP9" s="788"/>
      <c r="AQ9" s="788"/>
      <c r="AR9" s="788"/>
      <c r="BK9" s="526"/>
      <c r="BL9" s="526"/>
    </row>
    <row r="10" spans="1:64" ht="18.75" thickBot="1">
      <c r="B10" s="953"/>
      <c r="C10" s="953"/>
      <c r="D10" s="953"/>
      <c r="E10" s="953"/>
      <c r="F10" s="953"/>
      <c r="G10" s="953"/>
      <c r="H10" s="953"/>
      <c r="I10" s="953"/>
      <c r="J10" s="953"/>
      <c r="K10" s="953"/>
      <c r="L10" s="953"/>
      <c r="N10" s="436"/>
      <c r="O10" s="87"/>
      <c r="P10" s="87"/>
      <c r="Q10" s="87"/>
      <c r="R10" s="87"/>
      <c r="S10" s="87"/>
      <c r="T10" s="87"/>
      <c r="U10" s="87"/>
      <c r="V10" s="87"/>
      <c r="W10" s="87"/>
      <c r="X10" s="87"/>
      <c r="Y10" s="87"/>
      <c r="Z10" s="87"/>
      <c r="AA10" s="437"/>
      <c r="AC10" s="575" t="s">
        <v>539</v>
      </c>
      <c r="AD10" s="602" t="s">
        <v>308</v>
      </c>
      <c r="AE10" s="602" t="s">
        <v>331</v>
      </c>
      <c r="AF10" s="575" t="s">
        <v>399</v>
      </c>
      <c r="AH10" s="575" t="s">
        <v>539</v>
      </c>
      <c r="AI10" s="602" t="s">
        <v>308</v>
      </c>
      <c r="AJ10" s="602" t="s">
        <v>331</v>
      </c>
      <c r="AK10" s="575" t="s">
        <v>399</v>
      </c>
      <c r="AL10" s="575" t="s">
        <v>547</v>
      </c>
      <c r="BC10" s="31" t="s">
        <v>539</v>
      </c>
      <c r="BD10" s="530" t="s">
        <v>308</v>
      </c>
      <c r="BE10" s="531" t="s">
        <v>331</v>
      </c>
      <c r="BF10" s="30" t="s">
        <v>399</v>
      </c>
      <c r="BH10" s="31" t="s">
        <v>539</v>
      </c>
      <c r="BI10" s="530" t="s">
        <v>308</v>
      </c>
      <c r="BJ10" s="531" t="s">
        <v>331</v>
      </c>
      <c r="BK10" s="43" t="s">
        <v>399</v>
      </c>
      <c r="BL10" s="103" t="s">
        <v>547</v>
      </c>
    </row>
    <row r="11" spans="1:64" ht="10.5" customHeight="1">
      <c r="B11" s="953"/>
      <c r="C11" s="953"/>
      <c r="D11" s="953"/>
      <c r="E11" s="953"/>
      <c r="F11" s="953"/>
      <c r="G11" s="953"/>
      <c r="H11" s="953"/>
      <c r="I11" s="953"/>
      <c r="J11" s="953"/>
      <c r="K11" s="953"/>
      <c r="L11" s="953"/>
      <c r="N11" s="436"/>
      <c r="O11" s="87"/>
      <c r="P11" s="87"/>
      <c r="Q11" s="87"/>
      <c r="R11" s="87"/>
      <c r="S11" s="87"/>
      <c r="T11" s="87"/>
      <c r="U11" s="87"/>
      <c r="V11" s="87"/>
      <c r="W11" s="87"/>
      <c r="X11" s="87"/>
      <c r="Y11" s="87"/>
      <c r="Z11" s="87"/>
      <c r="AA11" s="437"/>
      <c r="AC11" s="573" t="s">
        <v>401</v>
      </c>
      <c r="AD11" s="697">
        <f>BD23</f>
        <v>0.57939914163090134</v>
      </c>
      <c r="AE11" s="688">
        <f>BE23</f>
        <v>0.37768240343347642</v>
      </c>
      <c r="AF11" s="688">
        <f>BF23</f>
        <v>4.2918454935622317E-2</v>
      </c>
      <c r="AH11" s="573" t="s">
        <v>401</v>
      </c>
      <c r="AI11" s="709">
        <f>BI23</f>
        <v>135</v>
      </c>
      <c r="AJ11" s="709">
        <f>BJ23</f>
        <v>88</v>
      </c>
      <c r="AK11" s="709">
        <f>BK23</f>
        <v>10</v>
      </c>
      <c r="AL11" s="709">
        <f>BL23</f>
        <v>233</v>
      </c>
      <c r="AN11" s="336" t="str">
        <f>CONCATENATE(AN9,AP9,AQ9,AR9,AS9,AN10,AP10,AQ10,AR10,AS10)</f>
        <v/>
      </c>
      <c r="BC11" s="44" t="s">
        <v>546</v>
      </c>
      <c r="BD11" s="90" t="e">
        <f>+BI11/$BL11</f>
        <v>#DIV/0!</v>
      </c>
      <c r="BE11" s="541" t="e">
        <f>+BJ11/$BL11</f>
        <v>#DIV/0!</v>
      </c>
      <c r="BF11" s="91" t="e">
        <f>+BK11/$BL11</f>
        <v>#DIV/0!</v>
      </c>
      <c r="BH11" s="147" t="s">
        <v>546</v>
      </c>
      <c r="BI11" s="237">
        <f>+集計・資料①!EA6</f>
        <v>0</v>
      </c>
      <c r="BJ11" s="238">
        <f>+集計・資料①!EI6</f>
        <v>0</v>
      </c>
      <c r="BK11" s="238">
        <f>+集計・資料①!EJ6</f>
        <v>0</v>
      </c>
      <c r="BL11" s="510">
        <f t="shared" ref="BL11:BL20" si="0">+SUM(BI11:BK11)</f>
        <v>0</v>
      </c>
    </row>
    <row r="12" spans="1:64" ht="10.5" customHeight="1">
      <c r="B12" s="953"/>
      <c r="C12" s="953"/>
      <c r="D12" s="953"/>
      <c r="E12" s="953"/>
      <c r="F12" s="953"/>
      <c r="G12" s="953"/>
      <c r="H12" s="953"/>
      <c r="I12" s="953"/>
      <c r="J12" s="953"/>
      <c r="K12" s="953"/>
      <c r="L12" s="953"/>
      <c r="N12" s="436"/>
      <c r="O12" s="87"/>
      <c r="P12" s="87"/>
      <c r="Q12" s="87"/>
      <c r="R12" s="87"/>
      <c r="S12" s="87"/>
      <c r="T12" s="87"/>
      <c r="U12" s="87"/>
      <c r="V12" s="87"/>
      <c r="W12" s="87"/>
      <c r="X12" s="87"/>
      <c r="Y12" s="87"/>
      <c r="Z12" s="87"/>
      <c r="AA12" s="437"/>
      <c r="AC12" s="690" t="s">
        <v>402</v>
      </c>
      <c r="AD12" s="697">
        <f>BD22</f>
        <v>0.60220994475138123</v>
      </c>
      <c r="AE12" s="688">
        <f>BE22</f>
        <v>0.35359116022099446</v>
      </c>
      <c r="AF12" s="688">
        <f>BF22</f>
        <v>4.4198895027624308E-2</v>
      </c>
      <c r="AH12" s="690" t="s">
        <v>402</v>
      </c>
      <c r="AI12" s="709">
        <f>BI22</f>
        <v>109</v>
      </c>
      <c r="AJ12" s="709">
        <f>BJ22</f>
        <v>64</v>
      </c>
      <c r="AK12" s="709">
        <f>BK22</f>
        <v>8</v>
      </c>
      <c r="AL12" s="709">
        <f>BL22</f>
        <v>181</v>
      </c>
      <c r="AN12" s="336" t="s">
        <v>737</v>
      </c>
      <c r="BC12" s="7" t="s">
        <v>533</v>
      </c>
      <c r="BD12" s="96">
        <f t="shared" ref="BD12:BD23" si="1">+BI12/$BL12</f>
        <v>0.58064516129032262</v>
      </c>
      <c r="BE12" s="542">
        <f t="shared" ref="BE12:BE23" si="2">+BJ12/$BL12</f>
        <v>0.35483870967741937</v>
      </c>
      <c r="BF12" s="73">
        <f t="shared" ref="BF12:BF23" si="3">+BK12/$BL12</f>
        <v>6.4516129032258063E-2</v>
      </c>
      <c r="BH12" s="18" t="s">
        <v>533</v>
      </c>
      <c r="BI12" s="239">
        <f>+集計・資料①!EA8</f>
        <v>72</v>
      </c>
      <c r="BJ12" s="236">
        <f>+集計・資料①!EI8</f>
        <v>44</v>
      </c>
      <c r="BK12" s="236">
        <f>+集計・資料①!EJ8</f>
        <v>8</v>
      </c>
      <c r="BL12" s="76">
        <f t="shared" si="0"/>
        <v>124</v>
      </c>
    </row>
    <row r="13" spans="1:64" ht="10.5" customHeight="1">
      <c r="B13" s="953"/>
      <c r="C13" s="953"/>
      <c r="D13" s="953"/>
      <c r="E13" s="953"/>
      <c r="F13" s="953"/>
      <c r="G13" s="953"/>
      <c r="H13" s="953"/>
      <c r="I13" s="953"/>
      <c r="J13" s="953"/>
      <c r="K13" s="953"/>
      <c r="L13" s="953"/>
      <c r="N13" s="436"/>
      <c r="O13" s="87"/>
      <c r="P13" s="87"/>
      <c r="Q13" s="87"/>
      <c r="R13" s="87"/>
      <c r="S13" s="87"/>
      <c r="T13" s="87"/>
      <c r="U13" s="87"/>
      <c r="V13" s="87"/>
      <c r="W13" s="87"/>
      <c r="X13" s="87"/>
      <c r="Y13" s="87"/>
      <c r="Z13" s="87"/>
      <c r="AA13" s="437"/>
      <c r="AC13" s="573" t="s">
        <v>403</v>
      </c>
      <c r="AD13" s="697">
        <f>BD21</f>
        <v>0.84615384615384615</v>
      </c>
      <c r="AE13" s="688">
        <f>BE21</f>
        <v>0.15384615384615385</v>
      </c>
      <c r="AF13" s="688">
        <f>BF21</f>
        <v>0</v>
      </c>
      <c r="AH13" s="573" t="s">
        <v>403</v>
      </c>
      <c r="AI13" s="709">
        <f>BI21</f>
        <v>11</v>
      </c>
      <c r="AJ13" s="709">
        <f>BJ21</f>
        <v>2</v>
      </c>
      <c r="AK13" s="709">
        <f>BK21</f>
        <v>0</v>
      </c>
      <c r="AL13" s="709">
        <f>BL21</f>
        <v>13</v>
      </c>
      <c r="AN13" s="336" t="s">
        <v>738</v>
      </c>
      <c r="BC13" s="7" t="s">
        <v>534</v>
      </c>
      <c r="BD13" s="96">
        <f t="shared" si="1"/>
        <v>0.65277777777777779</v>
      </c>
      <c r="BE13" s="542">
        <f t="shared" si="2"/>
        <v>0.3125</v>
      </c>
      <c r="BF13" s="73">
        <f t="shared" si="3"/>
        <v>3.4722222222222224E-2</v>
      </c>
      <c r="BH13" s="18" t="s">
        <v>534</v>
      </c>
      <c r="BI13" s="239">
        <f>+集計・資料①!EA10</f>
        <v>94</v>
      </c>
      <c r="BJ13" s="236">
        <f>+集計・資料①!EI10</f>
        <v>45</v>
      </c>
      <c r="BK13" s="236">
        <f>+集計・資料①!EJ10</f>
        <v>5</v>
      </c>
      <c r="BL13" s="76">
        <f t="shared" si="0"/>
        <v>144</v>
      </c>
    </row>
    <row r="14" spans="1:64" ht="10.5" customHeight="1">
      <c r="B14" s="953"/>
      <c r="C14" s="953"/>
      <c r="D14" s="953"/>
      <c r="E14" s="953"/>
      <c r="F14" s="953"/>
      <c r="G14" s="953"/>
      <c r="H14" s="953"/>
      <c r="I14" s="953"/>
      <c r="J14" s="953"/>
      <c r="K14" s="953"/>
      <c r="L14" s="953"/>
      <c r="N14" s="436"/>
      <c r="O14" s="87"/>
      <c r="P14" s="87"/>
      <c r="Q14" s="87"/>
      <c r="R14" s="87"/>
      <c r="S14" s="87"/>
      <c r="T14" s="87"/>
      <c r="U14" s="87"/>
      <c r="V14" s="87"/>
      <c r="W14" s="87"/>
      <c r="X14" s="87"/>
      <c r="Y14" s="87"/>
      <c r="Z14" s="87"/>
      <c r="AA14" s="437"/>
      <c r="AC14" s="690" t="s">
        <v>404</v>
      </c>
      <c r="AD14" s="697">
        <f>BD20</f>
        <v>0.69230769230769229</v>
      </c>
      <c r="AE14" s="688">
        <f>BE20</f>
        <v>0.19230769230769232</v>
      </c>
      <c r="AF14" s="688">
        <f>BF20</f>
        <v>0.11538461538461539</v>
      </c>
      <c r="AH14" s="690" t="s">
        <v>404</v>
      </c>
      <c r="AI14" s="709">
        <f>BI20</f>
        <v>18</v>
      </c>
      <c r="AJ14" s="709">
        <f>BJ20</f>
        <v>5</v>
      </c>
      <c r="AK14" s="709">
        <f>BK20</f>
        <v>3</v>
      </c>
      <c r="AL14" s="709">
        <f>BL20</f>
        <v>26</v>
      </c>
      <c r="AN14" s="336" t="s">
        <v>739</v>
      </c>
      <c r="BC14" s="7" t="s">
        <v>532</v>
      </c>
      <c r="BD14" s="96">
        <f t="shared" si="1"/>
        <v>0.82926829268292679</v>
      </c>
      <c r="BE14" s="542">
        <f t="shared" si="2"/>
        <v>0.17073170731707318</v>
      </c>
      <c r="BF14" s="73">
        <f t="shared" si="3"/>
        <v>0</v>
      </c>
      <c r="BH14" s="18" t="s">
        <v>532</v>
      </c>
      <c r="BI14" s="239">
        <f>+集計・資料①!EA12</f>
        <v>34</v>
      </c>
      <c r="BJ14" s="236">
        <f>+集計・資料①!EI12</f>
        <v>7</v>
      </c>
      <c r="BK14" s="236">
        <f>+集計・資料①!EJ12</f>
        <v>0</v>
      </c>
      <c r="BL14" s="76">
        <f t="shared" si="0"/>
        <v>41</v>
      </c>
    </row>
    <row r="15" spans="1:64" ht="10.5" customHeight="1">
      <c r="B15" s="953"/>
      <c r="C15" s="953"/>
      <c r="D15" s="953"/>
      <c r="E15" s="953"/>
      <c r="F15" s="953"/>
      <c r="G15" s="953"/>
      <c r="H15" s="953"/>
      <c r="I15" s="953"/>
      <c r="J15" s="953"/>
      <c r="K15" s="953"/>
      <c r="L15" s="953"/>
      <c r="N15" s="436"/>
      <c r="O15" s="87"/>
      <c r="P15" s="87"/>
      <c r="Q15" s="87"/>
      <c r="R15" s="87"/>
      <c r="S15" s="87"/>
      <c r="T15" s="87"/>
      <c r="U15" s="87"/>
      <c r="V15" s="87"/>
      <c r="W15" s="87"/>
      <c r="X15" s="87"/>
      <c r="Y15" s="87"/>
      <c r="Z15" s="87"/>
      <c r="AA15" s="437"/>
      <c r="AC15" s="573" t="s">
        <v>405</v>
      </c>
      <c r="AD15" s="697">
        <f>BD19</f>
        <v>0.61440677966101698</v>
      </c>
      <c r="AE15" s="688">
        <f>BE19</f>
        <v>0.33898305084745761</v>
      </c>
      <c r="AF15" s="688">
        <f>BF19</f>
        <v>4.6610169491525424E-2</v>
      </c>
      <c r="AH15" s="573" t="s">
        <v>405</v>
      </c>
      <c r="AI15" s="709">
        <f>BI19</f>
        <v>145</v>
      </c>
      <c r="AJ15" s="709">
        <f>BJ19</f>
        <v>80</v>
      </c>
      <c r="AK15" s="709">
        <f>BK19</f>
        <v>11</v>
      </c>
      <c r="AL15" s="709">
        <f>BL19</f>
        <v>236</v>
      </c>
      <c r="AN15" s="336" t="s">
        <v>740</v>
      </c>
      <c r="BC15" s="7" t="s">
        <v>531</v>
      </c>
      <c r="BD15" s="96">
        <f t="shared" si="1"/>
        <v>0.76111111111111107</v>
      </c>
      <c r="BE15" s="542">
        <f t="shared" si="2"/>
        <v>0.22222222222222221</v>
      </c>
      <c r="BF15" s="73">
        <f t="shared" si="3"/>
        <v>1.6666666666666666E-2</v>
      </c>
      <c r="BH15" s="18" t="s">
        <v>531</v>
      </c>
      <c r="BI15" s="239">
        <f>+集計・資料①!EA14</f>
        <v>137</v>
      </c>
      <c r="BJ15" s="236">
        <f>+集計・資料①!EI14</f>
        <v>40</v>
      </c>
      <c r="BK15" s="236">
        <f>+集計・資料①!EJ14</f>
        <v>3</v>
      </c>
      <c r="BL15" s="76">
        <f t="shared" si="0"/>
        <v>180</v>
      </c>
    </row>
    <row r="16" spans="1:64" ht="10.5" customHeight="1">
      <c r="B16" s="953"/>
      <c r="C16" s="953"/>
      <c r="D16" s="953"/>
      <c r="E16" s="953"/>
      <c r="F16" s="953"/>
      <c r="G16" s="953"/>
      <c r="H16" s="953"/>
      <c r="I16" s="953"/>
      <c r="J16" s="953"/>
      <c r="K16" s="953"/>
      <c r="L16" s="953"/>
      <c r="N16" s="438"/>
      <c r="O16" s="439"/>
      <c r="P16" s="439"/>
      <c r="Q16" s="439"/>
      <c r="R16" s="439"/>
      <c r="S16" s="439"/>
      <c r="T16" s="439"/>
      <c r="U16" s="439"/>
      <c r="V16" s="439"/>
      <c r="W16" s="439"/>
      <c r="X16" s="439"/>
      <c r="Y16" s="439"/>
      <c r="Z16" s="439"/>
      <c r="AA16" s="440"/>
      <c r="AC16" s="690" t="s">
        <v>406</v>
      </c>
      <c r="AD16" s="697">
        <f>BD18</f>
        <v>0.76190476190476186</v>
      </c>
      <c r="AE16" s="688">
        <f>BE18</f>
        <v>0.14285714285714285</v>
      </c>
      <c r="AF16" s="688">
        <f>BF18</f>
        <v>9.5238095238095233E-2</v>
      </c>
      <c r="AH16" s="690" t="s">
        <v>406</v>
      </c>
      <c r="AI16" s="709">
        <f>BI18</f>
        <v>16</v>
      </c>
      <c r="AJ16" s="709">
        <f>BJ18</f>
        <v>3</v>
      </c>
      <c r="AK16" s="709">
        <f>BK18</f>
        <v>2</v>
      </c>
      <c r="AL16" s="709">
        <f>BL18</f>
        <v>21</v>
      </c>
      <c r="AN16" s="336" t="s">
        <v>741</v>
      </c>
      <c r="BC16" s="7" t="s">
        <v>530</v>
      </c>
      <c r="BD16" s="96">
        <f t="shared" si="1"/>
        <v>0.5714285714285714</v>
      </c>
      <c r="BE16" s="542">
        <f t="shared" si="2"/>
        <v>0.34285714285714286</v>
      </c>
      <c r="BF16" s="73">
        <f t="shared" si="3"/>
        <v>8.5714285714285715E-2</v>
      </c>
      <c r="BH16" s="18" t="s">
        <v>530</v>
      </c>
      <c r="BI16" s="239">
        <f>+集計・資料①!EA16</f>
        <v>20</v>
      </c>
      <c r="BJ16" s="236">
        <f>+集計・資料①!EI16</f>
        <v>12</v>
      </c>
      <c r="BK16" s="236">
        <f>+集計・資料①!EJ16</f>
        <v>3</v>
      </c>
      <c r="BL16" s="76">
        <f t="shared" si="0"/>
        <v>35</v>
      </c>
    </row>
    <row r="17" spans="1:65" ht="10.5" customHeight="1">
      <c r="B17" s="993"/>
      <c r="C17" s="993"/>
      <c r="D17" s="993"/>
      <c r="E17" s="993"/>
      <c r="F17" s="993"/>
      <c r="G17" s="993"/>
      <c r="H17" s="993"/>
      <c r="I17" s="993"/>
      <c r="J17" s="993"/>
      <c r="K17" s="993"/>
      <c r="L17" s="993"/>
      <c r="O17" s="87"/>
      <c r="P17" s="87"/>
      <c r="Q17" s="87"/>
      <c r="R17" s="87"/>
      <c r="S17" s="87"/>
      <c r="T17" s="87"/>
      <c r="U17" s="87"/>
      <c r="V17" s="87"/>
      <c r="W17" s="87"/>
      <c r="X17" s="87"/>
      <c r="Y17" s="87"/>
      <c r="Z17" s="87"/>
      <c r="AA17" s="87"/>
      <c r="AC17" s="573" t="s">
        <v>407</v>
      </c>
      <c r="AD17" s="697">
        <f>BD17</f>
        <v>0.45</v>
      </c>
      <c r="AE17" s="688">
        <f>BE17</f>
        <v>0.55000000000000004</v>
      </c>
      <c r="AF17" s="688">
        <f>BF17</f>
        <v>0</v>
      </c>
      <c r="AH17" s="573" t="s">
        <v>407</v>
      </c>
      <c r="AI17" s="709">
        <f>BI17</f>
        <v>9</v>
      </c>
      <c r="AJ17" s="709">
        <f>BJ17</f>
        <v>11</v>
      </c>
      <c r="AK17" s="709">
        <f>BK17</f>
        <v>0</v>
      </c>
      <c r="AL17" s="709">
        <f>BL17</f>
        <v>20</v>
      </c>
      <c r="AN17" s="336" t="str">
        <f>CONCATENATE("　　勤務時間短縮　 　　",TEXT(集計・資料①!GI32,"000社"))</f>
        <v>　　勤務時間短縮　 　　559社</v>
      </c>
      <c r="BC17" s="7" t="s">
        <v>535</v>
      </c>
      <c r="BD17" s="96">
        <f t="shared" si="1"/>
        <v>0.45</v>
      </c>
      <c r="BE17" s="542">
        <f t="shared" si="2"/>
        <v>0.55000000000000004</v>
      </c>
      <c r="BF17" s="73">
        <f t="shared" si="3"/>
        <v>0</v>
      </c>
      <c r="BH17" s="18" t="s">
        <v>535</v>
      </c>
      <c r="BI17" s="239">
        <f>+集計・資料①!EA18</f>
        <v>9</v>
      </c>
      <c r="BJ17" s="236">
        <f>+集計・資料①!EI18</f>
        <v>11</v>
      </c>
      <c r="BK17" s="236">
        <f>+集計・資料①!EJ18</f>
        <v>0</v>
      </c>
      <c r="BL17" s="76">
        <f t="shared" si="0"/>
        <v>20</v>
      </c>
    </row>
    <row r="18" spans="1:65" ht="10.5" customHeight="1">
      <c r="A18" s="433"/>
      <c r="B18" s="434"/>
      <c r="C18" s="434"/>
      <c r="D18" s="434"/>
      <c r="E18" s="434"/>
      <c r="F18" s="434"/>
      <c r="G18" s="434"/>
      <c r="H18" s="434"/>
      <c r="I18" s="434"/>
      <c r="J18" s="434"/>
      <c r="K18" s="434"/>
      <c r="L18" s="434"/>
      <c r="M18" s="434"/>
      <c r="N18" s="434"/>
      <c r="O18" s="434"/>
      <c r="P18" s="434"/>
      <c r="Q18" s="434"/>
      <c r="R18" s="434"/>
      <c r="S18" s="434"/>
      <c r="T18" s="434"/>
      <c r="U18" s="434"/>
      <c r="V18" s="434"/>
      <c r="W18" s="434"/>
      <c r="X18" s="434"/>
      <c r="Y18" s="434"/>
      <c r="Z18" s="434"/>
      <c r="AA18" s="435"/>
      <c r="AC18" s="690" t="s">
        <v>408</v>
      </c>
      <c r="AD18" s="697">
        <f>BD16</f>
        <v>0.5714285714285714</v>
      </c>
      <c r="AE18" s="688">
        <f>BE16</f>
        <v>0.34285714285714286</v>
      </c>
      <c r="AF18" s="688">
        <f>BF16</f>
        <v>8.5714285714285715E-2</v>
      </c>
      <c r="AH18" s="690" t="s">
        <v>408</v>
      </c>
      <c r="AI18" s="709">
        <f>BI16</f>
        <v>20</v>
      </c>
      <c r="AJ18" s="709">
        <f>BJ16</f>
        <v>12</v>
      </c>
      <c r="AK18" s="709">
        <f>BK16</f>
        <v>3</v>
      </c>
      <c r="AL18" s="709">
        <f>BL16</f>
        <v>35</v>
      </c>
      <c r="AN18" s="336" t="str">
        <f>CONCATENATE("　　時間外制限措置　　 ",TEXT(集計・資料①!GO32,"000社"))</f>
        <v>　　時間外制限措置　　 383社</v>
      </c>
      <c r="BC18" s="7" t="s">
        <v>529</v>
      </c>
      <c r="BD18" s="96">
        <f t="shared" si="1"/>
        <v>0.76190476190476186</v>
      </c>
      <c r="BE18" s="542">
        <f t="shared" si="2"/>
        <v>0.14285714285714285</v>
      </c>
      <c r="BF18" s="73">
        <f t="shared" si="3"/>
        <v>9.5238095238095233E-2</v>
      </c>
      <c r="BH18" s="18" t="s">
        <v>529</v>
      </c>
      <c r="BI18" s="239">
        <f>+集計・資料①!EA20</f>
        <v>16</v>
      </c>
      <c r="BJ18" s="236">
        <f>+集計・資料①!EI20</f>
        <v>3</v>
      </c>
      <c r="BK18" s="236">
        <f>+集計・資料①!EJ20</f>
        <v>2</v>
      </c>
      <c r="BL18" s="76">
        <f t="shared" si="0"/>
        <v>21</v>
      </c>
    </row>
    <row r="19" spans="1:65" ht="10.5" customHeight="1">
      <c r="A19" s="436"/>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437"/>
      <c r="AC19" s="573" t="s">
        <v>409</v>
      </c>
      <c r="AD19" s="697">
        <f>BD15</f>
        <v>0.76111111111111107</v>
      </c>
      <c r="AE19" s="688">
        <f>BE15</f>
        <v>0.22222222222222221</v>
      </c>
      <c r="AF19" s="688">
        <f>BF15</f>
        <v>1.6666666666666666E-2</v>
      </c>
      <c r="AH19" s="573" t="s">
        <v>409</v>
      </c>
      <c r="AI19" s="709">
        <f>BI15</f>
        <v>137</v>
      </c>
      <c r="AJ19" s="709">
        <f>BJ15</f>
        <v>40</v>
      </c>
      <c r="AK19" s="709">
        <f>BK15</f>
        <v>3</v>
      </c>
      <c r="AL19" s="709">
        <f>BL15</f>
        <v>180</v>
      </c>
      <c r="AN19" s="336" t="str">
        <f>CONCATENATE("　　看護休暇　　       ",TEXT(集計・資料①!GK32,"000社"))</f>
        <v>　　看護休暇　　       277社</v>
      </c>
      <c r="BC19" s="7" t="s">
        <v>528</v>
      </c>
      <c r="BD19" s="96">
        <f t="shared" si="1"/>
        <v>0.61440677966101698</v>
      </c>
      <c r="BE19" s="542">
        <f t="shared" si="2"/>
        <v>0.33898305084745761</v>
      </c>
      <c r="BF19" s="73">
        <f t="shared" si="3"/>
        <v>4.6610169491525424E-2</v>
      </c>
      <c r="BH19" s="18" t="s">
        <v>528</v>
      </c>
      <c r="BI19" s="239">
        <f>+集計・資料①!EA22</f>
        <v>145</v>
      </c>
      <c r="BJ19" s="236">
        <f>+集計・資料①!EI22</f>
        <v>80</v>
      </c>
      <c r="BK19" s="236">
        <f>+集計・資料①!EJ22</f>
        <v>11</v>
      </c>
      <c r="BL19" s="76">
        <f t="shared" si="0"/>
        <v>236</v>
      </c>
    </row>
    <row r="20" spans="1:65" ht="10.5" customHeight="1">
      <c r="A20" s="436"/>
      <c r="B20" s="87"/>
      <c r="C20" s="87"/>
      <c r="D20" s="87"/>
      <c r="E20" s="87"/>
      <c r="F20" s="87"/>
      <c r="G20" s="87"/>
      <c r="H20" s="87"/>
      <c r="I20" s="87"/>
      <c r="J20" s="87"/>
      <c r="K20" s="87"/>
      <c r="L20" s="87"/>
      <c r="M20" s="87"/>
      <c r="N20" s="87"/>
      <c r="O20" s="87"/>
      <c r="P20" s="87"/>
      <c r="Q20" s="87"/>
      <c r="R20" s="87"/>
      <c r="S20" s="87"/>
      <c r="T20" s="87"/>
      <c r="U20" s="87"/>
      <c r="V20" s="87"/>
      <c r="W20" s="87"/>
      <c r="X20" s="87"/>
      <c r="Y20" s="87"/>
      <c r="Z20" s="87"/>
      <c r="AA20" s="437"/>
      <c r="AC20" s="690" t="s">
        <v>410</v>
      </c>
      <c r="AD20" s="769">
        <f>BD14</f>
        <v>0.82926829268292679</v>
      </c>
      <c r="AE20" s="688">
        <f>BE14</f>
        <v>0.17073170731707318</v>
      </c>
      <c r="AF20" s="688">
        <f>BF14</f>
        <v>0</v>
      </c>
      <c r="AH20" s="690" t="s">
        <v>410</v>
      </c>
      <c r="AI20" s="709">
        <f>BI14</f>
        <v>34</v>
      </c>
      <c r="AJ20" s="709">
        <f>BJ14</f>
        <v>7</v>
      </c>
      <c r="AK20" s="709">
        <f>BK14</f>
        <v>0</v>
      </c>
      <c r="AL20" s="709">
        <f>BL14</f>
        <v>41</v>
      </c>
      <c r="BC20" s="7" t="s">
        <v>527</v>
      </c>
      <c r="BD20" s="96">
        <f t="shared" si="1"/>
        <v>0.69230769230769229</v>
      </c>
      <c r="BE20" s="542">
        <f t="shared" si="2"/>
        <v>0.19230769230769232</v>
      </c>
      <c r="BF20" s="73">
        <f t="shared" si="3"/>
        <v>0.11538461538461539</v>
      </c>
      <c r="BH20" s="18" t="s">
        <v>527</v>
      </c>
      <c r="BI20" s="239">
        <f>+集計・資料①!EA24</f>
        <v>18</v>
      </c>
      <c r="BJ20" s="236">
        <f>+集計・資料①!EI24</f>
        <v>5</v>
      </c>
      <c r="BK20" s="236">
        <f>+集計・資料①!EJ24</f>
        <v>3</v>
      </c>
      <c r="BL20" s="76">
        <f t="shared" si="0"/>
        <v>26</v>
      </c>
    </row>
    <row r="21" spans="1:65" ht="10.5" customHeight="1">
      <c r="A21" s="436"/>
      <c r="B21" s="87"/>
      <c r="C21" s="87"/>
      <c r="D21" s="87"/>
      <c r="E21" s="87"/>
      <c r="F21" s="87"/>
      <c r="G21" s="87"/>
      <c r="H21" s="87"/>
      <c r="I21" s="87"/>
      <c r="J21" s="87"/>
      <c r="K21" s="87"/>
      <c r="L21" s="87"/>
      <c r="M21" s="87"/>
      <c r="N21" s="87"/>
      <c r="O21" s="87"/>
      <c r="P21" s="87"/>
      <c r="Q21" s="87"/>
      <c r="R21" s="87"/>
      <c r="S21" s="87"/>
      <c r="T21" s="87"/>
      <c r="U21" s="87"/>
      <c r="V21" s="87"/>
      <c r="W21" s="87"/>
      <c r="X21" s="87"/>
      <c r="Y21" s="87"/>
      <c r="Z21" s="87"/>
      <c r="AA21" s="437"/>
      <c r="AC21" s="573" t="s">
        <v>411</v>
      </c>
      <c r="AD21" s="697">
        <f>BD13</f>
        <v>0.65277777777777779</v>
      </c>
      <c r="AE21" s="688">
        <f>BE13</f>
        <v>0.3125</v>
      </c>
      <c r="AF21" s="688">
        <f>BF13</f>
        <v>3.4722222222222224E-2</v>
      </c>
      <c r="AH21" s="573" t="s">
        <v>411</v>
      </c>
      <c r="AI21" s="709">
        <f>BI13</f>
        <v>94</v>
      </c>
      <c r="AJ21" s="709">
        <f>BJ13</f>
        <v>45</v>
      </c>
      <c r="AK21" s="709">
        <f>BK13</f>
        <v>5</v>
      </c>
      <c r="AL21" s="709">
        <f>BL13</f>
        <v>144</v>
      </c>
      <c r="AN21" s="789" t="s">
        <v>678</v>
      </c>
      <c r="AO21" s="790"/>
      <c r="AP21" s="790"/>
      <c r="AQ21" s="790"/>
      <c r="AR21" s="790"/>
      <c r="AS21" s="790"/>
      <c r="AT21" s="790"/>
      <c r="AU21" s="790"/>
      <c r="AV21" s="790"/>
      <c r="AW21" s="790"/>
      <c r="AX21" s="790"/>
      <c r="AY21" s="790"/>
      <c r="BC21" s="7" t="s">
        <v>526</v>
      </c>
      <c r="BD21" s="96">
        <f t="shared" si="1"/>
        <v>0.84615384615384615</v>
      </c>
      <c r="BE21" s="542">
        <f t="shared" si="2"/>
        <v>0.15384615384615385</v>
      </c>
      <c r="BF21" s="73">
        <f t="shared" si="3"/>
        <v>0</v>
      </c>
      <c r="BH21" s="18" t="s">
        <v>526</v>
      </c>
      <c r="BI21" s="239">
        <f>+集計・資料①!EA26</f>
        <v>11</v>
      </c>
      <c r="BJ21" s="236">
        <f>+集計・資料①!EI26</f>
        <v>2</v>
      </c>
      <c r="BK21" s="236">
        <f>+集計・資料①!EJ26</f>
        <v>0</v>
      </c>
      <c r="BL21" s="76">
        <f>+SUM(BI21:BK21)</f>
        <v>13</v>
      </c>
    </row>
    <row r="22" spans="1:65" ht="10.5" customHeight="1">
      <c r="A22" s="436"/>
      <c r="B22" s="87"/>
      <c r="C22" s="87"/>
      <c r="D22" s="87"/>
      <c r="E22" s="87"/>
      <c r="F22" s="87"/>
      <c r="G22" s="87"/>
      <c r="H22" s="87"/>
      <c r="I22" s="87"/>
      <c r="J22" s="87"/>
      <c r="K22" s="87"/>
      <c r="L22" s="87"/>
      <c r="M22" s="87"/>
      <c r="N22" s="87"/>
      <c r="O22" s="87"/>
      <c r="P22" s="87"/>
      <c r="Q22" s="87"/>
      <c r="R22" s="87"/>
      <c r="S22" s="87"/>
      <c r="T22" s="87"/>
      <c r="U22" s="87"/>
      <c r="V22" s="87"/>
      <c r="W22" s="87"/>
      <c r="X22" s="87"/>
      <c r="Y22" s="87"/>
      <c r="Z22" s="87"/>
      <c r="AA22" s="437"/>
      <c r="AC22" s="690" t="s">
        <v>412</v>
      </c>
      <c r="AD22" s="697">
        <f>BD12</f>
        <v>0.58064516129032262</v>
      </c>
      <c r="AE22" s="688">
        <f>BE12</f>
        <v>0.35483870967741937</v>
      </c>
      <c r="AF22" s="688">
        <f>BF12</f>
        <v>6.4516129032258063E-2</v>
      </c>
      <c r="AH22" s="690" t="s">
        <v>412</v>
      </c>
      <c r="AI22" s="709">
        <f>BI12</f>
        <v>72</v>
      </c>
      <c r="AJ22" s="709">
        <f>BJ12</f>
        <v>44</v>
      </c>
      <c r="AK22" s="709">
        <f>BK12</f>
        <v>8</v>
      </c>
      <c r="AL22" s="709">
        <f>BL12</f>
        <v>124</v>
      </c>
      <c r="AN22" s="974" t="str">
        <f>CONCATENATE("　",AN4,CHAR(10),"　",AN7,CHAR(10),AN13,CHAR(10),AN14,CHAR(10),AN15,CHAR(10),AN16,CHAR(10),AN17,CHAR(10),AN18,CHAR(10),AN19)</f>
        <v>　未就学児養育者への支援制度について、「実施している」と回答した事業所が全体で63.8%となった。
　業種別では、「情報通信業」「教育・学習支援業」で、規模別では、「30人以上」の事業所において、実施率が高い。
【実施項目】～資料編より抜粋
　勤務時間短縮　フレックスタイム制
　看護休暇　時差出勤等
　※実施結果（上位3項目）
　　勤務時間短縮　 　　559社
　　時間外制限措置　　 383社
　　看護休暇　　       277社</v>
      </c>
      <c r="AO22" s="975"/>
      <c r="AP22" s="975"/>
      <c r="AQ22" s="975"/>
      <c r="AR22" s="975"/>
      <c r="AS22" s="975"/>
      <c r="AT22" s="975"/>
      <c r="AU22" s="975"/>
      <c r="AV22" s="975"/>
      <c r="AW22" s="975"/>
      <c r="AX22" s="975"/>
      <c r="AY22" s="976"/>
      <c r="BC22" s="16" t="s">
        <v>536</v>
      </c>
      <c r="BD22" s="96">
        <f t="shared" si="1"/>
        <v>0.60220994475138123</v>
      </c>
      <c r="BE22" s="542">
        <f t="shared" si="2"/>
        <v>0.35359116022099446</v>
      </c>
      <c r="BF22" s="73">
        <f t="shared" si="3"/>
        <v>4.4198895027624308E-2</v>
      </c>
      <c r="BH22" s="19" t="s">
        <v>536</v>
      </c>
      <c r="BI22" s="239">
        <f>+集計・資料①!EA28</f>
        <v>109</v>
      </c>
      <c r="BJ22" s="236">
        <f>+集計・資料①!EI28</f>
        <v>64</v>
      </c>
      <c r="BK22" s="236">
        <f>+集計・資料①!EJ28</f>
        <v>8</v>
      </c>
      <c r="BL22" s="76">
        <f>+SUM(BI22:BK22)</f>
        <v>181</v>
      </c>
    </row>
    <row r="23" spans="1:65" ht="11.25" customHeight="1" thickBot="1">
      <c r="A23" s="436"/>
      <c r="B23" s="87"/>
      <c r="C23" s="87"/>
      <c r="D23" s="87"/>
      <c r="E23" s="87"/>
      <c r="F23" s="87"/>
      <c r="G23" s="87"/>
      <c r="H23" s="87"/>
      <c r="I23" s="87"/>
      <c r="J23" s="87"/>
      <c r="K23" s="87"/>
      <c r="L23" s="87"/>
      <c r="M23" s="87"/>
      <c r="N23" s="87"/>
      <c r="O23" s="87"/>
      <c r="P23" s="87"/>
      <c r="Q23" s="87"/>
      <c r="R23" s="87"/>
      <c r="S23" s="87"/>
      <c r="T23" s="87"/>
      <c r="U23" s="87"/>
      <c r="V23" s="87"/>
      <c r="W23" s="87"/>
      <c r="X23" s="87"/>
      <c r="Y23" s="87"/>
      <c r="Z23" s="87"/>
      <c r="AA23" s="437"/>
      <c r="AC23" s="573" t="s">
        <v>23</v>
      </c>
      <c r="AD23" s="688" t="e">
        <f>BD11</f>
        <v>#DIV/0!</v>
      </c>
      <c r="AE23" s="688" t="e">
        <f>BE11</f>
        <v>#DIV/0!</v>
      </c>
      <c r="AF23" s="688" t="e">
        <f>BF11</f>
        <v>#DIV/0!</v>
      </c>
      <c r="AH23" s="573" t="s">
        <v>23</v>
      </c>
      <c r="AI23" s="709">
        <f>BI11</f>
        <v>0</v>
      </c>
      <c r="AJ23" s="709">
        <f>BJ11</f>
        <v>0</v>
      </c>
      <c r="AK23" s="709">
        <f>BK11</f>
        <v>0</v>
      </c>
      <c r="AL23" s="709">
        <f>BL11</f>
        <v>0</v>
      </c>
      <c r="AN23" s="977"/>
      <c r="AO23" s="978"/>
      <c r="AP23" s="978"/>
      <c r="AQ23" s="978"/>
      <c r="AR23" s="978"/>
      <c r="AS23" s="978"/>
      <c r="AT23" s="978"/>
      <c r="AU23" s="978"/>
      <c r="AV23" s="978"/>
      <c r="AW23" s="978"/>
      <c r="AX23" s="978"/>
      <c r="AY23" s="979"/>
      <c r="BC23" s="10" t="s">
        <v>537</v>
      </c>
      <c r="BD23" s="55">
        <f t="shared" si="1"/>
        <v>0.57939914163090134</v>
      </c>
      <c r="BE23" s="543">
        <f t="shared" si="2"/>
        <v>0.37768240343347642</v>
      </c>
      <c r="BF23" s="57">
        <f t="shared" si="3"/>
        <v>4.2918454935622317E-2</v>
      </c>
      <c r="BH23" s="21" t="s">
        <v>537</v>
      </c>
      <c r="BI23" s="243">
        <f>+集計・資料①!EA30</f>
        <v>135</v>
      </c>
      <c r="BJ23" s="244">
        <f>+集計・資料①!EI30</f>
        <v>88</v>
      </c>
      <c r="BK23" s="244">
        <f>+集計・資料①!EJ30</f>
        <v>10</v>
      </c>
      <c r="BL23" s="81">
        <f>+SUM(BI23:BK23)</f>
        <v>233</v>
      </c>
    </row>
    <row r="24" spans="1:65" ht="12" customHeight="1" thickTop="1" thickBot="1">
      <c r="A24" s="436"/>
      <c r="B24" s="87"/>
      <c r="C24" s="87"/>
      <c r="D24" s="87"/>
      <c r="E24" s="87"/>
      <c r="F24" s="87"/>
      <c r="G24" s="87"/>
      <c r="H24" s="87"/>
      <c r="I24" s="87"/>
      <c r="J24" s="87"/>
      <c r="K24" s="87"/>
      <c r="L24" s="87"/>
      <c r="M24" s="87"/>
      <c r="N24" s="87"/>
      <c r="O24" s="87"/>
      <c r="P24" s="87"/>
      <c r="Q24" s="87"/>
      <c r="R24" s="87"/>
      <c r="S24" s="87"/>
      <c r="T24" s="87"/>
      <c r="U24" s="87"/>
      <c r="V24" s="87"/>
      <c r="W24" s="87"/>
      <c r="X24" s="87"/>
      <c r="Y24" s="87"/>
      <c r="Z24" s="87"/>
      <c r="AA24" s="437"/>
      <c r="AH24" s="575" t="s">
        <v>545</v>
      </c>
      <c r="AI24" s="709">
        <f>SUM(AI11:AI23)</f>
        <v>800</v>
      </c>
      <c r="AJ24" s="709">
        <f>SUM(AJ11:AJ23)</f>
        <v>401</v>
      </c>
      <c r="AK24" s="709">
        <f>SUM(AK11:AK23)</f>
        <v>53</v>
      </c>
      <c r="AL24" s="709">
        <f>SUM(AL11:AL23)</f>
        <v>1254</v>
      </c>
      <c r="AN24" s="977"/>
      <c r="AO24" s="978"/>
      <c r="AP24" s="978"/>
      <c r="AQ24" s="978"/>
      <c r="AR24" s="978"/>
      <c r="AS24" s="978"/>
      <c r="AT24" s="978"/>
      <c r="AU24" s="978"/>
      <c r="AV24" s="978"/>
      <c r="AW24" s="978"/>
      <c r="AX24" s="978"/>
      <c r="AY24" s="979"/>
      <c r="BH24" s="544" t="s">
        <v>545</v>
      </c>
      <c r="BI24" s="545">
        <f>+集計・資料①!EA32</f>
        <v>800</v>
      </c>
      <c r="BJ24" s="532">
        <f>+集計・資料①!EI32</f>
        <v>401</v>
      </c>
      <c r="BK24" s="546">
        <f>+集計・資料①!EJ32</f>
        <v>53</v>
      </c>
      <c r="BL24" s="547">
        <f>+SUM(BI24:BK24)</f>
        <v>1254</v>
      </c>
    </row>
    <row r="25" spans="1:65" ht="10.5" customHeight="1">
      <c r="A25" s="436"/>
      <c r="B25" s="87"/>
      <c r="C25" s="87"/>
      <c r="D25" s="87"/>
      <c r="E25" s="87"/>
      <c r="F25" s="87"/>
      <c r="G25" s="87"/>
      <c r="H25" s="87"/>
      <c r="I25" s="87"/>
      <c r="J25" s="87"/>
      <c r="K25" s="87"/>
      <c r="L25" s="87"/>
      <c r="M25" s="87"/>
      <c r="N25" s="87"/>
      <c r="O25" s="87"/>
      <c r="P25" s="87"/>
      <c r="Q25" s="87"/>
      <c r="R25" s="87"/>
      <c r="S25" s="87"/>
      <c r="T25" s="87"/>
      <c r="U25" s="87"/>
      <c r="V25" s="87"/>
      <c r="W25" s="87"/>
      <c r="X25" s="87"/>
      <c r="Y25" s="87"/>
      <c r="Z25" s="87"/>
      <c r="AA25" s="437"/>
      <c r="AK25" s="87"/>
      <c r="AL25" s="87"/>
      <c r="AN25" s="977"/>
      <c r="AO25" s="978"/>
      <c r="AP25" s="978"/>
      <c r="AQ25" s="978"/>
      <c r="AR25" s="978"/>
      <c r="AS25" s="978"/>
      <c r="AT25" s="978"/>
      <c r="AU25" s="978"/>
      <c r="AV25" s="978"/>
      <c r="AW25" s="978"/>
      <c r="AX25" s="978"/>
      <c r="AY25" s="979"/>
      <c r="BK25" s="87"/>
      <c r="BL25" s="87"/>
    </row>
    <row r="26" spans="1:65" ht="10.5" customHeight="1">
      <c r="A26" s="436"/>
      <c r="B26" s="87"/>
      <c r="C26" s="87"/>
      <c r="D26" s="87"/>
      <c r="E26" s="87"/>
      <c r="F26" s="87"/>
      <c r="G26" s="87"/>
      <c r="H26" s="87"/>
      <c r="I26" s="87"/>
      <c r="J26" s="87"/>
      <c r="K26" s="87"/>
      <c r="L26" s="87"/>
      <c r="M26" s="87"/>
      <c r="N26" s="87"/>
      <c r="O26" s="87"/>
      <c r="P26" s="87"/>
      <c r="Q26" s="87"/>
      <c r="R26" s="87"/>
      <c r="S26" s="87"/>
      <c r="T26" s="87"/>
      <c r="U26" s="87"/>
      <c r="V26" s="87"/>
      <c r="W26" s="87"/>
      <c r="X26" s="87"/>
      <c r="Y26" s="87"/>
      <c r="Z26" s="87"/>
      <c r="AA26" s="437"/>
      <c r="AC26" s="548" t="s">
        <v>153</v>
      </c>
      <c r="AD26" s="539"/>
      <c r="AE26" s="539"/>
      <c r="AF26" s="539"/>
      <c r="AG26" s="539"/>
      <c r="AH26" s="540" t="s">
        <v>79</v>
      </c>
      <c r="AI26" s="540"/>
      <c r="AJ26" s="540"/>
      <c r="AK26" s="540"/>
      <c r="AL26" s="540"/>
      <c r="AN26" s="977"/>
      <c r="AO26" s="978"/>
      <c r="AP26" s="978"/>
      <c r="AQ26" s="978"/>
      <c r="AR26" s="978"/>
      <c r="AS26" s="978"/>
      <c r="AT26" s="978"/>
      <c r="AU26" s="978"/>
      <c r="AV26" s="978"/>
      <c r="AW26" s="978"/>
      <c r="AX26" s="978"/>
      <c r="AY26" s="979"/>
      <c r="BC26" s="548" t="s">
        <v>153</v>
      </c>
      <c r="BD26" s="539"/>
      <c r="BE26" s="539"/>
      <c r="BF26" s="539"/>
      <c r="BG26" s="539"/>
      <c r="BH26" s="540" t="s">
        <v>79</v>
      </c>
      <c r="BI26" s="540"/>
      <c r="BJ26" s="540"/>
      <c r="BK26" s="540"/>
      <c r="BL26" s="540"/>
      <c r="BM26" s="527"/>
    </row>
    <row r="27" spans="1:65" ht="10.5" customHeight="1">
      <c r="A27" s="436"/>
      <c r="B27" s="87"/>
      <c r="C27" s="87"/>
      <c r="D27" s="87"/>
      <c r="E27" s="87"/>
      <c r="F27" s="87"/>
      <c r="G27" s="87"/>
      <c r="H27" s="87"/>
      <c r="I27" s="87"/>
      <c r="J27" s="87"/>
      <c r="K27" s="87"/>
      <c r="L27" s="87"/>
      <c r="M27" s="87"/>
      <c r="N27" s="87"/>
      <c r="O27" s="87"/>
      <c r="P27" s="87"/>
      <c r="Q27" s="87"/>
      <c r="R27" s="87"/>
      <c r="S27" s="87"/>
      <c r="T27" s="87"/>
      <c r="U27" s="87"/>
      <c r="V27" s="87"/>
      <c r="W27" s="87"/>
      <c r="X27" s="87"/>
      <c r="Y27" s="87"/>
      <c r="Z27" s="87"/>
      <c r="AA27" s="437"/>
      <c r="AC27" s="539"/>
      <c r="AD27" s="539"/>
      <c r="AE27" s="539"/>
      <c r="AF27" s="539"/>
      <c r="AG27" s="539"/>
      <c r="AH27" s="540"/>
      <c r="AI27" s="540"/>
      <c r="AJ27" s="540"/>
      <c r="AK27" s="540"/>
      <c r="AL27" s="540"/>
      <c r="AN27" s="977"/>
      <c r="AO27" s="978"/>
      <c r="AP27" s="978"/>
      <c r="AQ27" s="978"/>
      <c r="AR27" s="978"/>
      <c r="AS27" s="978"/>
      <c r="AT27" s="978"/>
      <c r="AU27" s="978"/>
      <c r="AV27" s="978"/>
      <c r="AW27" s="978"/>
      <c r="AX27" s="978"/>
      <c r="AY27" s="979"/>
      <c r="BC27" s="539"/>
      <c r="BD27" s="539"/>
      <c r="BE27" s="539"/>
      <c r="BF27" s="539"/>
      <c r="BG27" s="539"/>
      <c r="BH27" s="540"/>
      <c r="BI27" s="540"/>
      <c r="BJ27" s="540"/>
      <c r="BK27" s="540"/>
      <c r="BL27" s="540"/>
      <c r="BM27" s="87"/>
    </row>
    <row r="28" spans="1:65" ht="12.75" customHeight="1" thickBot="1">
      <c r="A28" s="436"/>
      <c r="B28" s="87"/>
      <c r="C28" s="87"/>
      <c r="D28" s="87"/>
      <c r="E28" s="87"/>
      <c r="F28" s="87"/>
      <c r="G28" s="87"/>
      <c r="H28" s="87"/>
      <c r="I28" s="87"/>
      <c r="J28" s="87"/>
      <c r="K28" s="87"/>
      <c r="L28" s="87"/>
      <c r="M28" s="87"/>
      <c r="N28" s="87"/>
      <c r="O28" s="87"/>
      <c r="P28" s="87"/>
      <c r="Q28" s="87"/>
      <c r="R28" s="87"/>
      <c r="S28" s="87"/>
      <c r="T28" s="87"/>
      <c r="U28" s="87"/>
      <c r="V28" s="87"/>
      <c r="W28" s="87"/>
      <c r="X28" s="87"/>
      <c r="Y28" s="87"/>
      <c r="Z28" s="87"/>
      <c r="AA28" s="437"/>
      <c r="AN28" s="977"/>
      <c r="AO28" s="978"/>
      <c r="AP28" s="978"/>
      <c r="AQ28" s="978"/>
      <c r="AR28" s="978"/>
      <c r="AS28" s="978"/>
      <c r="AT28" s="978"/>
      <c r="AU28" s="978"/>
      <c r="AV28" s="978"/>
      <c r="AW28" s="978"/>
      <c r="AX28" s="978"/>
      <c r="AY28" s="979"/>
    </row>
    <row r="29" spans="1:65" ht="18.75" thickBot="1">
      <c r="A29" s="436"/>
      <c r="B29" s="87"/>
      <c r="C29" s="87"/>
      <c r="D29" s="87"/>
      <c r="E29" s="87"/>
      <c r="F29" s="87"/>
      <c r="G29" s="87"/>
      <c r="H29" s="87"/>
      <c r="I29" s="87"/>
      <c r="J29" s="87"/>
      <c r="K29" s="87"/>
      <c r="L29" s="87"/>
      <c r="M29" s="87"/>
      <c r="N29" s="87"/>
      <c r="O29" s="87"/>
      <c r="P29" s="87"/>
      <c r="Q29" s="87"/>
      <c r="R29" s="87"/>
      <c r="S29" s="87"/>
      <c r="T29" s="87"/>
      <c r="U29" s="87"/>
      <c r="V29" s="87"/>
      <c r="W29" s="87"/>
      <c r="X29" s="87"/>
      <c r="Y29" s="87"/>
      <c r="Z29" s="87"/>
      <c r="AA29" s="437"/>
      <c r="AC29" s="575" t="s">
        <v>8</v>
      </c>
      <c r="AD29" s="602" t="s">
        <v>308</v>
      </c>
      <c r="AE29" s="602" t="s">
        <v>331</v>
      </c>
      <c r="AF29" s="575" t="s">
        <v>399</v>
      </c>
      <c r="AH29" s="575" t="s">
        <v>8</v>
      </c>
      <c r="AI29" s="602" t="s">
        <v>308</v>
      </c>
      <c r="AJ29" s="602" t="s">
        <v>331</v>
      </c>
      <c r="AK29" s="575" t="s">
        <v>399</v>
      </c>
      <c r="AL29" s="575" t="s">
        <v>547</v>
      </c>
      <c r="AN29" s="977"/>
      <c r="AO29" s="978"/>
      <c r="AP29" s="978"/>
      <c r="AQ29" s="978"/>
      <c r="AR29" s="978"/>
      <c r="AS29" s="978"/>
      <c r="AT29" s="978"/>
      <c r="AU29" s="978"/>
      <c r="AV29" s="978"/>
      <c r="AW29" s="978"/>
      <c r="AX29" s="978"/>
      <c r="AY29" s="979"/>
      <c r="BC29" s="31" t="s">
        <v>8</v>
      </c>
      <c r="BD29" s="530" t="s">
        <v>308</v>
      </c>
      <c r="BE29" s="531" t="s">
        <v>331</v>
      </c>
      <c r="BF29" s="30" t="s">
        <v>399</v>
      </c>
      <c r="BH29" s="31" t="s">
        <v>8</v>
      </c>
      <c r="BI29" s="530" t="s">
        <v>308</v>
      </c>
      <c r="BJ29" s="531" t="s">
        <v>331</v>
      </c>
      <c r="BK29" s="43" t="s">
        <v>399</v>
      </c>
      <c r="BL29" s="103" t="s">
        <v>547</v>
      </c>
    </row>
    <row r="30" spans="1:65" ht="12" customHeight="1">
      <c r="A30" s="436"/>
      <c r="B30" s="87"/>
      <c r="C30" s="87"/>
      <c r="D30" s="87"/>
      <c r="E30" s="87"/>
      <c r="F30" s="87"/>
      <c r="G30" s="87"/>
      <c r="H30" s="87"/>
      <c r="I30" s="87"/>
      <c r="J30" s="87"/>
      <c r="K30" s="87"/>
      <c r="L30" s="87"/>
      <c r="M30" s="87"/>
      <c r="N30" s="87"/>
      <c r="O30" s="87"/>
      <c r="P30" s="87"/>
      <c r="Q30" s="87"/>
      <c r="R30" s="87"/>
      <c r="S30" s="87"/>
      <c r="T30" s="87"/>
      <c r="U30" s="87"/>
      <c r="V30" s="87"/>
      <c r="W30" s="87"/>
      <c r="X30" s="87"/>
      <c r="Y30" s="87"/>
      <c r="Z30" s="87"/>
      <c r="AA30" s="437"/>
      <c r="AC30" s="577" t="s">
        <v>413</v>
      </c>
      <c r="AD30" s="688">
        <f>BD35</f>
        <v>0.48701298701298701</v>
      </c>
      <c r="AE30" s="688">
        <f>BE35</f>
        <v>0.40909090909090912</v>
      </c>
      <c r="AF30" s="688">
        <f>BF35</f>
        <v>0.1038961038961039</v>
      </c>
      <c r="AH30" s="577" t="s">
        <v>413</v>
      </c>
      <c r="AI30" s="696">
        <f>BI35</f>
        <v>75</v>
      </c>
      <c r="AJ30" s="696">
        <f>BJ35</f>
        <v>63</v>
      </c>
      <c r="AK30" s="696">
        <f>BK35</f>
        <v>16</v>
      </c>
      <c r="AL30" s="696">
        <f>BL35</f>
        <v>154</v>
      </c>
      <c r="AN30" s="977"/>
      <c r="AO30" s="978"/>
      <c r="AP30" s="978"/>
      <c r="AQ30" s="978"/>
      <c r="AR30" s="978"/>
      <c r="AS30" s="978"/>
      <c r="AT30" s="978"/>
      <c r="AU30" s="978"/>
      <c r="AV30" s="978"/>
      <c r="AW30" s="978"/>
      <c r="AX30" s="978"/>
      <c r="AY30" s="979"/>
      <c r="BC30" s="67" t="s">
        <v>544</v>
      </c>
      <c r="BD30" s="90">
        <f t="shared" ref="BD30:BF35" si="4">+BI30/$BL30</f>
        <v>0.91666666666666663</v>
      </c>
      <c r="BE30" s="46">
        <f t="shared" si="4"/>
        <v>8.3333333333333329E-2</v>
      </c>
      <c r="BF30" s="91">
        <f t="shared" si="4"/>
        <v>0</v>
      </c>
      <c r="BH30" s="67" t="s">
        <v>544</v>
      </c>
      <c r="BI30" s="533">
        <f>集計・資料①!EA40</f>
        <v>66</v>
      </c>
      <c r="BJ30" s="93">
        <f>集計・資料①!EI40</f>
        <v>6</v>
      </c>
      <c r="BK30" s="93">
        <f>集計・資料①!EJ40</f>
        <v>0</v>
      </c>
      <c r="BL30" s="510">
        <f t="shared" ref="BL30:BL35" si="5">+SUM(BI30:BK30)</f>
        <v>72</v>
      </c>
    </row>
    <row r="31" spans="1:65" ht="12" customHeight="1">
      <c r="A31" s="436"/>
      <c r="B31" s="87"/>
      <c r="C31" s="87"/>
      <c r="D31" s="87"/>
      <c r="E31" s="87"/>
      <c r="F31" s="87"/>
      <c r="G31" s="87"/>
      <c r="H31" s="87"/>
      <c r="I31" s="87"/>
      <c r="J31" s="87"/>
      <c r="K31" s="87"/>
      <c r="L31" s="87"/>
      <c r="M31" s="87"/>
      <c r="N31" s="87"/>
      <c r="O31" s="87"/>
      <c r="P31" s="87"/>
      <c r="Q31" s="87"/>
      <c r="R31" s="87"/>
      <c r="S31" s="87"/>
      <c r="T31" s="87"/>
      <c r="U31" s="87"/>
      <c r="V31" s="87"/>
      <c r="W31" s="87"/>
      <c r="X31" s="87"/>
      <c r="Y31" s="87"/>
      <c r="Z31" s="87"/>
      <c r="AA31" s="437"/>
      <c r="AC31" s="577" t="s">
        <v>414</v>
      </c>
      <c r="AD31" s="688">
        <f>BD34</f>
        <v>0.47826086956521741</v>
      </c>
      <c r="AE31" s="688">
        <f>BE34</f>
        <v>0.45268542199488493</v>
      </c>
      <c r="AF31" s="688">
        <f>BF34</f>
        <v>6.9053708439897693E-2</v>
      </c>
      <c r="AH31" s="577" t="s">
        <v>414</v>
      </c>
      <c r="AI31" s="696">
        <f>BI34</f>
        <v>187</v>
      </c>
      <c r="AJ31" s="696">
        <f>BJ34</f>
        <v>177</v>
      </c>
      <c r="AK31" s="696">
        <f>BK34</f>
        <v>27</v>
      </c>
      <c r="AL31" s="696">
        <f>BL34</f>
        <v>391</v>
      </c>
      <c r="AN31" s="977"/>
      <c r="AO31" s="978"/>
      <c r="AP31" s="978"/>
      <c r="AQ31" s="978"/>
      <c r="AR31" s="978"/>
      <c r="AS31" s="978"/>
      <c r="AT31" s="978"/>
      <c r="AU31" s="978"/>
      <c r="AV31" s="978"/>
      <c r="AW31" s="978"/>
      <c r="AX31" s="978"/>
      <c r="AY31" s="979"/>
      <c r="BC31" s="70" t="s">
        <v>430</v>
      </c>
      <c r="BD31" s="96">
        <f t="shared" si="4"/>
        <v>0.94047619047619047</v>
      </c>
      <c r="BE31" s="72">
        <f t="shared" si="4"/>
        <v>4.7619047619047616E-2</v>
      </c>
      <c r="BF31" s="73">
        <f t="shared" si="4"/>
        <v>1.1904761904761904E-2</v>
      </c>
      <c r="BH31" s="70" t="s">
        <v>430</v>
      </c>
      <c r="BI31" s="534">
        <f>集計・資料①!EA42</f>
        <v>79</v>
      </c>
      <c r="BJ31" s="49">
        <f>集計・資料①!EI42</f>
        <v>4</v>
      </c>
      <c r="BK31" s="49">
        <f>集計・資料①!EJ42</f>
        <v>1</v>
      </c>
      <c r="BL31" s="76">
        <f t="shared" si="5"/>
        <v>84</v>
      </c>
    </row>
    <row r="32" spans="1:65" ht="12" customHeight="1">
      <c r="A32" s="436"/>
      <c r="B32" s="87"/>
      <c r="C32" s="87"/>
      <c r="D32" s="87"/>
      <c r="E32" s="87"/>
      <c r="F32" s="87"/>
      <c r="G32" s="87"/>
      <c r="H32" s="87"/>
      <c r="I32" s="87"/>
      <c r="J32" s="87"/>
      <c r="K32" s="87"/>
      <c r="L32" s="87"/>
      <c r="M32" s="87"/>
      <c r="N32" s="87"/>
      <c r="O32" s="87"/>
      <c r="P32" s="87"/>
      <c r="Q32" s="87"/>
      <c r="R32" s="87"/>
      <c r="S32" s="87"/>
      <c r="T32" s="87"/>
      <c r="U32" s="87"/>
      <c r="V32" s="87"/>
      <c r="W32" s="87"/>
      <c r="X32" s="87"/>
      <c r="Y32" s="87"/>
      <c r="Z32" s="87"/>
      <c r="AA32" s="437"/>
      <c r="AC32" s="577" t="s">
        <v>415</v>
      </c>
      <c r="AD32" s="688">
        <f>BD33</f>
        <v>0.68552036199095023</v>
      </c>
      <c r="AE32" s="688">
        <f>BE33</f>
        <v>0.29864253393665158</v>
      </c>
      <c r="AF32" s="688">
        <f>BF33</f>
        <v>1.5837104072398189E-2</v>
      </c>
      <c r="AH32" s="577" t="s">
        <v>415</v>
      </c>
      <c r="AI32" s="696">
        <f>BI33</f>
        <v>303</v>
      </c>
      <c r="AJ32" s="696">
        <f>BJ33</f>
        <v>132</v>
      </c>
      <c r="AK32" s="696">
        <f>BK33</f>
        <v>7</v>
      </c>
      <c r="AL32" s="696">
        <f>BL33</f>
        <v>442</v>
      </c>
      <c r="AN32" s="977"/>
      <c r="AO32" s="978"/>
      <c r="AP32" s="978"/>
      <c r="AQ32" s="978"/>
      <c r="AR32" s="978"/>
      <c r="AS32" s="978"/>
      <c r="AT32" s="978"/>
      <c r="AU32" s="978"/>
      <c r="AV32" s="978"/>
      <c r="AW32" s="978"/>
      <c r="AX32" s="978"/>
      <c r="AY32" s="979"/>
      <c r="BC32" s="70" t="s">
        <v>431</v>
      </c>
      <c r="BD32" s="96">
        <f t="shared" si="4"/>
        <v>0.81081081081081086</v>
      </c>
      <c r="BE32" s="72">
        <f t="shared" si="4"/>
        <v>0.17117117117117117</v>
      </c>
      <c r="BF32" s="73">
        <f t="shared" si="4"/>
        <v>1.8018018018018018E-2</v>
      </c>
      <c r="BH32" s="70" t="s">
        <v>431</v>
      </c>
      <c r="BI32" s="534">
        <f>集計・資料①!EA44</f>
        <v>90</v>
      </c>
      <c r="BJ32" s="49">
        <f>集計・資料①!EI44</f>
        <v>19</v>
      </c>
      <c r="BK32" s="49">
        <f>集計・資料①!EJ44</f>
        <v>2</v>
      </c>
      <c r="BL32" s="76">
        <f t="shared" si="5"/>
        <v>111</v>
      </c>
    </row>
    <row r="33" spans="1:64" ht="12" customHeight="1">
      <c r="A33" s="436"/>
      <c r="B33" s="87"/>
      <c r="C33" s="87"/>
      <c r="D33" s="87"/>
      <c r="E33" s="87"/>
      <c r="F33" s="87"/>
      <c r="G33" s="87"/>
      <c r="H33" s="87"/>
      <c r="I33" s="87"/>
      <c r="J33" s="87"/>
      <c r="K33" s="87"/>
      <c r="L33" s="87"/>
      <c r="M33" s="87"/>
      <c r="N33" s="87"/>
      <c r="O33" s="87"/>
      <c r="P33" s="87"/>
      <c r="Q33" s="87"/>
      <c r="R33" s="87"/>
      <c r="S33" s="87"/>
      <c r="T33" s="87"/>
      <c r="U33" s="87"/>
      <c r="V33" s="87"/>
      <c r="W33" s="87"/>
      <c r="X33" s="87"/>
      <c r="Y33" s="87"/>
      <c r="Z33" s="87"/>
      <c r="AA33" s="437"/>
      <c r="AC33" s="577" t="s">
        <v>416</v>
      </c>
      <c r="AD33" s="769">
        <f>BD32</f>
        <v>0.81081081081081086</v>
      </c>
      <c r="AE33" s="688">
        <f>BE32</f>
        <v>0.17117117117117117</v>
      </c>
      <c r="AF33" s="688">
        <f>BF32</f>
        <v>1.8018018018018018E-2</v>
      </c>
      <c r="AH33" s="577" t="s">
        <v>416</v>
      </c>
      <c r="AI33" s="696">
        <f>BI32</f>
        <v>90</v>
      </c>
      <c r="AJ33" s="696">
        <f>BJ32</f>
        <v>19</v>
      </c>
      <c r="AK33" s="696">
        <f>BK32</f>
        <v>2</v>
      </c>
      <c r="AL33" s="696">
        <f>BL32</f>
        <v>111</v>
      </c>
      <c r="AN33" s="977"/>
      <c r="AO33" s="978"/>
      <c r="AP33" s="978"/>
      <c r="AQ33" s="978"/>
      <c r="AR33" s="978"/>
      <c r="AS33" s="978"/>
      <c r="AT33" s="978"/>
      <c r="AU33" s="978"/>
      <c r="AV33" s="978"/>
      <c r="AW33" s="978"/>
      <c r="AX33" s="978"/>
      <c r="AY33" s="979"/>
      <c r="BC33" s="70" t="s">
        <v>432</v>
      </c>
      <c r="BD33" s="96">
        <f t="shared" si="4"/>
        <v>0.68552036199095023</v>
      </c>
      <c r="BE33" s="72">
        <f t="shared" si="4"/>
        <v>0.29864253393665158</v>
      </c>
      <c r="BF33" s="73">
        <f t="shared" si="4"/>
        <v>1.5837104072398189E-2</v>
      </c>
      <c r="BH33" s="70" t="s">
        <v>432</v>
      </c>
      <c r="BI33" s="534">
        <f>集計・資料①!EA46</f>
        <v>303</v>
      </c>
      <c r="BJ33" s="49">
        <f>集計・資料①!EI46</f>
        <v>132</v>
      </c>
      <c r="BK33" s="49">
        <f>集計・資料①!EJ46</f>
        <v>7</v>
      </c>
      <c r="BL33" s="76">
        <f t="shared" si="5"/>
        <v>442</v>
      </c>
    </row>
    <row r="34" spans="1:64" ht="12" customHeight="1">
      <c r="A34" s="436"/>
      <c r="B34" s="87"/>
      <c r="C34" s="87"/>
      <c r="D34" s="87"/>
      <c r="E34" s="87"/>
      <c r="F34" s="87"/>
      <c r="G34" s="87"/>
      <c r="H34" s="87"/>
      <c r="I34" s="87"/>
      <c r="J34" s="87"/>
      <c r="K34" s="87"/>
      <c r="L34" s="87"/>
      <c r="M34" s="87"/>
      <c r="N34" s="87"/>
      <c r="O34" s="87"/>
      <c r="P34" s="87"/>
      <c r="Q34" s="87"/>
      <c r="R34" s="87"/>
      <c r="S34" s="87"/>
      <c r="T34" s="87"/>
      <c r="U34" s="87"/>
      <c r="V34" s="87"/>
      <c r="W34" s="87"/>
      <c r="X34" s="87"/>
      <c r="Y34" s="87"/>
      <c r="Z34" s="87"/>
      <c r="AA34" s="437"/>
      <c r="AC34" s="577" t="s">
        <v>417</v>
      </c>
      <c r="AD34" s="769">
        <f>BD31</f>
        <v>0.94047619047619047</v>
      </c>
      <c r="AE34" s="688">
        <f>BE31</f>
        <v>4.7619047619047616E-2</v>
      </c>
      <c r="AF34" s="688">
        <f>BF31</f>
        <v>1.1904761904761904E-2</v>
      </c>
      <c r="AH34" s="577" t="s">
        <v>417</v>
      </c>
      <c r="AI34" s="696">
        <f>BI31</f>
        <v>79</v>
      </c>
      <c r="AJ34" s="696">
        <f>BJ31</f>
        <v>4</v>
      </c>
      <c r="AK34" s="696">
        <f>BK31</f>
        <v>1</v>
      </c>
      <c r="AL34" s="696">
        <f>BL31</f>
        <v>84</v>
      </c>
      <c r="AN34" s="980"/>
      <c r="AO34" s="981"/>
      <c r="AP34" s="981"/>
      <c r="AQ34" s="981"/>
      <c r="AR34" s="981"/>
      <c r="AS34" s="981"/>
      <c r="AT34" s="981"/>
      <c r="AU34" s="981"/>
      <c r="AV34" s="981"/>
      <c r="AW34" s="981"/>
      <c r="AX34" s="981"/>
      <c r="AY34" s="982"/>
      <c r="BC34" s="70" t="s">
        <v>433</v>
      </c>
      <c r="BD34" s="96">
        <f t="shared" si="4"/>
        <v>0.47826086956521741</v>
      </c>
      <c r="BE34" s="72">
        <f t="shared" si="4"/>
        <v>0.45268542199488493</v>
      </c>
      <c r="BF34" s="73">
        <f t="shared" si="4"/>
        <v>6.9053708439897693E-2</v>
      </c>
      <c r="BH34" s="70" t="s">
        <v>433</v>
      </c>
      <c r="BI34" s="534">
        <f>集計・資料①!EA48</f>
        <v>187</v>
      </c>
      <c r="BJ34" s="49">
        <f>集計・資料①!EI48</f>
        <v>177</v>
      </c>
      <c r="BK34" s="49">
        <f>集計・資料①!EJ48</f>
        <v>27</v>
      </c>
      <c r="BL34" s="76">
        <f t="shared" si="5"/>
        <v>391</v>
      </c>
    </row>
    <row r="35" spans="1:64" ht="11.25" thickBot="1">
      <c r="A35" s="436"/>
      <c r="B35" s="87"/>
      <c r="C35" s="87"/>
      <c r="D35" s="87"/>
      <c r="E35" s="87"/>
      <c r="F35" s="87"/>
      <c r="G35" s="87"/>
      <c r="H35" s="87"/>
      <c r="I35" s="87"/>
      <c r="J35" s="87"/>
      <c r="K35" s="87"/>
      <c r="L35" s="87"/>
      <c r="M35" s="87"/>
      <c r="N35" s="87"/>
      <c r="O35" s="87"/>
      <c r="P35" s="87"/>
      <c r="Q35" s="87"/>
      <c r="R35" s="87"/>
      <c r="S35" s="87"/>
      <c r="T35" s="87"/>
      <c r="U35" s="87"/>
      <c r="V35" s="87"/>
      <c r="W35" s="87"/>
      <c r="X35" s="87"/>
      <c r="Y35" s="87"/>
      <c r="Z35" s="87"/>
      <c r="AA35" s="437"/>
      <c r="AC35" s="577" t="s">
        <v>418</v>
      </c>
      <c r="AD35" s="769">
        <f>BD30</f>
        <v>0.91666666666666663</v>
      </c>
      <c r="AE35" s="688">
        <f>BE30</f>
        <v>8.3333333333333329E-2</v>
      </c>
      <c r="AF35" s="688">
        <f>BF30</f>
        <v>0</v>
      </c>
      <c r="AH35" s="577" t="s">
        <v>418</v>
      </c>
      <c r="AI35" s="696">
        <f>BI30</f>
        <v>66</v>
      </c>
      <c r="AJ35" s="696">
        <f>BJ30</f>
        <v>6</v>
      </c>
      <c r="AK35" s="696">
        <f>BK30</f>
        <v>0</v>
      </c>
      <c r="AL35" s="696">
        <f>BL30</f>
        <v>72</v>
      </c>
      <c r="BC35" s="77" t="s">
        <v>434</v>
      </c>
      <c r="BD35" s="55">
        <f t="shared" si="4"/>
        <v>0.48701298701298701</v>
      </c>
      <c r="BE35" s="56">
        <f t="shared" si="4"/>
        <v>0.40909090909090912</v>
      </c>
      <c r="BF35" s="57">
        <f t="shared" si="4"/>
        <v>0.1038961038961039</v>
      </c>
      <c r="BH35" s="79" t="s">
        <v>434</v>
      </c>
      <c r="BI35" s="535">
        <f>集計・資料①!EA50</f>
        <v>75</v>
      </c>
      <c r="BJ35" s="59">
        <f>集計・資料①!EI50</f>
        <v>63</v>
      </c>
      <c r="BK35" s="59">
        <f>集計・資料①!EJ50</f>
        <v>16</v>
      </c>
      <c r="BL35" s="81">
        <f t="shared" si="5"/>
        <v>154</v>
      </c>
    </row>
    <row r="36" spans="1:64" ht="11.25" thickBot="1">
      <c r="A36" s="436"/>
      <c r="B36" s="87"/>
      <c r="C36" s="87"/>
      <c r="D36" s="87"/>
      <c r="E36" s="87"/>
      <c r="F36" s="87"/>
      <c r="G36" s="87"/>
      <c r="H36" s="87"/>
      <c r="I36" s="87"/>
      <c r="J36" s="87"/>
      <c r="K36" s="87"/>
      <c r="L36" s="87"/>
      <c r="M36" s="87"/>
      <c r="N36" s="87"/>
      <c r="O36" s="87"/>
      <c r="P36" s="87"/>
      <c r="Q36" s="87"/>
      <c r="R36" s="87"/>
      <c r="S36" s="87"/>
      <c r="T36" s="87"/>
      <c r="U36" s="87"/>
      <c r="V36" s="87"/>
      <c r="W36" s="87"/>
      <c r="X36" s="87"/>
      <c r="Y36" s="87"/>
      <c r="Z36" s="87"/>
      <c r="AA36" s="437"/>
      <c r="AH36" s="575" t="s">
        <v>545</v>
      </c>
      <c r="AI36" s="696">
        <f>SUM(AI30:AI35)</f>
        <v>800</v>
      </c>
      <c r="AJ36" s="696">
        <f>SUM(AJ30:AJ35)</f>
        <v>401</v>
      </c>
      <c r="AK36" s="696">
        <f>SUM(AK30:AK35)</f>
        <v>53</v>
      </c>
      <c r="AL36" s="696">
        <f>SUM(AL30:AL35)</f>
        <v>1254</v>
      </c>
      <c r="AM36" s="791"/>
      <c r="BH36" s="37" t="s">
        <v>545</v>
      </c>
      <c r="BI36" s="62">
        <f>集計・資料①!EA52</f>
        <v>800</v>
      </c>
      <c r="BJ36" s="83">
        <f>集計・資料①!EI52</f>
        <v>401</v>
      </c>
      <c r="BK36" s="83">
        <f>集計・資料①!EJ52</f>
        <v>53</v>
      </c>
      <c r="BL36" s="138">
        <f>+SUM(BL30:BL35)</f>
        <v>1254</v>
      </c>
    </row>
    <row r="37" spans="1:64">
      <c r="A37" s="436"/>
      <c r="B37" s="87"/>
      <c r="C37" s="87"/>
      <c r="D37" s="87"/>
      <c r="E37" s="87"/>
      <c r="F37" s="87"/>
      <c r="G37" s="87"/>
      <c r="H37" s="87"/>
      <c r="I37" s="87"/>
      <c r="J37" s="87"/>
      <c r="K37" s="87"/>
      <c r="L37" s="87"/>
      <c r="M37" s="87"/>
      <c r="N37" s="87"/>
      <c r="O37" s="87"/>
      <c r="P37" s="87"/>
      <c r="Q37" s="87"/>
      <c r="R37" s="87"/>
      <c r="S37" s="87"/>
      <c r="T37" s="87"/>
      <c r="U37" s="87"/>
      <c r="V37" s="87"/>
      <c r="W37" s="87"/>
      <c r="X37" s="87"/>
      <c r="Y37" s="87"/>
      <c r="Z37" s="87"/>
      <c r="AA37" s="437"/>
      <c r="AM37" s="792"/>
    </row>
    <row r="38" spans="1:64">
      <c r="A38" s="436"/>
      <c r="B38" s="87"/>
      <c r="C38" s="87"/>
      <c r="D38" s="87"/>
      <c r="E38" s="87"/>
      <c r="F38" s="87"/>
      <c r="G38" s="87"/>
      <c r="H38" s="87"/>
      <c r="I38" s="87"/>
      <c r="J38" s="87"/>
      <c r="K38" s="87"/>
      <c r="L38" s="87"/>
      <c r="M38" s="87"/>
      <c r="N38" s="87"/>
      <c r="O38" s="87"/>
      <c r="P38" s="87"/>
      <c r="Q38" s="87"/>
      <c r="R38" s="87"/>
      <c r="S38" s="87"/>
      <c r="T38" s="87"/>
      <c r="U38" s="87"/>
      <c r="V38" s="87"/>
      <c r="W38" s="87"/>
      <c r="X38" s="87"/>
      <c r="Y38" s="87"/>
      <c r="Z38" s="87"/>
      <c r="AA38" s="437"/>
      <c r="AM38" s="791"/>
    </row>
    <row r="39" spans="1:64">
      <c r="A39" s="436"/>
      <c r="B39" s="87"/>
      <c r="C39" s="87"/>
      <c r="D39" s="87"/>
      <c r="E39" s="87"/>
      <c r="F39" s="87"/>
      <c r="G39" s="87"/>
      <c r="H39" s="87"/>
      <c r="I39" s="87"/>
      <c r="J39" s="87"/>
      <c r="K39" s="87"/>
      <c r="L39" s="87"/>
      <c r="M39" s="87"/>
      <c r="N39" s="87"/>
      <c r="O39" s="87"/>
      <c r="P39" s="87"/>
      <c r="Q39" s="87"/>
      <c r="R39" s="87"/>
      <c r="S39" s="87"/>
      <c r="T39" s="87"/>
      <c r="U39" s="87"/>
      <c r="V39" s="87"/>
      <c r="W39" s="87"/>
      <c r="X39" s="87"/>
      <c r="Y39" s="87"/>
      <c r="Z39" s="87"/>
      <c r="AA39" s="437"/>
      <c r="AI39" s="86"/>
      <c r="AJ39" s="86"/>
      <c r="AK39" s="86"/>
      <c r="AM39" s="792"/>
      <c r="BI39" s="86"/>
      <c r="BJ39" s="86"/>
      <c r="BK39" s="86"/>
    </row>
    <row r="40" spans="1:64">
      <c r="A40" s="436"/>
      <c r="B40" s="87"/>
      <c r="C40" s="87"/>
      <c r="D40" s="87"/>
      <c r="E40" s="87"/>
      <c r="F40" s="87"/>
      <c r="G40" s="87"/>
      <c r="H40" s="87"/>
      <c r="I40" s="87"/>
      <c r="J40" s="87"/>
      <c r="K40" s="87"/>
      <c r="L40" s="87"/>
      <c r="M40" s="87"/>
      <c r="N40" s="87"/>
      <c r="O40" s="87"/>
      <c r="P40" s="87"/>
      <c r="Q40" s="87"/>
      <c r="R40" s="87"/>
      <c r="S40" s="87"/>
      <c r="T40" s="87"/>
      <c r="U40" s="87"/>
      <c r="V40" s="87"/>
      <c r="W40" s="87"/>
      <c r="X40" s="87"/>
      <c r="Y40" s="87"/>
      <c r="Z40" s="87"/>
      <c r="AA40" s="437"/>
      <c r="AI40" s="87"/>
      <c r="AJ40" s="87"/>
      <c r="AK40" s="87"/>
      <c r="AM40" s="791"/>
      <c r="BI40" s="87"/>
      <c r="BJ40" s="87"/>
      <c r="BK40" s="87"/>
    </row>
    <row r="41" spans="1:64">
      <c r="A41" s="436"/>
      <c r="B41" s="87"/>
      <c r="C41" s="87"/>
      <c r="D41" s="87"/>
      <c r="E41" s="87"/>
      <c r="F41" s="87"/>
      <c r="G41" s="87"/>
      <c r="H41" s="87"/>
      <c r="I41" s="87"/>
      <c r="J41" s="87"/>
      <c r="K41" s="87"/>
      <c r="L41" s="87"/>
      <c r="M41" s="87"/>
      <c r="N41" s="87"/>
      <c r="O41" s="87"/>
      <c r="P41" s="87"/>
      <c r="Q41" s="87"/>
      <c r="R41" s="87"/>
      <c r="S41" s="87"/>
      <c r="T41" s="87"/>
      <c r="U41" s="87"/>
      <c r="V41" s="87"/>
      <c r="W41" s="87"/>
      <c r="X41" s="87"/>
      <c r="Y41" s="87"/>
      <c r="Z41" s="87"/>
      <c r="AA41" s="437"/>
      <c r="AM41" s="792"/>
    </row>
    <row r="42" spans="1:64">
      <c r="A42" s="436"/>
      <c r="B42" s="87"/>
      <c r="C42" s="87"/>
      <c r="D42" s="87"/>
      <c r="E42" s="87"/>
      <c r="F42" s="87"/>
      <c r="G42" s="87"/>
      <c r="H42" s="87"/>
      <c r="I42" s="87"/>
      <c r="J42" s="87"/>
      <c r="K42" s="87"/>
      <c r="L42" s="87"/>
      <c r="M42" s="87"/>
      <c r="N42" s="87"/>
      <c r="O42" s="87"/>
      <c r="P42" s="87"/>
      <c r="Q42" s="87"/>
      <c r="R42" s="87"/>
      <c r="S42" s="87"/>
      <c r="T42" s="87"/>
      <c r="U42" s="87"/>
      <c r="V42" s="87"/>
      <c r="W42" s="87"/>
      <c r="X42" s="87"/>
      <c r="Y42" s="87"/>
      <c r="Z42" s="87"/>
      <c r="AA42" s="437"/>
      <c r="AM42" s="791"/>
    </row>
    <row r="43" spans="1:64">
      <c r="A43" s="436"/>
      <c r="B43" s="87"/>
      <c r="C43" s="87"/>
      <c r="D43" s="87"/>
      <c r="E43" s="87"/>
      <c r="F43" s="87"/>
      <c r="G43" s="87"/>
      <c r="H43" s="87"/>
      <c r="I43" s="87"/>
      <c r="J43" s="87"/>
      <c r="K43" s="87"/>
      <c r="L43" s="87"/>
      <c r="M43" s="87"/>
      <c r="N43" s="87"/>
      <c r="O43" s="87"/>
      <c r="P43" s="87"/>
      <c r="Q43" s="87"/>
      <c r="R43" s="87"/>
      <c r="S43" s="87"/>
      <c r="T43" s="87"/>
      <c r="U43" s="87"/>
      <c r="V43" s="87"/>
      <c r="W43" s="87"/>
      <c r="X43" s="87"/>
      <c r="Y43" s="87"/>
      <c r="Z43" s="87"/>
      <c r="AA43" s="437"/>
      <c r="AM43" s="792"/>
    </row>
    <row r="44" spans="1:64">
      <c r="A44" s="436"/>
      <c r="B44" s="87"/>
      <c r="C44" s="87"/>
      <c r="D44" s="87"/>
      <c r="E44" s="87"/>
      <c r="F44" s="87"/>
      <c r="G44" s="87"/>
      <c r="H44" s="87"/>
      <c r="I44" s="87"/>
      <c r="J44" s="87"/>
      <c r="K44" s="87"/>
      <c r="L44" s="87"/>
      <c r="M44" s="87"/>
      <c r="N44" s="87"/>
      <c r="O44" s="87"/>
      <c r="P44" s="87"/>
      <c r="Q44" s="87"/>
      <c r="R44" s="87"/>
      <c r="S44" s="87"/>
      <c r="T44" s="87"/>
      <c r="U44" s="87"/>
      <c r="V44" s="87"/>
      <c r="W44" s="87"/>
      <c r="X44" s="87"/>
      <c r="Y44" s="87"/>
      <c r="Z44" s="87"/>
      <c r="AA44" s="437"/>
      <c r="AM44" s="791"/>
    </row>
    <row r="45" spans="1:64">
      <c r="A45" s="436"/>
      <c r="B45" s="87"/>
      <c r="C45" s="87"/>
      <c r="D45" s="87"/>
      <c r="E45" s="87"/>
      <c r="F45" s="87"/>
      <c r="G45" s="87"/>
      <c r="H45" s="87"/>
      <c r="I45" s="87"/>
      <c r="J45" s="87"/>
      <c r="K45" s="87"/>
      <c r="L45" s="87"/>
      <c r="M45" s="87"/>
      <c r="N45" s="87"/>
      <c r="O45" s="87"/>
      <c r="P45" s="87"/>
      <c r="Q45" s="87"/>
      <c r="R45" s="87"/>
      <c r="S45" s="87"/>
      <c r="T45" s="87"/>
      <c r="U45" s="87"/>
      <c r="V45" s="87"/>
      <c r="W45" s="87"/>
      <c r="X45" s="87"/>
      <c r="Y45" s="87"/>
      <c r="Z45" s="87"/>
      <c r="AA45" s="437"/>
      <c r="AM45" s="792"/>
    </row>
    <row r="46" spans="1:64">
      <c r="A46" s="436"/>
      <c r="B46" s="87"/>
      <c r="C46" s="87"/>
      <c r="D46" s="87"/>
      <c r="E46" s="87"/>
      <c r="F46" s="87"/>
      <c r="G46" s="87"/>
      <c r="H46" s="87"/>
      <c r="I46" s="87"/>
      <c r="J46" s="87"/>
      <c r="K46" s="87"/>
      <c r="L46" s="87"/>
      <c r="M46" s="87"/>
      <c r="N46" s="87"/>
      <c r="O46" s="87"/>
      <c r="P46" s="87"/>
      <c r="Q46" s="87"/>
      <c r="R46" s="87"/>
      <c r="S46" s="87"/>
      <c r="T46" s="87"/>
      <c r="U46" s="87"/>
      <c r="V46" s="87"/>
      <c r="W46" s="87"/>
      <c r="X46" s="87"/>
      <c r="Y46" s="87"/>
      <c r="Z46" s="87"/>
      <c r="AA46" s="437"/>
      <c r="AM46" s="791"/>
    </row>
    <row r="47" spans="1:64">
      <c r="A47" s="436"/>
      <c r="B47" s="87"/>
      <c r="C47" s="87"/>
      <c r="D47" s="87"/>
      <c r="E47" s="87"/>
      <c r="F47" s="87"/>
      <c r="G47" s="87"/>
      <c r="H47" s="87"/>
      <c r="I47" s="87"/>
      <c r="J47" s="87"/>
      <c r="K47" s="87"/>
      <c r="L47" s="87"/>
      <c r="M47" s="87"/>
      <c r="N47" s="87"/>
      <c r="O47" s="87"/>
      <c r="P47" s="87"/>
      <c r="Q47" s="87"/>
      <c r="R47" s="87"/>
      <c r="S47" s="87"/>
      <c r="T47" s="87"/>
      <c r="U47" s="87"/>
      <c r="V47" s="87"/>
      <c r="W47" s="87"/>
      <c r="X47" s="87"/>
      <c r="Y47" s="87"/>
      <c r="Z47" s="87"/>
      <c r="AA47" s="437"/>
      <c r="AM47" s="792"/>
    </row>
    <row r="48" spans="1:64">
      <c r="A48" s="436"/>
      <c r="B48" s="87"/>
      <c r="C48" s="87"/>
      <c r="D48" s="87"/>
      <c r="E48" s="87"/>
      <c r="F48" s="87"/>
      <c r="G48" s="87"/>
      <c r="H48" s="87"/>
      <c r="I48" s="87"/>
      <c r="J48" s="87"/>
      <c r="K48" s="87"/>
      <c r="L48" s="87"/>
      <c r="M48" s="87"/>
      <c r="N48" s="87"/>
      <c r="O48" s="87"/>
      <c r="P48" s="87"/>
      <c r="Q48" s="87"/>
      <c r="R48" s="87"/>
      <c r="S48" s="87"/>
      <c r="T48" s="87"/>
      <c r="U48" s="87"/>
      <c r="V48" s="87"/>
      <c r="W48" s="87"/>
      <c r="X48" s="87"/>
      <c r="Y48" s="87"/>
      <c r="Z48" s="87"/>
      <c r="AA48" s="437"/>
      <c r="AM48" s="791"/>
    </row>
    <row r="49" spans="1:40">
      <c r="A49" s="436"/>
      <c r="B49" s="87"/>
      <c r="C49" s="87"/>
      <c r="D49" s="87"/>
      <c r="E49" s="87"/>
      <c r="F49" s="87"/>
      <c r="G49" s="87"/>
      <c r="H49" s="87"/>
      <c r="I49" s="87"/>
      <c r="J49" s="87"/>
      <c r="K49" s="87"/>
      <c r="L49" s="87"/>
      <c r="M49" s="87"/>
      <c r="N49" s="87"/>
      <c r="O49" s="87"/>
      <c r="P49" s="87"/>
      <c r="Q49" s="87"/>
      <c r="R49" s="87"/>
      <c r="S49" s="87"/>
      <c r="T49" s="87"/>
      <c r="U49" s="87"/>
      <c r="V49" s="87"/>
      <c r="W49" s="87"/>
      <c r="X49" s="87"/>
      <c r="Y49" s="87"/>
      <c r="Z49" s="87"/>
      <c r="AA49" s="437"/>
      <c r="AM49" s="792"/>
    </row>
    <row r="50" spans="1:40">
      <c r="A50" s="436"/>
      <c r="B50" s="87"/>
      <c r="C50" s="87"/>
      <c r="D50" s="87"/>
      <c r="E50" s="87"/>
      <c r="F50" s="87"/>
      <c r="G50" s="87"/>
      <c r="H50" s="87"/>
      <c r="I50" s="87"/>
      <c r="J50" s="87"/>
      <c r="K50" s="87"/>
      <c r="L50" s="87"/>
      <c r="M50" s="87"/>
      <c r="N50" s="87"/>
      <c r="O50" s="87"/>
      <c r="P50" s="87"/>
      <c r="Q50" s="87"/>
      <c r="R50" s="87"/>
      <c r="S50" s="87"/>
      <c r="T50" s="87"/>
      <c r="U50" s="87"/>
      <c r="V50" s="87"/>
      <c r="W50" s="87"/>
      <c r="X50" s="87"/>
      <c r="Y50" s="87"/>
      <c r="Z50" s="87"/>
      <c r="AA50" s="437"/>
      <c r="AM50" s="791"/>
      <c r="AN50" s="791"/>
    </row>
    <row r="51" spans="1:40">
      <c r="A51" s="436"/>
      <c r="B51" s="87"/>
      <c r="C51" s="87"/>
      <c r="D51" s="87"/>
      <c r="E51" s="87"/>
      <c r="F51" s="87"/>
      <c r="G51" s="87"/>
      <c r="H51" s="87"/>
      <c r="I51" s="87"/>
      <c r="J51" s="87"/>
      <c r="K51" s="87"/>
      <c r="L51" s="87"/>
      <c r="M51" s="87"/>
      <c r="N51" s="87"/>
      <c r="O51" s="87"/>
      <c r="P51" s="87"/>
      <c r="Q51" s="87"/>
      <c r="R51" s="87"/>
      <c r="S51" s="87"/>
      <c r="T51" s="87"/>
      <c r="U51" s="87"/>
      <c r="V51" s="87"/>
      <c r="W51" s="87"/>
      <c r="X51" s="87"/>
      <c r="Y51" s="87"/>
      <c r="Z51" s="87"/>
      <c r="AA51" s="437"/>
      <c r="AM51" s="792"/>
      <c r="AN51" s="791"/>
    </row>
    <row r="52" spans="1:40">
      <c r="A52" s="436"/>
      <c r="B52" s="87"/>
      <c r="C52" s="87"/>
      <c r="D52" s="87"/>
      <c r="E52" s="87"/>
      <c r="F52" s="87"/>
      <c r="G52" s="87"/>
      <c r="H52" s="87"/>
      <c r="I52" s="87"/>
      <c r="J52" s="87"/>
      <c r="K52" s="87"/>
      <c r="L52" s="87"/>
      <c r="M52" s="87"/>
      <c r="N52" s="87"/>
      <c r="O52" s="87"/>
      <c r="P52" s="87"/>
      <c r="Q52" s="87"/>
      <c r="R52" s="87"/>
      <c r="S52" s="87"/>
      <c r="T52" s="87"/>
      <c r="U52" s="87"/>
      <c r="V52" s="87"/>
      <c r="W52" s="87"/>
      <c r="X52" s="87"/>
      <c r="Y52" s="87"/>
      <c r="Z52" s="87"/>
      <c r="AA52" s="437"/>
      <c r="AM52" s="791"/>
      <c r="AN52" s="791"/>
    </row>
    <row r="53" spans="1:40">
      <c r="A53" s="436"/>
      <c r="B53" s="87"/>
      <c r="C53" s="87"/>
      <c r="D53" s="87"/>
      <c r="E53" s="87"/>
      <c r="F53" s="87"/>
      <c r="G53" s="87"/>
      <c r="H53" s="87"/>
      <c r="I53" s="87"/>
      <c r="J53" s="87"/>
      <c r="K53" s="87"/>
      <c r="L53" s="87"/>
      <c r="M53" s="87"/>
      <c r="N53" s="87"/>
      <c r="O53" s="87"/>
      <c r="P53" s="87"/>
      <c r="Q53" s="87"/>
      <c r="R53" s="87"/>
      <c r="S53" s="87"/>
      <c r="T53" s="87"/>
      <c r="U53" s="87"/>
      <c r="V53" s="87"/>
      <c r="W53" s="87"/>
      <c r="X53" s="87"/>
      <c r="Y53" s="87"/>
      <c r="Z53" s="87"/>
      <c r="AA53" s="437"/>
      <c r="AM53" s="792"/>
      <c r="AN53" s="791"/>
    </row>
    <row r="54" spans="1:40">
      <c r="A54" s="436"/>
      <c r="B54" s="87"/>
      <c r="C54" s="87"/>
      <c r="D54" s="87"/>
      <c r="E54" s="87"/>
      <c r="F54" s="87"/>
      <c r="G54" s="87"/>
      <c r="H54" s="87"/>
      <c r="I54" s="87"/>
      <c r="J54" s="87"/>
      <c r="K54" s="87"/>
      <c r="L54" s="87"/>
      <c r="M54" s="87"/>
      <c r="N54" s="87"/>
      <c r="O54" s="87"/>
      <c r="P54" s="87"/>
      <c r="Q54" s="87"/>
      <c r="R54" s="87"/>
      <c r="S54" s="87"/>
      <c r="T54" s="87"/>
      <c r="U54" s="87"/>
      <c r="V54" s="87"/>
      <c r="W54" s="87"/>
      <c r="X54" s="87"/>
      <c r="Y54" s="87"/>
      <c r="Z54" s="87"/>
      <c r="AA54" s="437"/>
      <c r="AM54" s="791"/>
      <c r="AN54" s="791"/>
    </row>
    <row r="55" spans="1:40">
      <c r="A55" s="436"/>
      <c r="B55" s="87"/>
      <c r="C55" s="87"/>
      <c r="D55" s="87"/>
      <c r="E55" s="87"/>
      <c r="F55" s="87"/>
      <c r="G55" s="87"/>
      <c r="H55" s="87"/>
      <c r="I55" s="87"/>
      <c r="J55" s="87"/>
      <c r="K55" s="87"/>
      <c r="L55" s="87"/>
      <c r="M55" s="87"/>
      <c r="N55" s="87"/>
      <c r="O55" s="87"/>
      <c r="P55" s="87"/>
      <c r="Q55" s="87"/>
      <c r="R55" s="87"/>
      <c r="S55" s="87"/>
      <c r="T55" s="87"/>
      <c r="U55" s="87"/>
      <c r="V55" s="87"/>
      <c r="W55" s="87"/>
      <c r="X55" s="87"/>
      <c r="Y55" s="87"/>
      <c r="Z55" s="87"/>
      <c r="AA55" s="437"/>
    </row>
    <row r="56" spans="1:40">
      <c r="A56" s="436"/>
      <c r="B56" s="87"/>
      <c r="C56" s="87"/>
      <c r="D56" s="87"/>
      <c r="E56" s="87"/>
      <c r="F56" s="87"/>
      <c r="G56" s="87"/>
      <c r="H56" s="87"/>
      <c r="I56" s="87"/>
      <c r="J56" s="87"/>
      <c r="K56" s="87"/>
      <c r="L56" s="87"/>
      <c r="M56" s="87"/>
      <c r="N56" s="87"/>
      <c r="O56" s="87"/>
      <c r="P56" s="87"/>
      <c r="Q56" s="87"/>
      <c r="R56" s="87"/>
      <c r="S56" s="87"/>
      <c r="T56" s="87"/>
      <c r="U56" s="87"/>
      <c r="V56" s="87"/>
      <c r="W56" s="87"/>
      <c r="X56" s="87"/>
      <c r="Y56" s="87"/>
      <c r="Z56" s="87"/>
      <c r="AA56" s="437"/>
    </row>
    <row r="57" spans="1:40">
      <c r="A57" s="436"/>
      <c r="B57" s="87"/>
      <c r="C57" s="87"/>
      <c r="D57" s="87"/>
      <c r="E57" s="87"/>
      <c r="F57" s="87"/>
      <c r="G57" s="87"/>
      <c r="H57" s="87"/>
      <c r="I57" s="87"/>
      <c r="J57" s="87"/>
      <c r="K57" s="87"/>
      <c r="L57" s="87"/>
      <c r="M57" s="87"/>
      <c r="N57" s="87"/>
      <c r="O57" s="87"/>
      <c r="P57" s="87"/>
      <c r="Q57" s="87"/>
      <c r="R57" s="87"/>
      <c r="S57" s="87"/>
      <c r="T57" s="87"/>
      <c r="U57" s="87"/>
      <c r="V57" s="87"/>
      <c r="W57" s="87"/>
      <c r="X57" s="87"/>
      <c r="Y57" s="87"/>
      <c r="Z57" s="87"/>
      <c r="AA57" s="437"/>
    </row>
    <row r="58" spans="1:40">
      <c r="A58" s="436"/>
      <c r="B58" s="87"/>
      <c r="C58" s="87"/>
      <c r="D58" s="87"/>
      <c r="E58" s="87"/>
      <c r="F58" s="87"/>
      <c r="G58" s="87"/>
      <c r="H58" s="87"/>
      <c r="I58" s="87"/>
      <c r="J58" s="87"/>
      <c r="K58" s="87"/>
      <c r="L58" s="87"/>
      <c r="M58" s="87"/>
      <c r="N58" s="87"/>
      <c r="O58" s="87"/>
      <c r="P58" s="87"/>
      <c r="Q58" s="87"/>
      <c r="R58" s="87"/>
      <c r="S58" s="87"/>
      <c r="T58" s="87"/>
      <c r="U58" s="87"/>
      <c r="V58" s="87"/>
      <c r="W58" s="87"/>
      <c r="X58" s="87"/>
      <c r="Y58" s="87"/>
      <c r="Z58" s="87"/>
      <c r="AA58" s="437"/>
    </row>
    <row r="59" spans="1:40">
      <c r="A59" s="436"/>
      <c r="B59" s="87"/>
      <c r="C59" s="87"/>
      <c r="D59" s="87"/>
      <c r="E59" s="87"/>
      <c r="F59" s="87"/>
      <c r="G59" s="87"/>
      <c r="H59" s="87"/>
      <c r="I59" s="87"/>
      <c r="J59" s="87"/>
      <c r="K59" s="87"/>
      <c r="L59" s="87"/>
      <c r="M59" s="87"/>
      <c r="N59" s="87"/>
      <c r="O59" s="87"/>
      <c r="P59" s="87"/>
      <c r="Q59" s="87"/>
      <c r="R59" s="87"/>
      <c r="S59" s="87"/>
      <c r="T59" s="87"/>
      <c r="U59" s="87"/>
      <c r="V59" s="87"/>
      <c r="W59" s="87"/>
      <c r="X59" s="87"/>
      <c r="Y59" s="87"/>
      <c r="Z59" s="87"/>
      <c r="AA59" s="437"/>
    </row>
    <row r="60" spans="1:40">
      <c r="A60" s="438"/>
      <c r="B60" s="439"/>
      <c r="C60" s="439"/>
      <c r="D60" s="439"/>
      <c r="E60" s="439"/>
      <c r="F60" s="439"/>
      <c r="G60" s="439"/>
      <c r="H60" s="439"/>
      <c r="I60" s="439"/>
      <c r="J60" s="439"/>
      <c r="K60" s="439"/>
      <c r="L60" s="439"/>
      <c r="M60" s="439"/>
      <c r="N60" s="439"/>
      <c r="O60" s="439"/>
      <c r="P60" s="439"/>
      <c r="Q60" s="439"/>
      <c r="R60" s="439"/>
      <c r="S60" s="439"/>
      <c r="T60" s="439"/>
      <c r="U60" s="439"/>
      <c r="V60" s="439"/>
      <c r="W60" s="439"/>
      <c r="X60" s="439"/>
      <c r="Y60" s="439"/>
      <c r="Z60" s="439"/>
      <c r="AA60" s="440"/>
    </row>
  </sheetData>
  <mergeCells count="6">
    <mergeCell ref="AN22:AY34"/>
    <mergeCell ref="A1:B1"/>
    <mergeCell ref="V1:AA1"/>
    <mergeCell ref="BC3:BG3"/>
    <mergeCell ref="AC3:AG3"/>
    <mergeCell ref="B3:L17"/>
  </mergeCells>
  <phoneticPr fontId="9"/>
  <conditionalFormatting sqref="AD11:AD22">
    <cfRule type="top10" dxfId="15" priority="1" rank="2"/>
  </conditionalFormatting>
  <dataValidations count="1">
    <dataValidation type="list" allowBlank="1" showInputMessage="1" showErrorMessage="1" sqref="AP9:AR9" xr:uid="{00000000-0002-0000-1400-000000000000}">
      <formula1>"「1～4人」,「5～9人」,「10～29人」,「30～49人」,「50～99人」,「100人以上」"</formula1>
    </dataValidation>
  </dataValidations>
  <pageMargins left="0.75" right="0.75" top="1" bottom="1" header="0.51200000000000001" footer="0.51200000000000001"/>
  <pageSetup paperSize="9" scale="96" orientation="portrait" r:id="rId1"/>
  <headerFooter alignWithMargins="0"/>
  <colBreaks count="2" manualBreakCount="2">
    <brk id="27" max="59" man="1"/>
    <brk id="53"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1000000}">
          <x14:formula1>
            <xm:f>業種リスト!$A$2:$A$14</xm:f>
          </x14:formula1>
          <xm:sqref>AP6:AR6</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theme="9" tint="0.59999389629810485"/>
  </sheetPr>
  <dimension ref="A1:BM60"/>
  <sheetViews>
    <sheetView showGridLines="0" view="pageBreakPreview" zoomScaleNormal="100" zoomScaleSheetLayoutView="100" workbookViewId="0">
      <selection activeCell="B3" sqref="B3:L17"/>
    </sheetView>
  </sheetViews>
  <sheetFormatPr defaultColWidth="10.28515625" defaultRowHeight="10.5"/>
  <cols>
    <col min="1" max="27" width="3.5703125" style="26" customWidth="1"/>
    <col min="28" max="28" width="1.7109375" style="26" customWidth="1"/>
    <col min="29" max="29" width="14.85546875" style="26" customWidth="1"/>
    <col min="30" max="30" width="8.28515625" style="26" bestFit="1" customWidth="1"/>
    <col min="31" max="31" width="9.42578125" style="26" customWidth="1"/>
    <col min="32" max="32" width="9" style="26" customWidth="1"/>
    <col min="33" max="33" width="1.7109375" style="26" customWidth="1"/>
    <col min="34" max="34" width="14.85546875" style="26" customWidth="1"/>
    <col min="35" max="35" width="8.28515625" style="26" customWidth="1"/>
    <col min="36" max="36" width="9.140625" style="26" customWidth="1"/>
    <col min="37" max="37" width="8.85546875" style="26" customWidth="1"/>
    <col min="38" max="38" width="8.28515625" style="26" customWidth="1"/>
    <col min="39" max="39" width="15.85546875" style="336" bestFit="1" customWidth="1"/>
    <col min="40" max="40" width="7.140625" style="336" bestFit="1" customWidth="1"/>
    <col min="41" max="41" width="5.42578125" style="336" bestFit="1" customWidth="1"/>
    <col min="42" max="43" width="7.140625" style="336" bestFit="1" customWidth="1"/>
    <col min="44" max="44" width="8.28515625" style="336" bestFit="1" customWidth="1"/>
    <col min="45" max="45" width="5.42578125" style="336" bestFit="1" customWidth="1"/>
    <col min="46" max="53" width="5.42578125" style="336" customWidth="1"/>
    <col min="54" max="54" width="1.7109375" style="26" customWidth="1"/>
    <col min="55" max="55" width="14.85546875" style="26" customWidth="1"/>
    <col min="56" max="56" width="7.42578125" style="26" customWidth="1"/>
    <col min="57" max="57" width="8.28515625" style="26" bestFit="1" customWidth="1"/>
    <col min="58" max="58" width="7.42578125" style="26" customWidth="1"/>
    <col min="59" max="59" width="1.7109375" style="26" customWidth="1"/>
    <col min="60" max="60" width="14.85546875" style="26" customWidth="1"/>
    <col min="61" max="61" width="7.140625" style="26" bestFit="1" customWidth="1"/>
    <col min="62" max="62" width="8.28515625" style="26" bestFit="1" customWidth="1"/>
    <col min="63" max="64" width="6.85546875" style="26" bestFit="1" customWidth="1"/>
    <col min="65" max="16384" width="10.28515625" style="26"/>
  </cols>
  <sheetData>
    <row r="1" spans="1:64" ht="21" customHeight="1" thickBot="1">
      <c r="A1" s="928">
        <v>47</v>
      </c>
      <c r="B1" s="928"/>
      <c r="C1" s="495" t="s">
        <v>100</v>
      </c>
      <c r="D1" s="495"/>
      <c r="E1" s="495"/>
      <c r="F1" s="495"/>
      <c r="G1" s="495"/>
      <c r="H1" s="495"/>
      <c r="I1" s="495"/>
      <c r="J1" s="495"/>
      <c r="K1" s="495"/>
      <c r="L1" s="495"/>
      <c r="M1" s="495"/>
      <c r="N1" s="495"/>
      <c r="O1" s="495"/>
      <c r="P1" s="495"/>
      <c r="Q1" s="495"/>
      <c r="R1" s="495"/>
      <c r="S1" s="495"/>
      <c r="T1" s="495"/>
      <c r="U1" s="495"/>
      <c r="V1" s="929" t="s">
        <v>523</v>
      </c>
      <c r="W1" s="929"/>
      <c r="X1" s="929"/>
      <c r="Y1" s="929"/>
      <c r="Z1" s="929"/>
      <c r="AA1" s="929"/>
      <c r="AC1" s="528" t="s">
        <v>896</v>
      </c>
      <c r="BC1" s="528" t="s">
        <v>101</v>
      </c>
    </row>
    <row r="3" spans="1:64" ht="10.5" customHeight="1">
      <c r="B3" s="953" t="s">
        <v>920</v>
      </c>
      <c r="C3" s="953"/>
      <c r="D3" s="953"/>
      <c r="E3" s="953"/>
      <c r="F3" s="953"/>
      <c r="G3" s="953"/>
      <c r="H3" s="953"/>
      <c r="I3" s="953"/>
      <c r="J3" s="953"/>
      <c r="K3" s="953"/>
      <c r="L3" s="953"/>
      <c r="N3" s="433"/>
      <c r="O3" s="434"/>
      <c r="P3" s="434"/>
      <c r="Q3" s="434"/>
      <c r="R3" s="434"/>
      <c r="S3" s="434"/>
      <c r="T3" s="434"/>
      <c r="U3" s="434"/>
      <c r="V3" s="434"/>
      <c r="W3" s="434"/>
      <c r="X3" s="434"/>
      <c r="Y3" s="434"/>
      <c r="Z3" s="434"/>
      <c r="AA3" s="435"/>
      <c r="AC3" s="992" t="s">
        <v>156</v>
      </c>
      <c r="AD3" s="992"/>
      <c r="AE3" s="992"/>
      <c r="AF3" s="992"/>
      <c r="AG3" s="992"/>
      <c r="AH3" s="26" t="s">
        <v>80</v>
      </c>
      <c r="AN3" s="336" t="s">
        <v>669</v>
      </c>
      <c r="BC3" s="992" t="s">
        <v>156</v>
      </c>
      <c r="BD3" s="992"/>
      <c r="BE3" s="992"/>
      <c r="BF3" s="992"/>
      <c r="BG3" s="992"/>
      <c r="BH3" s="26" t="s">
        <v>80</v>
      </c>
    </row>
    <row r="4" spans="1:64" ht="11.25" customHeight="1" thickBot="1">
      <c r="B4" s="953"/>
      <c r="C4" s="953"/>
      <c r="D4" s="953"/>
      <c r="E4" s="953"/>
      <c r="F4" s="953"/>
      <c r="G4" s="953"/>
      <c r="H4" s="953"/>
      <c r="I4" s="953"/>
      <c r="J4" s="953"/>
      <c r="K4" s="953"/>
      <c r="L4" s="953"/>
      <c r="N4" s="436"/>
      <c r="O4" s="87"/>
      <c r="P4" s="87"/>
      <c r="Q4" s="87"/>
      <c r="R4" s="87"/>
      <c r="S4" s="87"/>
      <c r="T4" s="87"/>
      <c r="U4" s="87"/>
      <c r="V4" s="87"/>
      <c r="W4" s="87"/>
      <c r="X4" s="87"/>
      <c r="Y4" s="87"/>
      <c r="Z4" s="87"/>
      <c r="AA4" s="437"/>
      <c r="AN4" s="336" t="str">
        <f>CONCATENATE("介護休業制度以外の支援制度について、「実施している」と回答した事業所が全体で",TEXT(AD6,"0.0％"),"となった。")</f>
        <v>介護休業制度以外の支援制度について、「実施している」と回答した事業所が全体で50.2%となった。</v>
      </c>
    </row>
    <row r="5" spans="1:64" ht="18.75" thickBot="1">
      <c r="B5" s="953"/>
      <c r="C5" s="953"/>
      <c r="D5" s="953"/>
      <c r="E5" s="953"/>
      <c r="F5" s="953"/>
      <c r="G5" s="953"/>
      <c r="H5" s="953"/>
      <c r="I5" s="953"/>
      <c r="J5" s="953"/>
      <c r="K5" s="953"/>
      <c r="L5" s="953"/>
      <c r="N5" s="436"/>
      <c r="O5" s="87"/>
      <c r="P5" s="87"/>
      <c r="Q5" s="87"/>
      <c r="R5" s="87"/>
      <c r="S5" s="87"/>
      <c r="T5" s="87"/>
      <c r="U5" s="87"/>
      <c r="V5" s="87"/>
      <c r="W5" s="87"/>
      <c r="X5" s="87"/>
      <c r="Y5" s="87"/>
      <c r="Z5" s="87"/>
      <c r="AA5" s="437"/>
      <c r="AC5" s="578"/>
      <c r="AD5" s="602" t="s">
        <v>308</v>
      </c>
      <c r="AE5" s="602" t="s">
        <v>331</v>
      </c>
      <c r="AF5" s="575" t="s">
        <v>399</v>
      </c>
      <c r="AH5" s="578"/>
      <c r="AI5" s="602" t="s">
        <v>308</v>
      </c>
      <c r="AJ5" s="602" t="s">
        <v>331</v>
      </c>
      <c r="AK5" s="575" t="s">
        <v>399</v>
      </c>
      <c r="AL5" s="575" t="s">
        <v>547</v>
      </c>
      <c r="AN5" s="336" t="s">
        <v>670</v>
      </c>
      <c r="AP5" s="788" t="s">
        <v>671</v>
      </c>
      <c r="AQ5" s="788" t="s">
        <v>672</v>
      </c>
      <c r="AR5" s="788" t="s">
        <v>673</v>
      </c>
      <c r="AS5" s="336" t="s">
        <v>674</v>
      </c>
      <c r="BC5" s="134"/>
      <c r="BD5" s="530" t="s">
        <v>308</v>
      </c>
      <c r="BE5" s="531" t="s">
        <v>331</v>
      </c>
      <c r="BF5" s="30" t="s">
        <v>399</v>
      </c>
      <c r="BH5" s="134"/>
      <c r="BI5" s="530" t="s">
        <v>308</v>
      </c>
      <c r="BJ5" s="531" t="s">
        <v>331</v>
      </c>
      <c r="BK5" s="43" t="s">
        <v>399</v>
      </c>
      <c r="BL5" s="103" t="s">
        <v>547</v>
      </c>
    </row>
    <row r="6" spans="1:64" ht="11.25" customHeight="1" thickBot="1">
      <c r="B6" s="953"/>
      <c r="C6" s="953"/>
      <c r="D6" s="953"/>
      <c r="E6" s="953"/>
      <c r="F6" s="953"/>
      <c r="G6" s="953"/>
      <c r="H6" s="953"/>
      <c r="I6" s="953"/>
      <c r="J6" s="953"/>
      <c r="K6" s="953"/>
      <c r="L6" s="953"/>
      <c r="N6" s="436"/>
      <c r="O6" s="87"/>
      <c r="P6" s="87"/>
      <c r="Q6" s="87"/>
      <c r="R6" s="87"/>
      <c r="S6" s="87"/>
      <c r="T6" s="87"/>
      <c r="U6" s="87"/>
      <c r="V6" s="87"/>
      <c r="W6" s="87"/>
      <c r="X6" s="87"/>
      <c r="Y6" s="87"/>
      <c r="Z6" s="87"/>
      <c r="AA6" s="437"/>
      <c r="AC6" s="575" t="s">
        <v>547</v>
      </c>
      <c r="AD6" s="688">
        <f>BD6</f>
        <v>0.50156494522691708</v>
      </c>
      <c r="AE6" s="688">
        <f>BE6</f>
        <v>0.4350547730829421</v>
      </c>
      <c r="AF6" s="688">
        <f>BF6</f>
        <v>6.3380281690140844E-2</v>
      </c>
      <c r="AH6" s="575" t="s">
        <v>547</v>
      </c>
      <c r="AI6" s="709">
        <f>BI6</f>
        <v>641</v>
      </c>
      <c r="AJ6" s="709">
        <f>BJ6</f>
        <v>556</v>
      </c>
      <c r="AK6" s="709">
        <f>BK6</f>
        <v>81</v>
      </c>
      <c r="AL6" s="709">
        <f>BL6</f>
        <v>1278</v>
      </c>
      <c r="AN6" s="336" t="s">
        <v>697</v>
      </c>
      <c r="AP6" s="788" t="s">
        <v>676</v>
      </c>
      <c r="AQ6" s="788" t="s">
        <v>689</v>
      </c>
      <c r="AR6" s="788" t="s">
        <v>694</v>
      </c>
      <c r="AS6" s="336" t="s">
        <v>742</v>
      </c>
      <c r="BC6" s="31" t="s">
        <v>547</v>
      </c>
      <c r="BD6" s="130">
        <f>+BI6/$BL6</f>
        <v>0.50156494522691708</v>
      </c>
      <c r="BE6" s="131">
        <f>+BJ6/$BL6</f>
        <v>0.4350547730829421</v>
      </c>
      <c r="BF6" s="133">
        <f>+BK6/$BL6</f>
        <v>6.3380281690140844E-2</v>
      </c>
      <c r="BH6" s="31" t="s">
        <v>547</v>
      </c>
      <c r="BI6" s="549">
        <f>+集計・資料②!A32</f>
        <v>641</v>
      </c>
      <c r="BJ6" s="551">
        <f>+集計・資料②!H32</f>
        <v>556</v>
      </c>
      <c r="BK6" s="550">
        <f>+集計・資料②!I32</f>
        <v>81</v>
      </c>
      <c r="BL6" s="240">
        <f>+SUM(BI6:BK6)</f>
        <v>1278</v>
      </c>
    </row>
    <row r="7" spans="1:64" ht="10.5" customHeight="1">
      <c r="B7" s="953"/>
      <c r="C7" s="953"/>
      <c r="D7" s="953"/>
      <c r="E7" s="953"/>
      <c r="F7" s="953"/>
      <c r="G7" s="953"/>
      <c r="H7" s="953"/>
      <c r="I7" s="953"/>
      <c r="J7" s="953"/>
      <c r="K7" s="953"/>
      <c r="L7" s="953"/>
      <c r="N7" s="436"/>
      <c r="O7" s="87"/>
      <c r="P7" s="87"/>
      <c r="Q7" s="87"/>
      <c r="R7" s="87"/>
      <c r="S7" s="87"/>
      <c r="T7" s="87"/>
      <c r="U7" s="87"/>
      <c r="V7" s="87"/>
      <c r="W7" s="87"/>
      <c r="X7" s="87"/>
      <c r="Y7" s="87"/>
      <c r="Z7" s="87"/>
      <c r="AA7" s="437"/>
      <c r="AK7" s="87"/>
      <c r="AL7" s="87"/>
      <c r="AN7" s="336" t="str">
        <f>CONCATENATE(AN6,AP6,AQ6,AR6,AS6)</f>
        <v>業種別では、「情報通信業」「金融･保険業」「教育・学習支援業」で、規模別では、「30人以上」の事業所において、実施率が高い。</v>
      </c>
      <c r="BK7" s="87"/>
      <c r="BL7" s="87"/>
    </row>
    <row r="8" spans="1:64" ht="10.5" customHeight="1">
      <c r="B8" s="953"/>
      <c r="C8" s="953"/>
      <c r="D8" s="953"/>
      <c r="E8" s="953"/>
      <c r="F8" s="953"/>
      <c r="G8" s="953"/>
      <c r="H8" s="953"/>
      <c r="I8" s="953"/>
      <c r="J8" s="953"/>
      <c r="K8" s="953"/>
      <c r="L8" s="953"/>
      <c r="N8" s="436"/>
      <c r="O8" s="87"/>
      <c r="P8" s="87"/>
      <c r="Q8" s="87"/>
      <c r="R8" s="87"/>
      <c r="S8" s="87"/>
      <c r="T8" s="87"/>
      <c r="U8" s="87"/>
      <c r="V8" s="87"/>
      <c r="W8" s="87"/>
      <c r="X8" s="87"/>
      <c r="Y8" s="87"/>
      <c r="Z8" s="87"/>
      <c r="AA8" s="437"/>
      <c r="AC8" s="537" t="s">
        <v>605</v>
      </c>
      <c r="AD8" s="537"/>
      <c r="AE8" s="537"/>
      <c r="AF8" s="537"/>
      <c r="AG8" s="537"/>
      <c r="AH8" s="537" t="s">
        <v>605</v>
      </c>
      <c r="AK8" s="87"/>
      <c r="AL8" s="87"/>
      <c r="AP8" s="788" t="s">
        <v>730</v>
      </c>
      <c r="AQ8" s="788" t="s">
        <v>713</v>
      </c>
      <c r="AR8" s="788" t="s">
        <v>714</v>
      </c>
      <c r="BC8" s="537" t="s">
        <v>157</v>
      </c>
      <c r="BD8" s="537"/>
      <c r="BE8" s="537"/>
      <c r="BF8" s="537"/>
      <c r="BG8" s="537"/>
      <c r="BH8" s="26" t="s">
        <v>81</v>
      </c>
      <c r="BK8" s="87"/>
      <c r="BL8" s="87"/>
    </row>
    <row r="9" spans="1:64" ht="11.25" customHeight="1" thickBot="1">
      <c r="B9" s="953"/>
      <c r="C9" s="953"/>
      <c r="D9" s="953"/>
      <c r="E9" s="953"/>
      <c r="F9" s="953"/>
      <c r="G9" s="953"/>
      <c r="H9" s="953"/>
      <c r="I9" s="953"/>
      <c r="J9" s="953"/>
      <c r="K9" s="953"/>
      <c r="L9" s="953"/>
      <c r="N9" s="436"/>
      <c r="O9" s="87"/>
      <c r="P9" s="87"/>
      <c r="Q9" s="87"/>
      <c r="R9" s="87"/>
      <c r="S9" s="87"/>
      <c r="T9" s="87"/>
      <c r="U9" s="87"/>
      <c r="V9" s="87"/>
      <c r="W9" s="87"/>
      <c r="X9" s="87"/>
      <c r="Y9" s="87"/>
      <c r="Z9" s="87"/>
      <c r="AA9" s="437"/>
      <c r="AK9" s="87"/>
      <c r="AL9" s="87"/>
      <c r="AP9" s="788"/>
      <c r="AQ9" s="788"/>
      <c r="AR9" s="788"/>
      <c r="BK9" s="526"/>
      <c r="BL9" s="526"/>
    </row>
    <row r="10" spans="1:64" ht="18.75" thickBot="1">
      <c r="B10" s="953"/>
      <c r="C10" s="953"/>
      <c r="D10" s="953"/>
      <c r="E10" s="953"/>
      <c r="F10" s="953"/>
      <c r="G10" s="953"/>
      <c r="H10" s="953"/>
      <c r="I10" s="953"/>
      <c r="J10" s="953"/>
      <c r="K10" s="953"/>
      <c r="L10" s="953"/>
      <c r="N10" s="436"/>
      <c r="O10" s="87"/>
      <c r="P10" s="87"/>
      <c r="Q10" s="87"/>
      <c r="R10" s="87"/>
      <c r="S10" s="87"/>
      <c r="T10" s="87"/>
      <c r="U10" s="87"/>
      <c r="V10" s="87"/>
      <c r="W10" s="87"/>
      <c r="X10" s="87"/>
      <c r="Y10" s="87"/>
      <c r="Z10" s="87"/>
      <c r="AA10" s="437"/>
      <c r="AC10" s="575" t="s">
        <v>539</v>
      </c>
      <c r="AD10" s="602" t="s">
        <v>308</v>
      </c>
      <c r="AE10" s="602" t="s">
        <v>331</v>
      </c>
      <c r="AF10" s="575" t="s">
        <v>399</v>
      </c>
      <c r="AH10" s="575" t="s">
        <v>539</v>
      </c>
      <c r="AI10" s="602" t="s">
        <v>308</v>
      </c>
      <c r="AJ10" s="602" t="s">
        <v>331</v>
      </c>
      <c r="AK10" s="575" t="s">
        <v>399</v>
      </c>
      <c r="AL10" s="575" t="s">
        <v>547</v>
      </c>
      <c r="BC10" s="31" t="s">
        <v>539</v>
      </c>
      <c r="BD10" s="530" t="s">
        <v>308</v>
      </c>
      <c r="BE10" s="531" t="s">
        <v>331</v>
      </c>
      <c r="BF10" s="30" t="s">
        <v>399</v>
      </c>
      <c r="BH10" s="31" t="s">
        <v>539</v>
      </c>
      <c r="BI10" s="530" t="s">
        <v>308</v>
      </c>
      <c r="BJ10" s="531" t="s">
        <v>331</v>
      </c>
      <c r="BK10" s="43" t="s">
        <v>399</v>
      </c>
      <c r="BL10" s="103" t="s">
        <v>547</v>
      </c>
    </row>
    <row r="11" spans="1:64" ht="10.5" customHeight="1">
      <c r="B11" s="953"/>
      <c r="C11" s="953"/>
      <c r="D11" s="953"/>
      <c r="E11" s="953"/>
      <c r="F11" s="953"/>
      <c r="G11" s="953"/>
      <c r="H11" s="953"/>
      <c r="I11" s="953"/>
      <c r="J11" s="953"/>
      <c r="K11" s="953"/>
      <c r="L11" s="953"/>
      <c r="N11" s="436"/>
      <c r="O11" s="87"/>
      <c r="P11" s="87"/>
      <c r="Q11" s="87"/>
      <c r="R11" s="87"/>
      <c r="S11" s="87"/>
      <c r="T11" s="87"/>
      <c r="U11" s="87"/>
      <c r="V11" s="87"/>
      <c r="W11" s="87"/>
      <c r="X11" s="87"/>
      <c r="Y11" s="87"/>
      <c r="Z11" s="87"/>
      <c r="AA11" s="437"/>
      <c r="AC11" s="573" t="s">
        <v>401</v>
      </c>
      <c r="AD11" s="697">
        <f>BD23</f>
        <v>0.43037974683544306</v>
      </c>
      <c r="AE11" s="688">
        <f>BE23</f>
        <v>0.48523206751054854</v>
      </c>
      <c r="AF11" s="688">
        <f>BF23</f>
        <v>8.4388185654008435E-2</v>
      </c>
      <c r="AH11" s="573" t="s">
        <v>401</v>
      </c>
      <c r="AI11" s="709">
        <f>BI23</f>
        <v>102</v>
      </c>
      <c r="AJ11" s="709">
        <f>BJ23</f>
        <v>115</v>
      </c>
      <c r="AK11" s="709">
        <f>BK23</f>
        <v>20</v>
      </c>
      <c r="AL11" s="709">
        <f>BL23</f>
        <v>237</v>
      </c>
      <c r="AN11" s="336" t="str">
        <f>CONCATENATE(AN9,AP9,AQ9,AR9,AS9,AN10,AP10,AQ10,AR10,AS10)</f>
        <v/>
      </c>
      <c r="BC11" s="44" t="s">
        <v>546</v>
      </c>
      <c r="BD11" s="90" t="e">
        <f>+BI11/$BL11</f>
        <v>#DIV/0!</v>
      </c>
      <c r="BE11" s="541" t="e">
        <f>+BJ11/$BL11</f>
        <v>#DIV/0!</v>
      </c>
      <c r="BF11" s="91" t="e">
        <f>+BK11/$BL11</f>
        <v>#DIV/0!</v>
      </c>
      <c r="BH11" s="147" t="s">
        <v>546</v>
      </c>
      <c r="BI11" s="552">
        <f>+集計・資料②!A6</f>
        <v>0</v>
      </c>
      <c r="BJ11" s="553">
        <f>+集計・資料②!H6</f>
        <v>0</v>
      </c>
      <c r="BK11" s="554">
        <f>+集計・資料②!I6</f>
        <v>0</v>
      </c>
      <c r="BL11" s="555">
        <f t="shared" ref="BL11:BL24" si="0">+SUM(BI11:BK11)</f>
        <v>0</v>
      </c>
    </row>
    <row r="12" spans="1:64" ht="10.5" customHeight="1">
      <c r="B12" s="953"/>
      <c r="C12" s="953"/>
      <c r="D12" s="953"/>
      <c r="E12" s="953"/>
      <c r="F12" s="953"/>
      <c r="G12" s="953"/>
      <c r="H12" s="953"/>
      <c r="I12" s="953"/>
      <c r="J12" s="953"/>
      <c r="K12" s="953"/>
      <c r="L12" s="953"/>
      <c r="N12" s="436"/>
      <c r="O12" s="87"/>
      <c r="P12" s="87"/>
      <c r="Q12" s="87"/>
      <c r="R12" s="87"/>
      <c r="S12" s="87"/>
      <c r="T12" s="87"/>
      <c r="U12" s="87"/>
      <c r="V12" s="87"/>
      <c r="W12" s="87"/>
      <c r="X12" s="87"/>
      <c r="Y12" s="87"/>
      <c r="Z12" s="87"/>
      <c r="AA12" s="437"/>
      <c r="AC12" s="690" t="s">
        <v>402</v>
      </c>
      <c r="AD12" s="697">
        <f>BD22</f>
        <v>0.4631578947368421</v>
      </c>
      <c r="AE12" s="688">
        <f>BE22</f>
        <v>0.47894736842105262</v>
      </c>
      <c r="AF12" s="688">
        <f>BF22</f>
        <v>5.7894736842105263E-2</v>
      </c>
      <c r="AH12" s="690" t="s">
        <v>402</v>
      </c>
      <c r="AI12" s="709">
        <f>BI22</f>
        <v>88</v>
      </c>
      <c r="AJ12" s="709">
        <f>BJ22</f>
        <v>91</v>
      </c>
      <c r="AK12" s="709">
        <f>BK22</f>
        <v>11</v>
      </c>
      <c r="AL12" s="709">
        <f>BL22</f>
        <v>190</v>
      </c>
      <c r="AN12" s="336" t="s">
        <v>737</v>
      </c>
      <c r="BC12" s="7" t="s">
        <v>533</v>
      </c>
      <c r="BD12" s="96">
        <f t="shared" ref="BD12:BD23" si="1">+BI12/$BL12</f>
        <v>0.49206349206349204</v>
      </c>
      <c r="BE12" s="542">
        <f t="shared" ref="BE12:BF23" si="2">+BJ12/$BL12</f>
        <v>0.41269841269841268</v>
      </c>
      <c r="BF12" s="73">
        <f t="shared" si="2"/>
        <v>9.5238095238095233E-2</v>
      </c>
      <c r="BH12" s="18" t="s">
        <v>533</v>
      </c>
      <c r="BI12" s="239">
        <f>+集計・資料②!A8</f>
        <v>62</v>
      </c>
      <c r="BJ12" s="236">
        <f>+集計・資料②!H8</f>
        <v>52</v>
      </c>
      <c r="BK12" s="236">
        <f>+集計・資料②!I8</f>
        <v>12</v>
      </c>
      <c r="BL12" s="76">
        <f t="shared" si="0"/>
        <v>126</v>
      </c>
    </row>
    <row r="13" spans="1:64" ht="10.5" customHeight="1">
      <c r="B13" s="953"/>
      <c r="C13" s="953"/>
      <c r="D13" s="953"/>
      <c r="E13" s="953"/>
      <c r="F13" s="953"/>
      <c r="G13" s="953"/>
      <c r="H13" s="953"/>
      <c r="I13" s="953"/>
      <c r="J13" s="953"/>
      <c r="K13" s="953"/>
      <c r="L13" s="953"/>
      <c r="N13" s="436"/>
      <c r="O13" s="87"/>
      <c r="P13" s="87"/>
      <c r="Q13" s="87"/>
      <c r="R13" s="87"/>
      <c r="S13" s="87"/>
      <c r="T13" s="87"/>
      <c r="U13" s="87"/>
      <c r="V13" s="87"/>
      <c r="W13" s="87"/>
      <c r="X13" s="87"/>
      <c r="Y13" s="87"/>
      <c r="Z13" s="87"/>
      <c r="AA13" s="437"/>
      <c r="AC13" s="573" t="s">
        <v>403</v>
      </c>
      <c r="AD13" s="697">
        <f>BD21</f>
        <v>0.76923076923076927</v>
      </c>
      <c r="AE13" s="688">
        <f>BE21</f>
        <v>0.23076923076923078</v>
      </c>
      <c r="AF13" s="688">
        <f>BF21</f>
        <v>0</v>
      </c>
      <c r="AH13" s="573" t="s">
        <v>403</v>
      </c>
      <c r="AI13" s="709">
        <f>BI21</f>
        <v>10</v>
      </c>
      <c r="AJ13" s="709">
        <f>BJ21</f>
        <v>3</v>
      </c>
      <c r="AK13" s="709">
        <f>BK21</f>
        <v>0</v>
      </c>
      <c r="AL13" s="709">
        <f>BL21</f>
        <v>13</v>
      </c>
      <c r="AN13" s="336" t="s">
        <v>738</v>
      </c>
      <c r="BC13" s="7" t="s">
        <v>534</v>
      </c>
      <c r="BD13" s="96">
        <f t="shared" si="1"/>
        <v>0.52413793103448281</v>
      </c>
      <c r="BE13" s="542">
        <f t="shared" si="2"/>
        <v>0.4206896551724138</v>
      </c>
      <c r="BF13" s="73">
        <f t="shared" si="2"/>
        <v>5.5172413793103448E-2</v>
      </c>
      <c r="BH13" s="18" t="s">
        <v>534</v>
      </c>
      <c r="BI13" s="239">
        <f>+集計・資料②!A10</f>
        <v>76</v>
      </c>
      <c r="BJ13" s="236">
        <f>+集計・資料②!H10</f>
        <v>61</v>
      </c>
      <c r="BK13" s="236">
        <f>+集計・資料②!I10</f>
        <v>8</v>
      </c>
      <c r="BL13" s="76">
        <f t="shared" si="0"/>
        <v>145</v>
      </c>
    </row>
    <row r="14" spans="1:64" ht="10.5" customHeight="1">
      <c r="B14" s="953"/>
      <c r="C14" s="953"/>
      <c r="D14" s="953"/>
      <c r="E14" s="953"/>
      <c r="F14" s="953"/>
      <c r="G14" s="953"/>
      <c r="H14" s="953"/>
      <c r="I14" s="953"/>
      <c r="J14" s="953"/>
      <c r="K14" s="953"/>
      <c r="L14" s="953"/>
      <c r="N14" s="436"/>
      <c r="O14" s="87"/>
      <c r="P14" s="87"/>
      <c r="Q14" s="87"/>
      <c r="R14" s="87"/>
      <c r="S14" s="87"/>
      <c r="T14" s="87"/>
      <c r="U14" s="87"/>
      <c r="V14" s="87"/>
      <c r="W14" s="87"/>
      <c r="X14" s="87"/>
      <c r="Y14" s="87"/>
      <c r="Z14" s="87"/>
      <c r="AA14" s="437"/>
      <c r="AC14" s="690" t="s">
        <v>404</v>
      </c>
      <c r="AD14" s="697">
        <f>BD20</f>
        <v>0.57692307692307687</v>
      </c>
      <c r="AE14" s="688">
        <f>BE20</f>
        <v>0.34615384615384615</v>
      </c>
      <c r="AF14" s="688">
        <f>BF20</f>
        <v>7.6923076923076927E-2</v>
      </c>
      <c r="AH14" s="690" t="s">
        <v>404</v>
      </c>
      <c r="AI14" s="709">
        <f>BI20</f>
        <v>15</v>
      </c>
      <c r="AJ14" s="709">
        <f>BJ20</f>
        <v>9</v>
      </c>
      <c r="AK14" s="709">
        <f>BK20</f>
        <v>2</v>
      </c>
      <c r="AL14" s="709">
        <f>BL20</f>
        <v>26</v>
      </c>
      <c r="AN14" s="336" t="s">
        <v>739</v>
      </c>
      <c r="BC14" s="7" t="s">
        <v>532</v>
      </c>
      <c r="BD14" s="96">
        <f t="shared" si="1"/>
        <v>0.69047619047619047</v>
      </c>
      <c r="BE14" s="542">
        <f t="shared" si="2"/>
        <v>0.30952380952380953</v>
      </c>
      <c r="BF14" s="73">
        <f t="shared" si="2"/>
        <v>0</v>
      </c>
      <c r="BH14" s="18" t="s">
        <v>532</v>
      </c>
      <c r="BI14" s="239">
        <f>+集計・資料②!A12</f>
        <v>29</v>
      </c>
      <c r="BJ14" s="236">
        <f>+集計・資料②!H12</f>
        <v>13</v>
      </c>
      <c r="BK14" s="236">
        <f>+集計・資料②!I12</f>
        <v>0</v>
      </c>
      <c r="BL14" s="76">
        <f t="shared" si="0"/>
        <v>42</v>
      </c>
    </row>
    <row r="15" spans="1:64" ht="10.5" customHeight="1">
      <c r="B15" s="953"/>
      <c r="C15" s="953"/>
      <c r="D15" s="953"/>
      <c r="E15" s="953"/>
      <c r="F15" s="953"/>
      <c r="G15" s="953"/>
      <c r="H15" s="953"/>
      <c r="I15" s="953"/>
      <c r="J15" s="953"/>
      <c r="K15" s="953"/>
      <c r="L15" s="953"/>
      <c r="N15" s="436"/>
      <c r="O15" s="87"/>
      <c r="P15" s="87"/>
      <c r="Q15" s="87"/>
      <c r="R15" s="87"/>
      <c r="S15" s="87"/>
      <c r="T15" s="87"/>
      <c r="U15" s="87"/>
      <c r="V15" s="87"/>
      <c r="W15" s="87"/>
      <c r="X15" s="87"/>
      <c r="Y15" s="87"/>
      <c r="Z15" s="87"/>
      <c r="AA15" s="437"/>
      <c r="AC15" s="573" t="s">
        <v>405</v>
      </c>
      <c r="AD15" s="697">
        <f>BD19</f>
        <v>0.48962655601659749</v>
      </c>
      <c r="AE15" s="688">
        <f>BE19</f>
        <v>0.43153526970954359</v>
      </c>
      <c r="AF15" s="688">
        <f>BF19</f>
        <v>7.8838174273858919E-2</v>
      </c>
      <c r="AH15" s="573" t="s">
        <v>405</v>
      </c>
      <c r="AI15" s="709">
        <f>BI19</f>
        <v>118</v>
      </c>
      <c r="AJ15" s="709">
        <f>BJ19</f>
        <v>104</v>
      </c>
      <c r="AK15" s="709">
        <f>BK19</f>
        <v>19</v>
      </c>
      <c r="AL15" s="709">
        <f>BL19</f>
        <v>241</v>
      </c>
      <c r="AN15" s="336" t="s">
        <v>740</v>
      </c>
      <c r="BC15" s="7" t="s">
        <v>531</v>
      </c>
      <c r="BD15" s="96">
        <f t="shared" si="1"/>
        <v>0.574585635359116</v>
      </c>
      <c r="BE15" s="542">
        <f t="shared" si="2"/>
        <v>0.39226519337016574</v>
      </c>
      <c r="BF15" s="73">
        <f t="shared" si="2"/>
        <v>3.3149171270718231E-2</v>
      </c>
      <c r="BH15" s="18" t="s">
        <v>531</v>
      </c>
      <c r="BI15" s="239">
        <f>+集計・資料②!A14</f>
        <v>104</v>
      </c>
      <c r="BJ15" s="236">
        <f>+集計・資料②!H14</f>
        <v>71</v>
      </c>
      <c r="BK15" s="236">
        <f>+集計・資料②!I14</f>
        <v>6</v>
      </c>
      <c r="BL15" s="76">
        <f t="shared" si="0"/>
        <v>181</v>
      </c>
    </row>
    <row r="16" spans="1:64" ht="10.5" customHeight="1">
      <c r="B16" s="953"/>
      <c r="C16" s="953"/>
      <c r="D16" s="953"/>
      <c r="E16" s="953"/>
      <c r="F16" s="953"/>
      <c r="G16" s="953"/>
      <c r="H16" s="953"/>
      <c r="I16" s="953"/>
      <c r="J16" s="953"/>
      <c r="K16" s="953"/>
      <c r="L16" s="953"/>
      <c r="N16" s="438"/>
      <c r="O16" s="439"/>
      <c r="P16" s="439"/>
      <c r="Q16" s="439"/>
      <c r="R16" s="439"/>
      <c r="S16" s="439"/>
      <c r="T16" s="439"/>
      <c r="U16" s="439"/>
      <c r="V16" s="439"/>
      <c r="W16" s="439"/>
      <c r="X16" s="439"/>
      <c r="Y16" s="439"/>
      <c r="Z16" s="439"/>
      <c r="AA16" s="440"/>
      <c r="AC16" s="690" t="s">
        <v>406</v>
      </c>
      <c r="AD16" s="697">
        <f>BD18</f>
        <v>0.7142857142857143</v>
      </c>
      <c r="AE16" s="688">
        <f>BE18</f>
        <v>0.2857142857142857</v>
      </c>
      <c r="AF16" s="688">
        <f>BF18</f>
        <v>0</v>
      </c>
      <c r="AH16" s="690" t="s">
        <v>406</v>
      </c>
      <c r="AI16" s="709">
        <f>BI18</f>
        <v>15</v>
      </c>
      <c r="AJ16" s="709">
        <f>BJ18</f>
        <v>6</v>
      </c>
      <c r="AK16" s="709">
        <f>BK18</f>
        <v>0</v>
      </c>
      <c r="AL16" s="709">
        <f>BL18</f>
        <v>21</v>
      </c>
      <c r="AN16" s="336" t="s">
        <v>741</v>
      </c>
      <c r="BC16" s="7" t="s">
        <v>530</v>
      </c>
      <c r="BD16" s="96">
        <f t="shared" si="1"/>
        <v>0.42857142857142855</v>
      </c>
      <c r="BE16" s="542">
        <f t="shared" si="2"/>
        <v>0.51428571428571423</v>
      </c>
      <c r="BF16" s="73">
        <f t="shared" si="2"/>
        <v>5.7142857142857141E-2</v>
      </c>
      <c r="BH16" s="18" t="s">
        <v>530</v>
      </c>
      <c r="BI16" s="239">
        <f>+集計・資料②!A16</f>
        <v>15</v>
      </c>
      <c r="BJ16" s="236">
        <f>+集計・資料②!H16</f>
        <v>18</v>
      </c>
      <c r="BK16" s="236">
        <f>+集計・資料②!I16</f>
        <v>2</v>
      </c>
      <c r="BL16" s="76">
        <f t="shared" si="0"/>
        <v>35</v>
      </c>
    </row>
    <row r="17" spans="1:65">
      <c r="B17" s="993"/>
      <c r="C17" s="993"/>
      <c r="D17" s="993"/>
      <c r="E17" s="993"/>
      <c r="F17" s="993"/>
      <c r="G17" s="993"/>
      <c r="H17" s="993"/>
      <c r="I17" s="993"/>
      <c r="J17" s="993"/>
      <c r="K17" s="993"/>
      <c r="L17" s="993"/>
      <c r="O17" s="87"/>
      <c r="P17" s="87"/>
      <c r="Q17" s="87"/>
      <c r="R17" s="87"/>
      <c r="S17" s="87"/>
      <c r="T17" s="87"/>
      <c r="U17" s="87"/>
      <c r="V17" s="87"/>
      <c r="W17" s="87"/>
      <c r="X17" s="87"/>
      <c r="Y17" s="87"/>
      <c r="Z17" s="87"/>
      <c r="AA17" s="87"/>
      <c r="AC17" s="573" t="s">
        <v>407</v>
      </c>
      <c r="AD17" s="697">
        <f>BD17</f>
        <v>0.33333333333333331</v>
      </c>
      <c r="AE17" s="688">
        <f>BE17</f>
        <v>0.61904761904761907</v>
      </c>
      <c r="AF17" s="688">
        <f>BF17</f>
        <v>4.7619047619047616E-2</v>
      </c>
      <c r="AH17" s="573" t="s">
        <v>407</v>
      </c>
      <c r="AI17" s="709">
        <f>BI17</f>
        <v>7</v>
      </c>
      <c r="AJ17" s="709">
        <f>BJ17</f>
        <v>13</v>
      </c>
      <c r="AK17" s="709">
        <f>BK17</f>
        <v>1</v>
      </c>
      <c r="AL17" s="709">
        <f>BL17</f>
        <v>21</v>
      </c>
      <c r="AN17" s="336" t="str">
        <f>CONCATENATE("　　勤務時間短縮　 　　",TEXT(集計・資料②!BC32,"000社"))</f>
        <v>　　勤務時間短縮　 　　472社</v>
      </c>
      <c r="BC17" s="7" t="s">
        <v>535</v>
      </c>
      <c r="BD17" s="96">
        <f t="shared" si="1"/>
        <v>0.33333333333333331</v>
      </c>
      <c r="BE17" s="542">
        <f t="shared" si="2"/>
        <v>0.61904761904761907</v>
      </c>
      <c r="BF17" s="73">
        <f t="shared" si="2"/>
        <v>4.7619047619047616E-2</v>
      </c>
      <c r="BH17" s="18" t="s">
        <v>535</v>
      </c>
      <c r="BI17" s="239">
        <f>+集計・資料②!A18</f>
        <v>7</v>
      </c>
      <c r="BJ17" s="236">
        <f>+集計・資料②!H18</f>
        <v>13</v>
      </c>
      <c r="BK17" s="236">
        <f>+集計・資料②!I18</f>
        <v>1</v>
      </c>
      <c r="BL17" s="76">
        <f t="shared" si="0"/>
        <v>21</v>
      </c>
    </row>
    <row r="18" spans="1:65">
      <c r="A18" s="433"/>
      <c r="B18" s="434"/>
      <c r="C18" s="434"/>
      <c r="D18" s="434"/>
      <c r="E18" s="434"/>
      <c r="F18" s="434"/>
      <c r="G18" s="434"/>
      <c r="H18" s="434"/>
      <c r="I18" s="434"/>
      <c r="J18" s="434"/>
      <c r="K18" s="434"/>
      <c r="L18" s="434"/>
      <c r="M18" s="434"/>
      <c r="N18" s="434"/>
      <c r="O18" s="434"/>
      <c r="P18" s="434"/>
      <c r="Q18" s="434"/>
      <c r="R18" s="434"/>
      <c r="S18" s="434"/>
      <c r="T18" s="434"/>
      <c r="U18" s="434"/>
      <c r="V18" s="434"/>
      <c r="W18" s="434"/>
      <c r="X18" s="434"/>
      <c r="Y18" s="434"/>
      <c r="Z18" s="434"/>
      <c r="AA18" s="435"/>
      <c r="AC18" s="690" t="s">
        <v>408</v>
      </c>
      <c r="AD18" s="697">
        <f>BD16</f>
        <v>0.42857142857142855</v>
      </c>
      <c r="AE18" s="688">
        <f>BE16</f>
        <v>0.51428571428571423</v>
      </c>
      <c r="AF18" s="688">
        <f>BF16</f>
        <v>5.7142857142857141E-2</v>
      </c>
      <c r="AH18" s="690" t="s">
        <v>408</v>
      </c>
      <c r="AI18" s="709">
        <f>BI16</f>
        <v>15</v>
      </c>
      <c r="AJ18" s="709">
        <f>BJ16</f>
        <v>18</v>
      </c>
      <c r="AK18" s="709">
        <f>BK16</f>
        <v>2</v>
      </c>
      <c r="AL18" s="709">
        <f>BL16</f>
        <v>35</v>
      </c>
      <c r="AN18" s="336" t="str">
        <f>CONCATENATE("　　時間外制限措置　　 ",TEXT(集計・資料②!BH32,"000社"))</f>
        <v>　　時間外制限措置　　 281社</v>
      </c>
      <c r="BC18" s="7" t="s">
        <v>529</v>
      </c>
      <c r="BD18" s="96">
        <f t="shared" si="1"/>
        <v>0.7142857142857143</v>
      </c>
      <c r="BE18" s="542">
        <f t="shared" si="2"/>
        <v>0.2857142857142857</v>
      </c>
      <c r="BF18" s="73">
        <f t="shared" si="2"/>
        <v>0</v>
      </c>
      <c r="BH18" s="18" t="s">
        <v>529</v>
      </c>
      <c r="BI18" s="239">
        <f>+集計・資料②!A20</f>
        <v>15</v>
      </c>
      <c r="BJ18" s="236">
        <f>+集計・資料②!H20</f>
        <v>6</v>
      </c>
      <c r="BK18" s="236">
        <f>+集計・資料②!I20</f>
        <v>0</v>
      </c>
      <c r="BL18" s="76">
        <f t="shared" si="0"/>
        <v>21</v>
      </c>
    </row>
    <row r="19" spans="1:65">
      <c r="A19" s="436"/>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437"/>
      <c r="AC19" s="573" t="s">
        <v>409</v>
      </c>
      <c r="AD19" s="697">
        <f>BD15</f>
        <v>0.574585635359116</v>
      </c>
      <c r="AE19" s="688">
        <f>BE15</f>
        <v>0.39226519337016574</v>
      </c>
      <c r="AF19" s="688">
        <f>BF15</f>
        <v>3.3149171270718231E-2</v>
      </c>
      <c r="AH19" s="573" t="s">
        <v>409</v>
      </c>
      <c r="AI19" s="709">
        <f>BI15</f>
        <v>104</v>
      </c>
      <c r="AJ19" s="709">
        <f>BJ15</f>
        <v>71</v>
      </c>
      <c r="AK19" s="709">
        <f>BK15</f>
        <v>6</v>
      </c>
      <c r="AL19" s="709">
        <f>BL15</f>
        <v>181</v>
      </c>
      <c r="AN19" s="336" t="str">
        <f>CONCATENATE("　　看護休暇　　       ",TEXT(集計・資料②!BE32,"000社"))</f>
        <v>　　看護休暇　　       250社</v>
      </c>
      <c r="BC19" s="7" t="s">
        <v>528</v>
      </c>
      <c r="BD19" s="96">
        <f t="shared" si="1"/>
        <v>0.48962655601659749</v>
      </c>
      <c r="BE19" s="542">
        <f t="shared" si="2"/>
        <v>0.43153526970954359</v>
      </c>
      <c r="BF19" s="73">
        <f t="shared" si="2"/>
        <v>7.8838174273858919E-2</v>
      </c>
      <c r="BH19" s="18" t="s">
        <v>528</v>
      </c>
      <c r="BI19" s="239">
        <f>+集計・資料②!A22</f>
        <v>118</v>
      </c>
      <c r="BJ19" s="236">
        <f>+集計・資料②!H22</f>
        <v>104</v>
      </c>
      <c r="BK19" s="236">
        <f>+集計・資料②!I22</f>
        <v>19</v>
      </c>
      <c r="BL19" s="76">
        <f t="shared" si="0"/>
        <v>241</v>
      </c>
    </row>
    <row r="20" spans="1:65">
      <c r="A20" s="436"/>
      <c r="B20" s="87"/>
      <c r="C20" s="87"/>
      <c r="D20" s="87"/>
      <c r="E20" s="87"/>
      <c r="F20" s="87"/>
      <c r="G20" s="87"/>
      <c r="H20" s="87"/>
      <c r="I20" s="87"/>
      <c r="J20" s="87"/>
      <c r="K20" s="87"/>
      <c r="L20" s="87"/>
      <c r="M20" s="87"/>
      <c r="N20" s="87"/>
      <c r="O20" s="87"/>
      <c r="P20" s="87"/>
      <c r="Q20" s="87"/>
      <c r="R20" s="87"/>
      <c r="S20" s="87"/>
      <c r="T20" s="87"/>
      <c r="U20" s="87"/>
      <c r="V20" s="87"/>
      <c r="W20" s="87"/>
      <c r="X20" s="87"/>
      <c r="Y20" s="87"/>
      <c r="Z20" s="87"/>
      <c r="AA20" s="437"/>
      <c r="AC20" s="690" t="s">
        <v>410</v>
      </c>
      <c r="AD20" s="769">
        <f>BD14</f>
        <v>0.69047619047619047</v>
      </c>
      <c r="AE20" s="688">
        <f>BE14</f>
        <v>0.30952380952380953</v>
      </c>
      <c r="AF20" s="688">
        <f>BF14</f>
        <v>0</v>
      </c>
      <c r="AH20" s="690" t="s">
        <v>410</v>
      </c>
      <c r="AI20" s="709">
        <f>BI14</f>
        <v>29</v>
      </c>
      <c r="AJ20" s="709">
        <f>BJ14</f>
        <v>13</v>
      </c>
      <c r="AK20" s="709">
        <f>BK14</f>
        <v>0</v>
      </c>
      <c r="AL20" s="709">
        <f>BL14</f>
        <v>42</v>
      </c>
      <c r="BC20" s="7" t="s">
        <v>527</v>
      </c>
      <c r="BD20" s="96">
        <f t="shared" si="1"/>
        <v>0.57692307692307687</v>
      </c>
      <c r="BE20" s="542">
        <f t="shared" si="2"/>
        <v>0.34615384615384615</v>
      </c>
      <c r="BF20" s="73">
        <f t="shared" si="2"/>
        <v>7.6923076923076927E-2</v>
      </c>
      <c r="BH20" s="18" t="s">
        <v>527</v>
      </c>
      <c r="BI20" s="239">
        <f>+集計・資料②!A24</f>
        <v>15</v>
      </c>
      <c r="BJ20" s="236">
        <f>+集計・資料②!H24</f>
        <v>9</v>
      </c>
      <c r="BK20" s="236">
        <f>+集計・資料②!I24</f>
        <v>2</v>
      </c>
      <c r="BL20" s="76">
        <f t="shared" si="0"/>
        <v>26</v>
      </c>
    </row>
    <row r="21" spans="1:65" ht="12">
      <c r="A21" s="436"/>
      <c r="B21" s="87"/>
      <c r="C21" s="87"/>
      <c r="D21" s="87"/>
      <c r="E21" s="87"/>
      <c r="F21" s="87"/>
      <c r="G21" s="87"/>
      <c r="H21" s="87"/>
      <c r="I21" s="87"/>
      <c r="J21" s="87"/>
      <c r="K21" s="87"/>
      <c r="L21" s="87"/>
      <c r="M21" s="87"/>
      <c r="N21" s="87"/>
      <c r="O21" s="87"/>
      <c r="P21" s="87"/>
      <c r="Q21" s="87"/>
      <c r="R21" s="87"/>
      <c r="S21" s="87"/>
      <c r="T21" s="87"/>
      <c r="U21" s="87"/>
      <c r="V21" s="87"/>
      <c r="W21" s="87"/>
      <c r="X21" s="87"/>
      <c r="Y21" s="87"/>
      <c r="Z21" s="87"/>
      <c r="AA21" s="437"/>
      <c r="AC21" s="573" t="s">
        <v>411</v>
      </c>
      <c r="AD21" s="697">
        <f>BD13</f>
        <v>0.52413793103448281</v>
      </c>
      <c r="AE21" s="688">
        <f>BE13</f>
        <v>0.4206896551724138</v>
      </c>
      <c r="AF21" s="688">
        <f>BF13</f>
        <v>5.5172413793103448E-2</v>
      </c>
      <c r="AH21" s="573" t="s">
        <v>411</v>
      </c>
      <c r="AI21" s="709">
        <f>BI13</f>
        <v>76</v>
      </c>
      <c r="AJ21" s="709">
        <f>BJ13</f>
        <v>61</v>
      </c>
      <c r="AK21" s="709">
        <f>BK13</f>
        <v>8</v>
      </c>
      <c r="AL21" s="709">
        <f>BL13</f>
        <v>145</v>
      </c>
      <c r="AN21" s="789" t="s">
        <v>678</v>
      </c>
      <c r="AO21" s="790"/>
      <c r="AP21" s="790"/>
      <c r="AQ21" s="790"/>
      <c r="AR21" s="790"/>
      <c r="AS21" s="790"/>
      <c r="AT21" s="790"/>
      <c r="AU21" s="790"/>
      <c r="AV21" s="790"/>
      <c r="AW21" s="790"/>
      <c r="AX21" s="790"/>
      <c r="AY21" s="790"/>
      <c r="BC21" s="7" t="s">
        <v>526</v>
      </c>
      <c r="BD21" s="96">
        <f t="shared" si="1"/>
        <v>0.76923076923076927</v>
      </c>
      <c r="BE21" s="542">
        <f t="shared" si="2"/>
        <v>0.23076923076923078</v>
      </c>
      <c r="BF21" s="73">
        <f t="shared" si="2"/>
        <v>0</v>
      </c>
      <c r="BH21" s="18" t="s">
        <v>526</v>
      </c>
      <c r="BI21" s="239">
        <f>+集計・資料②!A26</f>
        <v>10</v>
      </c>
      <c r="BJ21" s="236">
        <f>+集計・資料②!H26</f>
        <v>3</v>
      </c>
      <c r="BK21" s="236">
        <f>+集計・資料②!I26</f>
        <v>0</v>
      </c>
      <c r="BL21" s="76">
        <f t="shared" si="0"/>
        <v>13</v>
      </c>
    </row>
    <row r="22" spans="1:65">
      <c r="A22" s="436"/>
      <c r="B22" s="87"/>
      <c r="C22" s="87"/>
      <c r="D22" s="87"/>
      <c r="E22" s="87"/>
      <c r="F22" s="87"/>
      <c r="G22" s="87"/>
      <c r="H22" s="87"/>
      <c r="I22" s="87"/>
      <c r="J22" s="87"/>
      <c r="K22" s="87"/>
      <c r="L22" s="87"/>
      <c r="M22" s="87"/>
      <c r="N22" s="87"/>
      <c r="O22" s="87"/>
      <c r="P22" s="87"/>
      <c r="Q22" s="87"/>
      <c r="R22" s="87"/>
      <c r="S22" s="87"/>
      <c r="T22" s="87"/>
      <c r="U22" s="87"/>
      <c r="V22" s="87"/>
      <c r="W22" s="87"/>
      <c r="X22" s="87"/>
      <c r="Y22" s="87"/>
      <c r="Z22" s="87"/>
      <c r="AA22" s="437"/>
      <c r="AC22" s="690" t="s">
        <v>412</v>
      </c>
      <c r="AD22" s="697">
        <f>BD12</f>
        <v>0.49206349206349204</v>
      </c>
      <c r="AE22" s="688">
        <f>BE12</f>
        <v>0.41269841269841268</v>
      </c>
      <c r="AF22" s="688">
        <f>BF12</f>
        <v>9.5238095238095233E-2</v>
      </c>
      <c r="AH22" s="690" t="s">
        <v>412</v>
      </c>
      <c r="AI22" s="709">
        <f>BI12</f>
        <v>62</v>
      </c>
      <c r="AJ22" s="709">
        <f>BJ12</f>
        <v>52</v>
      </c>
      <c r="AK22" s="709">
        <f>BK12</f>
        <v>12</v>
      </c>
      <c r="AL22" s="709">
        <f>BL12</f>
        <v>126</v>
      </c>
      <c r="AN22" s="974" t="str">
        <f>CONCATENATE("　",AN4,CHAR(10),"　",AN7,CHAR(10),AN13,CHAR(10),AN14,CHAR(10),AN15,CHAR(10),AN16,CHAR(10),AN17,CHAR(10),AN18,CHAR(10),AN19)</f>
        <v>　介護休業制度以外の支援制度について、「実施している」と回答した事業所が全体で50.2%となった。
　業種別では、「情報通信業」「金融･保険業」「教育・学習支援業」で、規模別では、「30人以上」の事業所において、実施率が高い。
【実施項目】～資料編より抜粋
　勤務時間短縮　フレックスタイム制
　看護休暇　時差出勤等
　※実施結果（上位3項目）
　　勤務時間短縮　 　　472社
　　時間外制限措置　　 281社
　　看護休暇　　       250社</v>
      </c>
      <c r="AO22" s="975"/>
      <c r="AP22" s="975"/>
      <c r="AQ22" s="975"/>
      <c r="AR22" s="975"/>
      <c r="AS22" s="975"/>
      <c r="AT22" s="975"/>
      <c r="AU22" s="975"/>
      <c r="AV22" s="975"/>
      <c r="AW22" s="975"/>
      <c r="AX22" s="975"/>
      <c r="AY22" s="976"/>
      <c r="BC22" s="16" t="s">
        <v>536</v>
      </c>
      <c r="BD22" s="96">
        <f t="shared" si="1"/>
        <v>0.4631578947368421</v>
      </c>
      <c r="BE22" s="542">
        <f t="shared" si="2"/>
        <v>0.47894736842105262</v>
      </c>
      <c r="BF22" s="73">
        <f t="shared" si="2"/>
        <v>5.7894736842105263E-2</v>
      </c>
      <c r="BH22" s="19" t="s">
        <v>536</v>
      </c>
      <c r="BI22" s="239">
        <f>+集計・資料②!A28</f>
        <v>88</v>
      </c>
      <c r="BJ22" s="236">
        <f>+集計・資料②!H28</f>
        <v>91</v>
      </c>
      <c r="BK22" s="236">
        <f>+集計・資料②!I28</f>
        <v>11</v>
      </c>
      <c r="BL22" s="76">
        <f t="shared" si="0"/>
        <v>190</v>
      </c>
    </row>
    <row r="23" spans="1:65" ht="11.25" thickBot="1">
      <c r="A23" s="436"/>
      <c r="B23" s="87"/>
      <c r="C23" s="87"/>
      <c r="D23" s="87"/>
      <c r="E23" s="87"/>
      <c r="F23" s="87"/>
      <c r="G23" s="87"/>
      <c r="H23" s="87"/>
      <c r="I23" s="87"/>
      <c r="J23" s="87"/>
      <c r="K23" s="87"/>
      <c r="L23" s="87"/>
      <c r="M23" s="87"/>
      <c r="N23" s="87"/>
      <c r="O23" s="87"/>
      <c r="P23" s="87"/>
      <c r="Q23" s="87"/>
      <c r="R23" s="87"/>
      <c r="S23" s="87"/>
      <c r="T23" s="87"/>
      <c r="U23" s="87"/>
      <c r="V23" s="87"/>
      <c r="W23" s="87"/>
      <c r="X23" s="87"/>
      <c r="Y23" s="87"/>
      <c r="Z23" s="87"/>
      <c r="AA23" s="437"/>
      <c r="AC23" s="573" t="s">
        <v>23</v>
      </c>
      <c r="AD23" s="688" t="e">
        <f>BD11</f>
        <v>#DIV/0!</v>
      </c>
      <c r="AE23" s="688" t="e">
        <f>BE11</f>
        <v>#DIV/0!</v>
      </c>
      <c r="AF23" s="688" t="e">
        <f>BF11</f>
        <v>#DIV/0!</v>
      </c>
      <c r="AH23" s="573" t="s">
        <v>23</v>
      </c>
      <c r="AI23" s="709">
        <f>BI11</f>
        <v>0</v>
      </c>
      <c r="AJ23" s="709">
        <f>BJ11</f>
        <v>0</v>
      </c>
      <c r="AK23" s="709">
        <f>BK11</f>
        <v>0</v>
      </c>
      <c r="AL23" s="709">
        <f>BL11</f>
        <v>0</v>
      </c>
      <c r="AN23" s="977"/>
      <c r="AO23" s="978"/>
      <c r="AP23" s="978"/>
      <c r="AQ23" s="978"/>
      <c r="AR23" s="978"/>
      <c r="AS23" s="978"/>
      <c r="AT23" s="978"/>
      <c r="AU23" s="978"/>
      <c r="AV23" s="978"/>
      <c r="AW23" s="978"/>
      <c r="AX23" s="978"/>
      <c r="AY23" s="979"/>
      <c r="BC23" s="10" t="s">
        <v>537</v>
      </c>
      <c r="BD23" s="55">
        <f t="shared" si="1"/>
        <v>0.43037974683544306</v>
      </c>
      <c r="BE23" s="543">
        <f t="shared" si="2"/>
        <v>0.48523206751054854</v>
      </c>
      <c r="BF23" s="57">
        <f t="shared" si="2"/>
        <v>8.4388185654008435E-2</v>
      </c>
      <c r="BH23" s="21" t="s">
        <v>537</v>
      </c>
      <c r="BI23" s="243">
        <f>+集計・資料②!A30</f>
        <v>102</v>
      </c>
      <c r="BJ23" s="244">
        <f>+集計・資料②!H30</f>
        <v>115</v>
      </c>
      <c r="BK23" s="244">
        <f>+集計・資料②!I30</f>
        <v>20</v>
      </c>
      <c r="BL23" s="81">
        <f t="shared" si="0"/>
        <v>237</v>
      </c>
    </row>
    <row r="24" spans="1:65" ht="12" thickTop="1" thickBot="1">
      <c r="A24" s="436"/>
      <c r="B24" s="87"/>
      <c r="C24" s="87"/>
      <c r="D24" s="87"/>
      <c r="E24" s="87"/>
      <c r="F24" s="87"/>
      <c r="G24" s="87"/>
      <c r="H24" s="87"/>
      <c r="I24" s="87"/>
      <c r="J24" s="87"/>
      <c r="K24" s="87"/>
      <c r="L24" s="87"/>
      <c r="M24" s="87"/>
      <c r="N24" s="87"/>
      <c r="O24" s="87"/>
      <c r="P24" s="87"/>
      <c r="Q24" s="87"/>
      <c r="R24" s="87"/>
      <c r="S24" s="87"/>
      <c r="T24" s="87"/>
      <c r="U24" s="87"/>
      <c r="V24" s="87"/>
      <c r="W24" s="87"/>
      <c r="X24" s="87"/>
      <c r="Y24" s="87"/>
      <c r="Z24" s="87"/>
      <c r="AA24" s="437"/>
      <c r="AH24" s="575" t="s">
        <v>545</v>
      </c>
      <c r="AI24" s="709">
        <f>SUM(AI11:AI23)</f>
        <v>641</v>
      </c>
      <c r="AJ24" s="709">
        <f>SUM(AJ11:AJ23)</f>
        <v>556</v>
      </c>
      <c r="AK24" s="709">
        <f>SUM(AK11:AK23)</f>
        <v>81</v>
      </c>
      <c r="AL24" s="709">
        <f>SUM(AL11:AL23)</f>
        <v>1278</v>
      </c>
      <c r="AN24" s="977"/>
      <c r="AO24" s="978"/>
      <c r="AP24" s="978"/>
      <c r="AQ24" s="978"/>
      <c r="AR24" s="978"/>
      <c r="AS24" s="978"/>
      <c r="AT24" s="978"/>
      <c r="AU24" s="978"/>
      <c r="AV24" s="978"/>
      <c r="AW24" s="978"/>
      <c r="AX24" s="978"/>
      <c r="AY24" s="979"/>
      <c r="BH24" s="544" t="s">
        <v>545</v>
      </c>
      <c r="BI24" s="516">
        <f>+集計・資料②!A32</f>
        <v>641</v>
      </c>
      <c r="BJ24" s="250">
        <f>+集計・資料②!H32</f>
        <v>556</v>
      </c>
      <c r="BK24" s="556">
        <f>+集計・資料②!I32</f>
        <v>81</v>
      </c>
      <c r="BL24" s="138">
        <f t="shared" si="0"/>
        <v>1278</v>
      </c>
    </row>
    <row r="25" spans="1:65">
      <c r="A25" s="436"/>
      <c r="B25" s="87"/>
      <c r="C25" s="87"/>
      <c r="D25" s="87"/>
      <c r="E25" s="87"/>
      <c r="F25" s="87"/>
      <c r="G25" s="87"/>
      <c r="H25" s="87"/>
      <c r="I25" s="87"/>
      <c r="J25" s="87"/>
      <c r="K25" s="87"/>
      <c r="L25" s="87"/>
      <c r="M25" s="87"/>
      <c r="N25" s="87"/>
      <c r="O25" s="87"/>
      <c r="P25" s="87"/>
      <c r="Q25" s="87"/>
      <c r="R25" s="87"/>
      <c r="S25" s="87"/>
      <c r="T25" s="87"/>
      <c r="U25" s="87"/>
      <c r="V25" s="87"/>
      <c r="W25" s="87"/>
      <c r="X25" s="87"/>
      <c r="Y25" s="87"/>
      <c r="Z25" s="87"/>
      <c r="AA25" s="437"/>
      <c r="AK25" s="87"/>
      <c r="AL25" s="87"/>
      <c r="AN25" s="977"/>
      <c r="AO25" s="978"/>
      <c r="AP25" s="978"/>
      <c r="AQ25" s="978"/>
      <c r="AR25" s="978"/>
      <c r="AS25" s="978"/>
      <c r="AT25" s="978"/>
      <c r="AU25" s="978"/>
      <c r="AV25" s="978"/>
      <c r="AW25" s="978"/>
      <c r="AX25" s="978"/>
      <c r="AY25" s="979"/>
      <c r="BK25" s="87"/>
      <c r="BL25" s="87"/>
    </row>
    <row r="26" spans="1:65" ht="10.5" customHeight="1">
      <c r="A26" s="436"/>
      <c r="B26" s="87"/>
      <c r="C26" s="87"/>
      <c r="D26" s="87"/>
      <c r="E26" s="87"/>
      <c r="F26" s="87"/>
      <c r="G26" s="87"/>
      <c r="H26" s="87"/>
      <c r="I26" s="87"/>
      <c r="J26" s="87"/>
      <c r="K26" s="87"/>
      <c r="L26" s="87"/>
      <c r="M26" s="87"/>
      <c r="N26" s="87"/>
      <c r="O26" s="87"/>
      <c r="P26" s="87"/>
      <c r="Q26" s="87"/>
      <c r="R26" s="87"/>
      <c r="S26" s="87"/>
      <c r="T26" s="87"/>
      <c r="U26" s="87"/>
      <c r="V26" s="87"/>
      <c r="W26" s="87"/>
      <c r="X26" s="87"/>
      <c r="Y26" s="87"/>
      <c r="Z26" s="87"/>
      <c r="AA26" s="437"/>
      <c r="AC26" s="548" t="s">
        <v>294</v>
      </c>
      <c r="AD26" s="539"/>
      <c r="AE26" s="539"/>
      <c r="AF26" s="539"/>
      <c r="AG26" s="539"/>
      <c r="AH26" s="540" t="s">
        <v>81</v>
      </c>
      <c r="AI26" s="540"/>
      <c r="AJ26" s="540"/>
      <c r="AK26" s="540"/>
      <c r="AL26" s="540"/>
      <c r="AN26" s="977"/>
      <c r="AO26" s="978"/>
      <c r="AP26" s="978"/>
      <c r="AQ26" s="978"/>
      <c r="AR26" s="978"/>
      <c r="AS26" s="978"/>
      <c r="AT26" s="978"/>
      <c r="AU26" s="978"/>
      <c r="AV26" s="978"/>
      <c r="AW26" s="978"/>
      <c r="AX26" s="978"/>
      <c r="AY26" s="979"/>
      <c r="BC26" s="548" t="s">
        <v>157</v>
      </c>
      <c r="BD26" s="539"/>
      <c r="BE26" s="539"/>
      <c r="BF26" s="539"/>
      <c r="BG26" s="539"/>
      <c r="BH26" s="540" t="s">
        <v>81</v>
      </c>
      <c r="BI26" s="540"/>
      <c r="BJ26" s="540"/>
      <c r="BK26" s="540"/>
      <c r="BL26" s="540"/>
      <c r="BM26" s="527"/>
    </row>
    <row r="27" spans="1:65">
      <c r="A27" s="436"/>
      <c r="B27" s="87"/>
      <c r="C27" s="87"/>
      <c r="D27" s="87"/>
      <c r="E27" s="87"/>
      <c r="F27" s="87"/>
      <c r="G27" s="87"/>
      <c r="H27" s="87"/>
      <c r="I27" s="87"/>
      <c r="J27" s="87"/>
      <c r="K27" s="87"/>
      <c r="L27" s="87"/>
      <c r="M27" s="87"/>
      <c r="N27" s="87"/>
      <c r="O27" s="87"/>
      <c r="P27" s="87"/>
      <c r="Q27" s="87"/>
      <c r="R27" s="87"/>
      <c r="S27" s="87"/>
      <c r="T27" s="87"/>
      <c r="U27" s="87"/>
      <c r="V27" s="87"/>
      <c r="W27" s="87"/>
      <c r="X27" s="87"/>
      <c r="Y27" s="87"/>
      <c r="Z27" s="87"/>
      <c r="AA27" s="437"/>
      <c r="AC27" s="539"/>
      <c r="AD27" s="539"/>
      <c r="AE27" s="539"/>
      <c r="AF27" s="539"/>
      <c r="AG27" s="539"/>
      <c r="AH27" s="540"/>
      <c r="AI27" s="540"/>
      <c r="AJ27" s="540"/>
      <c r="AK27" s="540"/>
      <c r="AL27" s="540"/>
      <c r="AN27" s="977"/>
      <c r="AO27" s="978"/>
      <c r="AP27" s="978"/>
      <c r="AQ27" s="978"/>
      <c r="AR27" s="978"/>
      <c r="AS27" s="978"/>
      <c r="AT27" s="978"/>
      <c r="AU27" s="978"/>
      <c r="AV27" s="978"/>
      <c r="AW27" s="978"/>
      <c r="AX27" s="978"/>
      <c r="AY27" s="979"/>
      <c r="BC27" s="539"/>
      <c r="BD27" s="539"/>
      <c r="BE27" s="539"/>
      <c r="BF27" s="539"/>
      <c r="BG27" s="539"/>
      <c r="BH27" s="540"/>
      <c r="BI27" s="540"/>
      <c r="BJ27" s="540"/>
      <c r="BK27" s="540"/>
      <c r="BL27" s="540"/>
      <c r="BM27" s="87"/>
    </row>
    <row r="28" spans="1:65" ht="11.25" thickBot="1">
      <c r="A28" s="436"/>
      <c r="B28" s="87"/>
      <c r="C28" s="87"/>
      <c r="D28" s="87"/>
      <c r="E28" s="87"/>
      <c r="F28" s="87"/>
      <c r="G28" s="87"/>
      <c r="H28" s="87"/>
      <c r="I28" s="87"/>
      <c r="J28" s="87"/>
      <c r="K28" s="87"/>
      <c r="L28" s="87"/>
      <c r="M28" s="87"/>
      <c r="N28" s="87"/>
      <c r="O28" s="87"/>
      <c r="P28" s="87"/>
      <c r="Q28" s="87"/>
      <c r="R28" s="87"/>
      <c r="S28" s="87"/>
      <c r="T28" s="87"/>
      <c r="U28" s="87"/>
      <c r="V28" s="87"/>
      <c r="W28" s="87"/>
      <c r="X28" s="87"/>
      <c r="Y28" s="87"/>
      <c r="Z28" s="87"/>
      <c r="AA28" s="437"/>
      <c r="AN28" s="977"/>
      <c r="AO28" s="978"/>
      <c r="AP28" s="978"/>
      <c r="AQ28" s="978"/>
      <c r="AR28" s="978"/>
      <c r="AS28" s="978"/>
      <c r="AT28" s="978"/>
      <c r="AU28" s="978"/>
      <c r="AV28" s="978"/>
      <c r="AW28" s="978"/>
      <c r="AX28" s="978"/>
      <c r="AY28" s="979"/>
    </row>
    <row r="29" spans="1:65" ht="18.75" thickBot="1">
      <c r="A29" s="436"/>
      <c r="B29" s="87"/>
      <c r="C29" s="87"/>
      <c r="D29" s="87"/>
      <c r="E29" s="87"/>
      <c r="F29" s="87"/>
      <c r="G29" s="87"/>
      <c r="H29" s="87"/>
      <c r="I29" s="87"/>
      <c r="J29" s="87"/>
      <c r="K29" s="87"/>
      <c r="L29" s="87"/>
      <c r="M29" s="87"/>
      <c r="N29" s="87"/>
      <c r="O29" s="87"/>
      <c r="P29" s="87"/>
      <c r="Q29" s="87"/>
      <c r="R29" s="87"/>
      <c r="S29" s="87"/>
      <c r="T29" s="87"/>
      <c r="U29" s="87"/>
      <c r="V29" s="87"/>
      <c r="W29" s="87"/>
      <c r="X29" s="87"/>
      <c r="Y29" s="87"/>
      <c r="Z29" s="87"/>
      <c r="AA29" s="437"/>
      <c r="AC29" s="575" t="s">
        <v>8</v>
      </c>
      <c r="AD29" s="602" t="s">
        <v>308</v>
      </c>
      <c r="AE29" s="602" t="s">
        <v>331</v>
      </c>
      <c r="AF29" s="575" t="s">
        <v>399</v>
      </c>
      <c r="AH29" s="575" t="s">
        <v>8</v>
      </c>
      <c r="AI29" s="602" t="s">
        <v>308</v>
      </c>
      <c r="AJ29" s="602" t="s">
        <v>331</v>
      </c>
      <c r="AK29" s="575" t="s">
        <v>399</v>
      </c>
      <c r="AL29" s="575" t="s">
        <v>547</v>
      </c>
      <c r="AN29" s="977"/>
      <c r="AO29" s="978"/>
      <c r="AP29" s="978"/>
      <c r="AQ29" s="978"/>
      <c r="AR29" s="978"/>
      <c r="AS29" s="978"/>
      <c r="AT29" s="978"/>
      <c r="AU29" s="978"/>
      <c r="AV29" s="978"/>
      <c r="AW29" s="978"/>
      <c r="AX29" s="978"/>
      <c r="AY29" s="979"/>
      <c r="BC29" s="31" t="s">
        <v>8</v>
      </c>
      <c r="BD29" s="530" t="s">
        <v>308</v>
      </c>
      <c r="BE29" s="531" t="s">
        <v>331</v>
      </c>
      <c r="BF29" s="30" t="s">
        <v>399</v>
      </c>
      <c r="BH29" s="31" t="s">
        <v>8</v>
      </c>
      <c r="BI29" s="530" t="s">
        <v>308</v>
      </c>
      <c r="BJ29" s="531" t="s">
        <v>331</v>
      </c>
      <c r="BK29" s="43" t="s">
        <v>399</v>
      </c>
      <c r="BL29" s="103" t="s">
        <v>547</v>
      </c>
    </row>
    <row r="30" spans="1:65">
      <c r="A30" s="436"/>
      <c r="B30" s="87"/>
      <c r="C30" s="87"/>
      <c r="D30" s="87"/>
      <c r="E30" s="87"/>
      <c r="F30" s="87"/>
      <c r="G30" s="87"/>
      <c r="H30" s="87"/>
      <c r="I30" s="87"/>
      <c r="J30" s="87"/>
      <c r="K30" s="87"/>
      <c r="L30" s="87"/>
      <c r="M30" s="87"/>
      <c r="N30" s="87"/>
      <c r="O30" s="87"/>
      <c r="P30" s="87"/>
      <c r="Q30" s="87"/>
      <c r="R30" s="87"/>
      <c r="S30" s="87"/>
      <c r="T30" s="87"/>
      <c r="U30" s="87"/>
      <c r="V30" s="87"/>
      <c r="W30" s="87"/>
      <c r="X30" s="87"/>
      <c r="Y30" s="87"/>
      <c r="Z30" s="87"/>
      <c r="AA30" s="437"/>
      <c r="AC30" s="577" t="s">
        <v>413</v>
      </c>
      <c r="AD30" s="688">
        <f>BD35</f>
        <v>0.35802469135802467</v>
      </c>
      <c r="AE30" s="688">
        <f>BE35</f>
        <v>0.51234567901234573</v>
      </c>
      <c r="AF30" s="688">
        <f>BF35</f>
        <v>0.12962962962962962</v>
      </c>
      <c r="AH30" s="577" t="s">
        <v>413</v>
      </c>
      <c r="AI30" s="696">
        <f>BI35</f>
        <v>58</v>
      </c>
      <c r="AJ30" s="696">
        <f>BJ35</f>
        <v>83</v>
      </c>
      <c r="AK30" s="696">
        <f>BK35</f>
        <v>21</v>
      </c>
      <c r="AL30" s="696">
        <f>BL35</f>
        <v>162</v>
      </c>
      <c r="AN30" s="977"/>
      <c r="AO30" s="978"/>
      <c r="AP30" s="978"/>
      <c r="AQ30" s="978"/>
      <c r="AR30" s="978"/>
      <c r="AS30" s="978"/>
      <c r="AT30" s="978"/>
      <c r="AU30" s="978"/>
      <c r="AV30" s="978"/>
      <c r="AW30" s="978"/>
      <c r="AX30" s="978"/>
      <c r="AY30" s="979"/>
      <c r="BC30" s="67" t="s">
        <v>544</v>
      </c>
      <c r="BD30" s="90">
        <f t="shared" ref="BD30:BF35" si="3">+BI30/$BL30</f>
        <v>0.83333333333333337</v>
      </c>
      <c r="BE30" s="46">
        <f t="shared" si="3"/>
        <v>0.16666666666666666</v>
      </c>
      <c r="BF30" s="91">
        <f t="shared" si="3"/>
        <v>0</v>
      </c>
      <c r="BH30" s="67" t="s">
        <v>544</v>
      </c>
      <c r="BI30" s="533">
        <f>集計・資料②!A40</f>
        <v>60</v>
      </c>
      <c r="BJ30" s="93">
        <f>集計・資料②!H40</f>
        <v>12</v>
      </c>
      <c r="BK30" s="536">
        <f>集計・資料②!I40</f>
        <v>0</v>
      </c>
      <c r="BL30" s="510">
        <f t="shared" ref="BL30:BL35" si="4">+SUM(BI30:BK30)</f>
        <v>72</v>
      </c>
    </row>
    <row r="31" spans="1:65">
      <c r="A31" s="436"/>
      <c r="B31" s="87"/>
      <c r="C31" s="87"/>
      <c r="D31" s="87"/>
      <c r="E31" s="87"/>
      <c r="F31" s="87"/>
      <c r="G31" s="87"/>
      <c r="H31" s="87"/>
      <c r="I31" s="87"/>
      <c r="J31" s="87"/>
      <c r="K31" s="87"/>
      <c r="L31" s="87"/>
      <c r="M31" s="87"/>
      <c r="N31" s="87"/>
      <c r="O31" s="87"/>
      <c r="P31" s="87"/>
      <c r="Q31" s="87"/>
      <c r="R31" s="87"/>
      <c r="S31" s="87"/>
      <c r="T31" s="87"/>
      <c r="U31" s="87"/>
      <c r="V31" s="87"/>
      <c r="W31" s="87"/>
      <c r="X31" s="87"/>
      <c r="Y31" s="87"/>
      <c r="Z31" s="87"/>
      <c r="AA31" s="437"/>
      <c r="AC31" s="577" t="s">
        <v>414</v>
      </c>
      <c r="AD31" s="688">
        <f>BD34</f>
        <v>0.35839598997493732</v>
      </c>
      <c r="AE31" s="688">
        <f>BE34</f>
        <v>0.56140350877192979</v>
      </c>
      <c r="AF31" s="688">
        <f>BF34</f>
        <v>8.0200501253132828E-2</v>
      </c>
      <c r="AH31" s="577" t="s">
        <v>414</v>
      </c>
      <c r="AI31" s="696">
        <f>BI34</f>
        <v>143</v>
      </c>
      <c r="AJ31" s="696">
        <f>BJ34</f>
        <v>224</v>
      </c>
      <c r="AK31" s="696">
        <f>BK34</f>
        <v>32</v>
      </c>
      <c r="AL31" s="696">
        <f>BL34</f>
        <v>399</v>
      </c>
      <c r="AN31" s="977"/>
      <c r="AO31" s="978"/>
      <c r="AP31" s="978"/>
      <c r="AQ31" s="978"/>
      <c r="AR31" s="978"/>
      <c r="AS31" s="978"/>
      <c r="AT31" s="978"/>
      <c r="AU31" s="978"/>
      <c r="AV31" s="978"/>
      <c r="AW31" s="978"/>
      <c r="AX31" s="978"/>
      <c r="AY31" s="979"/>
      <c r="BC31" s="70" t="s">
        <v>430</v>
      </c>
      <c r="BD31" s="96">
        <f t="shared" si="3"/>
        <v>0.75</v>
      </c>
      <c r="BE31" s="72">
        <f t="shared" si="3"/>
        <v>0.22619047619047619</v>
      </c>
      <c r="BF31" s="73">
        <f t="shared" si="3"/>
        <v>2.3809523809523808E-2</v>
      </c>
      <c r="BH31" s="70" t="s">
        <v>430</v>
      </c>
      <c r="BI31" s="534">
        <f>集計・資料②!A42</f>
        <v>63</v>
      </c>
      <c r="BJ31" s="49">
        <f>集計・資料②!H42</f>
        <v>19</v>
      </c>
      <c r="BK31" s="68">
        <f>集計・資料②!I42</f>
        <v>2</v>
      </c>
      <c r="BL31" s="76">
        <f t="shared" si="4"/>
        <v>84</v>
      </c>
    </row>
    <row r="32" spans="1:65">
      <c r="A32" s="436"/>
      <c r="B32" s="87"/>
      <c r="C32" s="87"/>
      <c r="D32" s="87"/>
      <c r="E32" s="87"/>
      <c r="F32" s="87"/>
      <c r="G32" s="87"/>
      <c r="H32" s="87"/>
      <c r="I32" s="87"/>
      <c r="J32" s="87"/>
      <c r="K32" s="87"/>
      <c r="L32" s="87"/>
      <c r="M32" s="87"/>
      <c r="N32" s="87"/>
      <c r="O32" s="87"/>
      <c r="P32" s="87"/>
      <c r="Q32" s="87"/>
      <c r="R32" s="87"/>
      <c r="S32" s="87"/>
      <c r="T32" s="87"/>
      <c r="U32" s="87"/>
      <c r="V32" s="87"/>
      <c r="W32" s="87"/>
      <c r="X32" s="87"/>
      <c r="Y32" s="87"/>
      <c r="Z32" s="87"/>
      <c r="AA32" s="437"/>
      <c r="AC32" s="577" t="s">
        <v>415</v>
      </c>
      <c r="AD32" s="688">
        <f>BD33</f>
        <v>0.5523385300668151</v>
      </c>
      <c r="AE32" s="688">
        <f>BE33</f>
        <v>0.40534521158129178</v>
      </c>
      <c r="AF32" s="688">
        <f>BF33</f>
        <v>4.2316258351893093E-2</v>
      </c>
      <c r="AH32" s="577" t="s">
        <v>415</v>
      </c>
      <c r="AI32" s="696">
        <f>BI33</f>
        <v>248</v>
      </c>
      <c r="AJ32" s="696">
        <f>BJ33</f>
        <v>182</v>
      </c>
      <c r="AK32" s="696">
        <f>BK33</f>
        <v>19</v>
      </c>
      <c r="AL32" s="696">
        <f>BL33</f>
        <v>449</v>
      </c>
      <c r="AN32" s="977"/>
      <c r="AO32" s="978"/>
      <c r="AP32" s="978"/>
      <c r="AQ32" s="978"/>
      <c r="AR32" s="978"/>
      <c r="AS32" s="978"/>
      <c r="AT32" s="978"/>
      <c r="AU32" s="978"/>
      <c r="AV32" s="978"/>
      <c r="AW32" s="978"/>
      <c r="AX32" s="978"/>
      <c r="AY32" s="979"/>
      <c r="BC32" s="70" t="s">
        <v>431</v>
      </c>
      <c r="BD32" s="96">
        <f t="shared" si="3"/>
        <v>0.6160714285714286</v>
      </c>
      <c r="BE32" s="72">
        <f t="shared" si="3"/>
        <v>0.32142857142857145</v>
      </c>
      <c r="BF32" s="73">
        <f t="shared" si="3"/>
        <v>6.25E-2</v>
      </c>
      <c r="BH32" s="70" t="s">
        <v>431</v>
      </c>
      <c r="BI32" s="534">
        <f>集計・資料②!A44</f>
        <v>69</v>
      </c>
      <c r="BJ32" s="49">
        <f>集計・資料②!H44</f>
        <v>36</v>
      </c>
      <c r="BK32" s="68">
        <f>集計・資料②!I44</f>
        <v>7</v>
      </c>
      <c r="BL32" s="76">
        <f t="shared" si="4"/>
        <v>112</v>
      </c>
    </row>
    <row r="33" spans="1:64">
      <c r="A33" s="436"/>
      <c r="B33" s="87"/>
      <c r="C33" s="87"/>
      <c r="D33" s="87"/>
      <c r="E33" s="87"/>
      <c r="F33" s="87"/>
      <c r="G33" s="87"/>
      <c r="H33" s="87"/>
      <c r="I33" s="87"/>
      <c r="J33" s="87"/>
      <c r="K33" s="87"/>
      <c r="L33" s="87"/>
      <c r="M33" s="87"/>
      <c r="N33" s="87"/>
      <c r="O33" s="87"/>
      <c r="P33" s="87"/>
      <c r="Q33" s="87"/>
      <c r="R33" s="87"/>
      <c r="S33" s="87"/>
      <c r="T33" s="87"/>
      <c r="U33" s="87"/>
      <c r="V33" s="87"/>
      <c r="W33" s="87"/>
      <c r="X33" s="87"/>
      <c r="Y33" s="87"/>
      <c r="Z33" s="87"/>
      <c r="AA33" s="437"/>
      <c r="AC33" s="577" t="s">
        <v>416</v>
      </c>
      <c r="AD33" s="769">
        <f>BD32</f>
        <v>0.6160714285714286</v>
      </c>
      <c r="AE33" s="688">
        <f>BE32</f>
        <v>0.32142857142857145</v>
      </c>
      <c r="AF33" s="688">
        <f>BF32</f>
        <v>6.25E-2</v>
      </c>
      <c r="AH33" s="577" t="s">
        <v>416</v>
      </c>
      <c r="AI33" s="696">
        <f>BI32</f>
        <v>69</v>
      </c>
      <c r="AJ33" s="696">
        <f>BJ32</f>
        <v>36</v>
      </c>
      <c r="AK33" s="696">
        <f>BK32</f>
        <v>7</v>
      </c>
      <c r="AL33" s="696">
        <f>BL32</f>
        <v>112</v>
      </c>
      <c r="AN33" s="977"/>
      <c r="AO33" s="978"/>
      <c r="AP33" s="978"/>
      <c r="AQ33" s="978"/>
      <c r="AR33" s="978"/>
      <c r="AS33" s="978"/>
      <c r="AT33" s="978"/>
      <c r="AU33" s="978"/>
      <c r="AV33" s="978"/>
      <c r="AW33" s="978"/>
      <c r="AX33" s="978"/>
      <c r="AY33" s="979"/>
      <c r="BC33" s="70" t="s">
        <v>432</v>
      </c>
      <c r="BD33" s="96">
        <f t="shared" si="3"/>
        <v>0.5523385300668151</v>
      </c>
      <c r="BE33" s="72">
        <f t="shared" si="3"/>
        <v>0.40534521158129178</v>
      </c>
      <c r="BF33" s="73">
        <f t="shared" si="3"/>
        <v>4.2316258351893093E-2</v>
      </c>
      <c r="BH33" s="70" t="s">
        <v>432</v>
      </c>
      <c r="BI33" s="534">
        <f>集計・資料②!A46</f>
        <v>248</v>
      </c>
      <c r="BJ33" s="49">
        <f>集計・資料②!H46</f>
        <v>182</v>
      </c>
      <c r="BK33" s="68">
        <f>集計・資料②!I46</f>
        <v>19</v>
      </c>
      <c r="BL33" s="76">
        <f t="shared" si="4"/>
        <v>449</v>
      </c>
    </row>
    <row r="34" spans="1:64">
      <c r="A34" s="436"/>
      <c r="B34" s="87"/>
      <c r="C34" s="87"/>
      <c r="D34" s="87"/>
      <c r="E34" s="87"/>
      <c r="F34" s="87"/>
      <c r="G34" s="87"/>
      <c r="H34" s="87"/>
      <c r="I34" s="87"/>
      <c r="J34" s="87"/>
      <c r="K34" s="87"/>
      <c r="L34" s="87"/>
      <c r="M34" s="87"/>
      <c r="N34" s="87"/>
      <c r="O34" s="87"/>
      <c r="P34" s="87"/>
      <c r="Q34" s="87"/>
      <c r="R34" s="87"/>
      <c r="S34" s="87"/>
      <c r="T34" s="87"/>
      <c r="U34" s="87"/>
      <c r="V34" s="87"/>
      <c r="W34" s="87"/>
      <c r="X34" s="87"/>
      <c r="Y34" s="87"/>
      <c r="Z34" s="87"/>
      <c r="AA34" s="437"/>
      <c r="AC34" s="577" t="s">
        <v>417</v>
      </c>
      <c r="AD34" s="769">
        <f>BD31</f>
        <v>0.75</v>
      </c>
      <c r="AE34" s="688">
        <f>BE31</f>
        <v>0.22619047619047619</v>
      </c>
      <c r="AF34" s="688">
        <f>BF31</f>
        <v>2.3809523809523808E-2</v>
      </c>
      <c r="AH34" s="577" t="s">
        <v>417</v>
      </c>
      <c r="AI34" s="696">
        <f>BI31</f>
        <v>63</v>
      </c>
      <c r="AJ34" s="696">
        <f>BJ31</f>
        <v>19</v>
      </c>
      <c r="AK34" s="696">
        <f>BK31</f>
        <v>2</v>
      </c>
      <c r="AL34" s="696">
        <f>BL31</f>
        <v>84</v>
      </c>
      <c r="AN34" s="980"/>
      <c r="AO34" s="981"/>
      <c r="AP34" s="981"/>
      <c r="AQ34" s="981"/>
      <c r="AR34" s="981"/>
      <c r="AS34" s="981"/>
      <c r="AT34" s="981"/>
      <c r="AU34" s="981"/>
      <c r="AV34" s="981"/>
      <c r="AW34" s="981"/>
      <c r="AX34" s="981"/>
      <c r="AY34" s="982"/>
      <c r="BC34" s="70" t="s">
        <v>433</v>
      </c>
      <c r="BD34" s="96">
        <f t="shared" si="3"/>
        <v>0.35839598997493732</v>
      </c>
      <c r="BE34" s="72">
        <f t="shared" si="3"/>
        <v>0.56140350877192979</v>
      </c>
      <c r="BF34" s="73">
        <f t="shared" si="3"/>
        <v>8.0200501253132828E-2</v>
      </c>
      <c r="BH34" s="70" t="s">
        <v>433</v>
      </c>
      <c r="BI34" s="534">
        <f>集計・資料②!A48</f>
        <v>143</v>
      </c>
      <c r="BJ34" s="49">
        <f>集計・資料②!H48</f>
        <v>224</v>
      </c>
      <c r="BK34" s="68">
        <f>集計・資料②!I48</f>
        <v>32</v>
      </c>
      <c r="BL34" s="76">
        <f t="shared" si="4"/>
        <v>399</v>
      </c>
    </row>
    <row r="35" spans="1:64" ht="11.25" thickBot="1">
      <c r="A35" s="436"/>
      <c r="B35" s="87"/>
      <c r="C35" s="87"/>
      <c r="D35" s="87"/>
      <c r="E35" s="87"/>
      <c r="F35" s="87"/>
      <c r="G35" s="87"/>
      <c r="H35" s="87"/>
      <c r="I35" s="87"/>
      <c r="J35" s="87"/>
      <c r="K35" s="87"/>
      <c r="L35" s="87"/>
      <c r="M35" s="87"/>
      <c r="N35" s="87"/>
      <c r="O35" s="87"/>
      <c r="P35" s="87"/>
      <c r="Q35" s="87"/>
      <c r="R35" s="87"/>
      <c r="S35" s="87"/>
      <c r="T35" s="87"/>
      <c r="U35" s="87"/>
      <c r="V35" s="87"/>
      <c r="W35" s="87"/>
      <c r="X35" s="87"/>
      <c r="Y35" s="87"/>
      <c r="Z35" s="87"/>
      <c r="AA35" s="437"/>
      <c r="AC35" s="577" t="s">
        <v>418</v>
      </c>
      <c r="AD35" s="769">
        <f>BD30</f>
        <v>0.83333333333333337</v>
      </c>
      <c r="AE35" s="688">
        <f>BE30</f>
        <v>0.16666666666666666</v>
      </c>
      <c r="AF35" s="688">
        <f>BF30</f>
        <v>0</v>
      </c>
      <c r="AH35" s="577" t="s">
        <v>418</v>
      </c>
      <c r="AI35" s="696">
        <f>BI30</f>
        <v>60</v>
      </c>
      <c r="AJ35" s="696">
        <f>BJ30</f>
        <v>12</v>
      </c>
      <c r="AK35" s="696">
        <f>BK30</f>
        <v>0</v>
      </c>
      <c r="AL35" s="696">
        <f>BL30</f>
        <v>72</v>
      </c>
      <c r="BC35" s="77" t="s">
        <v>434</v>
      </c>
      <c r="BD35" s="55">
        <f t="shared" si="3"/>
        <v>0.35802469135802467</v>
      </c>
      <c r="BE35" s="56">
        <f t="shared" si="3"/>
        <v>0.51234567901234573</v>
      </c>
      <c r="BF35" s="57">
        <f t="shared" si="3"/>
        <v>0.12962962962962962</v>
      </c>
      <c r="BH35" s="79" t="s">
        <v>434</v>
      </c>
      <c r="BI35" s="535">
        <f>集計・資料②!A50</f>
        <v>58</v>
      </c>
      <c r="BJ35" s="59">
        <f>集計・資料②!H50</f>
        <v>83</v>
      </c>
      <c r="BK35" s="80">
        <f>集計・資料②!I50</f>
        <v>21</v>
      </c>
      <c r="BL35" s="81">
        <f t="shared" si="4"/>
        <v>162</v>
      </c>
    </row>
    <row r="36" spans="1:64" ht="11.25" thickBot="1">
      <c r="A36" s="436"/>
      <c r="B36" s="87"/>
      <c r="C36" s="87"/>
      <c r="D36" s="87"/>
      <c r="E36" s="87"/>
      <c r="F36" s="87"/>
      <c r="G36" s="87"/>
      <c r="H36" s="87"/>
      <c r="I36" s="87"/>
      <c r="J36" s="87"/>
      <c r="K36" s="87"/>
      <c r="L36" s="87"/>
      <c r="M36" s="87"/>
      <c r="N36" s="87"/>
      <c r="O36" s="87"/>
      <c r="P36" s="87"/>
      <c r="Q36" s="87"/>
      <c r="R36" s="87"/>
      <c r="S36" s="87"/>
      <c r="T36" s="87"/>
      <c r="U36" s="87"/>
      <c r="V36" s="87"/>
      <c r="W36" s="87"/>
      <c r="X36" s="87"/>
      <c r="Y36" s="87"/>
      <c r="Z36" s="87"/>
      <c r="AA36" s="437"/>
      <c r="AH36" s="575" t="s">
        <v>545</v>
      </c>
      <c r="AI36" s="696">
        <f>SUM(AI30:AI35)</f>
        <v>641</v>
      </c>
      <c r="AJ36" s="696">
        <f>SUM(AJ30:AJ35)</f>
        <v>556</v>
      </c>
      <c r="AK36" s="696">
        <f>SUM(AK30:AK35)</f>
        <v>81</v>
      </c>
      <c r="AL36" s="696">
        <f>SUM(AL30:AL35)</f>
        <v>1278</v>
      </c>
      <c r="AM36" s="791"/>
      <c r="BH36" s="37" t="s">
        <v>545</v>
      </c>
      <c r="BI36" s="62">
        <f>集計・資料②!A52</f>
        <v>641</v>
      </c>
      <c r="BJ36" s="83">
        <f>集計・資料②!H52</f>
        <v>556</v>
      </c>
      <c r="BK36" s="82">
        <f>集計・資料②!I52</f>
        <v>81</v>
      </c>
      <c r="BL36" s="138">
        <f>+SUM(BL30:BL35)</f>
        <v>1278</v>
      </c>
    </row>
    <row r="37" spans="1:64">
      <c r="A37" s="436"/>
      <c r="B37" s="87"/>
      <c r="C37" s="87"/>
      <c r="D37" s="87"/>
      <c r="E37" s="87"/>
      <c r="F37" s="87"/>
      <c r="G37" s="87"/>
      <c r="H37" s="87"/>
      <c r="I37" s="87"/>
      <c r="J37" s="87"/>
      <c r="K37" s="87"/>
      <c r="L37" s="87"/>
      <c r="M37" s="87"/>
      <c r="N37" s="87"/>
      <c r="O37" s="87"/>
      <c r="P37" s="87"/>
      <c r="Q37" s="87"/>
      <c r="R37" s="87"/>
      <c r="S37" s="87"/>
      <c r="T37" s="87"/>
      <c r="U37" s="87"/>
      <c r="V37" s="87"/>
      <c r="W37" s="87"/>
      <c r="X37" s="87"/>
      <c r="Y37" s="87"/>
      <c r="Z37" s="87"/>
      <c r="AA37" s="437"/>
      <c r="AM37" s="792"/>
    </row>
    <row r="38" spans="1:64">
      <c r="A38" s="436"/>
      <c r="B38" s="87"/>
      <c r="C38" s="87"/>
      <c r="D38" s="87"/>
      <c r="E38" s="87"/>
      <c r="F38" s="87"/>
      <c r="G38" s="87"/>
      <c r="H38" s="87"/>
      <c r="I38" s="87"/>
      <c r="J38" s="87"/>
      <c r="K38" s="87"/>
      <c r="L38" s="87"/>
      <c r="M38" s="87"/>
      <c r="N38" s="87"/>
      <c r="O38" s="87"/>
      <c r="P38" s="87"/>
      <c r="Q38" s="87"/>
      <c r="R38" s="87"/>
      <c r="S38" s="87"/>
      <c r="T38" s="87"/>
      <c r="U38" s="87"/>
      <c r="V38" s="87"/>
      <c r="W38" s="87"/>
      <c r="X38" s="87"/>
      <c r="Y38" s="87"/>
      <c r="Z38" s="87"/>
      <c r="AA38" s="437"/>
      <c r="AM38" s="791"/>
    </row>
    <row r="39" spans="1:64">
      <c r="A39" s="436"/>
      <c r="B39" s="87"/>
      <c r="C39" s="87"/>
      <c r="D39" s="87"/>
      <c r="E39" s="87"/>
      <c r="F39" s="87"/>
      <c r="G39" s="87"/>
      <c r="H39" s="87"/>
      <c r="I39" s="87"/>
      <c r="J39" s="87"/>
      <c r="K39" s="87"/>
      <c r="L39" s="87"/>
      <c r="M39" s="87"/>
      <c r="N39" s="87"/>
      <c r="O39" s="87"/>
      <c r="P39" s="87"/>
      <c r="Q39" s="87"/>
      <c r="R39" s="87"/>
      <c r="S39" s="87"/>
      <c r="T39" s="87"/>
      <c r="U39" s="87"/>
      <c r="V39" s="87"/>
      <c r="W39" s="87"/>
      <c r="X39" s="87"/>
      <c r="Y39" s="87"/>
      <c r="Z39" s="87"/>
      <c r="AA39" s="437"/>
      <c r="AI39" s="86"/>
      <c r="AJ39" s="86"/>
      <c r="AK39" s="86"/>
      <c r="AM39" s="792"/>
      <c r="BI39" s="86"/>
      <c r="BJ39" s="86"/>
      <c r="BK39" s="86"/>
    </row>
    <row r="40" spans="1:64">
      <c r="A40" s="436"/>
      <c r="B40" s="87"/>
      <c r="C40" s="87"/>
      <c r="D40" s="87"/>
      <c r="E40" s="87"/>
      <c r="F40" s="87"/>
      <c r="G40" s="87"/>
      <c r="H40" s="87"/>
      <c r="I40" s="87"/>
      <c r="J40" s="87"/>
      <c r="K40" s="87"/>
      <c r="L40" s="87"/>
      <c r="M40" s="87"/>
      <c r="N40" s="87"/>
      <c r="O40" s="87"/>
      <c r="P40" s="87"/>
      <c r="Q40" s="87"/>
      <c r="R40" s="87"/>
      <c r="S40" s="87"/>
      <c r="T40" s="87"/>
      <c r="U40" s="87"/>
      <c r="V40" s="87"/>
      <c r="W40" s="87"/>
      <c r="X40" s="87"/>
      <c r="Y40" s="87"/>
      <c r="Z40" s="87"/>
      <c r="AA40" s="437"/>
      <c r="AI40" s="87"/>
      <c r="AJ40" s="87"/>
      <c r="AK40" s="87"/>
      <c r="AM40" s="791"/>
      <c r="BI40" s="87"/>
      <c r="BJ40" s="87"/>
      <c r="BK40" s="87"/>
    </row>
    <row r="41" spans="1:64">
      <c r="A41" s="436"/>
      <c r="B41" s="87"/>
      <c r="C41" s="87"/>
      <c r="D41" s="87"/>
      <c r="E41" s="87"/>
      <c r="F41" s="87"/>
      <c r="G41" s="87"/>
      <c r="H41" s="87"/>
      <c r="I41" s="87"/>
      <c r="J41" s="87"/>
      <c r="K41" s="87"/>
      <c r="L41" s="87"/>
      <c r="M41" s="87"/>
      <c r="N41" s="87"/>
      <c r="O41" s="87"/>
      <c r="P41" s="87"/>
      <c r="Q41" s="87"/>
      <c r="R41" s="87"/>
      <c r="S41" s="87"/>
      <c r="T41" s="87"/>
      <c r="U41" s="87"/>
      <c r="V41" s="87"/>
      <c r="W41" s="87"/>
      <c r="X41" s="87"/>
      <c r="Y41" s="87"/>
      <c r="Z41" s="87"/>
      <c r="AA41" s="437"/>
      <c r="AM41" s="792"/>
    </row>
    <row r="42" spans="1:64">
      <c r="A42" s="436"/>
      <c r="B42" s="87"/>
      <c r="C42" s="87"/>
      <c r="D42" s="87"/>
      <c r="E42" s="87"/>
      <c r="F42" s="87"/>
      <c r="G42" s="87"/>
      <c r="H42" s="87"/>
      <c r="I42" s="87"/>
      <c r="J42" s="87"/>
      <c r="K42" s="87"/>
      <c r="L42" s="87"/>
      <c r="M42" s="87"/>
      <c r="N42" s="87"/>
      <c r="O42" s="87"/>
      <c r="P42" s="87"/>
      <c r="Q42" s="87"/>
      <c r="R42" s="87"/>
      <c r="S42" s="87"/>
      <c r="T42" s="87"/>
      <c r="U42" s="87"/>
      <c r="V42" s="87"/>
      <c r="W42" s="87"/>
      <c r="X42" s="87"/>
      <c r="Y42" s="87"/>
      <c r="Z42" s="87"/>
      <c r="AA42" s="437"/>
      <c r="AM42" s="791"/>
    </row>
    <row r="43" spans="1:64">
      <c r="A43" s="436"/>
      <c r="B43" s="87"/>
      <c r="C43" s="87"/>
      <c r="D43" s="87"/>
      <c r="E43" s="87"/>
      <c r="F43" s="87"/>
      <c r="G43" s="87"/>
      <c r="H43" s="87"/>
      <c r="I43" s="87"/>
      <c r="J43" s="87"/>
      <c r="K43" s="87"/>
      <c r="L43" s="87"/>
      <c r="M43" s="87"/>
      <c r="N43" s="87"/>
      <c r="O43" s="87"/>
      <c r="P43" s="87"/>
      <c r="Q43" s="87"/>
      <c r="R43" s="87"/>
      <c r="S43" s="87"/>
      <c r="T43" s="87"/>
      <c r="U43" s="87"/>
      <c r="V43" s="87"/>
      <c r="W43" s="87"/>
      <c r="X43" s="87"/>
      <c r="Y43" s="87"/>
      <c r="Z43" s="87"/>
      <c r="AA43" s="437"/>
      <c r="AM43" s="792"/>
    </row>
    <row r="44" spans="1:64">
      <c r="A44" s="436"/>
      <c r="B44" s="87"/>
      <c r="C44" s="87"/>
      <c r="D44" s="87"/>
      <c r="E44" s="87"/>
      <c r="F44" s="87"/>
      <c r="G44" s="87"/>
      <c r="H44" s="87"/>
      <c r="I44" s="87"/>
      <c r="J44" s="87"/>
      <c r="K44" s="87"/>
      <c r="L44" s="87"/>
      <c r="M44" s="87"/>
      <c r="N44" s="87"/>
      <c r="O44" s="87"/>
      <c r="P44" s="87"/>
      <c r="Q44" s="87"/>
      <c r="R44" s="87"/>
      <c r="S44" s="87"/>
      <c r="T44" s="87"/>
      <c r="U44" s="87"/>
      <c r="V44" s="87"/>
      <c r="W44" s="87"/>
      <c r="X44" s="87"/>
      <c r="Y44" s="87"/>
      <c r="Z44" s="87"/>
      <c r="AA44" s="437"/>
      <c r="AM44" s="791"/>
    </row>
    <row r="45" spans="1:64">
      <c r="A45" s="436"/>
      <c r="B45" s="87"/>
      <c r="C45" s="87"/>
      <c r="D45" s="87"/>
      <c r="E45" s="87"/>
      <c r="F45" s="87"/>
      <c r="G45" s="87"/>
      <c r="H45" s="87"/>
      <c r="I45" s="87"/>
      <c r="J45" s="87"/>
      <c r="K45" s="87"/>
      <c r="L45" s="87"/>
      <c r="M45" s="87"/>
      <c r="N45" s="87"/>
      <c r="O45" s="87"/>
      <c r="P45" s="87"/>
      <c r="Q45" s="87"/>
      <c r="R45" s="87"/>
      <c r="S45" s="87"/>
      <c r="T45" s="87"/>
      <c r="U45" s="87"/>
      <c r="V45" s="87"/>
      <c r="W45" s="87"/>
      <c r="X45" s="87"/>
      <c r="Y45" s="87"/>
      <c r="Z45" s="87"/>
      <c r="AA45" s="437"/>
      <c r="AM45" s="792"/>
    </row>
    <row r="46" spans="1:64">
      <c r="A46" s="436"/>
      <c r="B46" s="87"/>
      <c r="C46" s="87"/>
      <c r="D46" s="87"/>
      <c r="E46" s="87"/>
      <c r="F46" s="87"/>
      <c r="G46" s="87"/>
      <c r="H46" s="87"/>
      <c r="I46" s="87"/>
      <c r="J46" s="87"/>
      <c r="K46" s="87"/>
      <c r="L46" s="87"/>
      <c r="M46" s="87"/>
      <c r="N46" s="87"/>
      <c r="O46" s="87"/>
      <c r="P46" s="87"/>
      <c r="Q46" s="87"/>
      <c r="R46" s="87"/>
      <c r="S46" s="87"/>
      <c r="T46" s="87"/>
      <c r="U46" s="87"/>
      <c r="V46" s="87"/>
      <c r="W46" s="87"/>
      <c r="X46" s="87"/>
      <c r="Y46" s="87"/>
      <c r="Z46" s="87"/>
      <c r="AA46" s="437"/>
      <c r="AM46" s="791"/>
    </row>
    <row r="47" spans="1:64">
      <c r="A47" s="436"/>
      <c r="B47" s="87"/>
      <c r="C47" s="87"/>
      <c r="D47" s="87"/>
      <c r="E47" s="87"/>
      <c r="F47" s="87"/>
      <c r="G47" s="87"/>
      <c r="H47" s="87"/>
      <c r="I47" s="87"/>
      <c r="J47" s="87"/>
      <c r="K47" s="87"/>
      <c r="L47" s="87"/>
      <c r="M47" s="87"/>
      <c r="N47" s="87"/>
      <c r="O47" s="87"/>
      <c r="P47" s="87"/>
      <c r="Q47" s="87"/>
      <c r="R47" s="87"/>
      <c r="S47" s="87"/>
      <c r="T47" s="87"/>
      <c r="U47" s="87"/>
      <c r="V47" s="87"/>
      <c r="W47" s="87"/>
      <c r="X47" s="87"/>
      <c r="Y47" s="87"/>
      <c r="Z47" s="87"/>
      <c r="AA47" s="437"/>
      <c r="AM47" s="792"/>
    </row>
    <row r="48" spans="1:64">
      <c r="A48" s="436"/>
      <c r="B48" s="87"/>
      <c r="C48" s="87"/>
      <c r="D48" s="87"/>
      <c r="E48" s="87"/>
      <c r="F48" s="87"/>
      <c r="G48" s="87"/>
      <c r="H48" s="87"/>
      <c r="I48" s="87"/>
      <c r="J48" s="87"/>
      <c r="K48" s="87"/>
      <c r="L48" s="87"/>
      <c r="M48" s="87"/>
      <c r="N48" s="87"/>
      <c r="O48" s="87"/>
      <c r="P48" s="87"/>
      <c r="Q48" s="87"/>
      <c r="R48" s="87"/>
      <c r="S48" s="87"/>
      <c r="T48" s="87"/>
      <c r="U48" s="87"/>
      <c r="V48" s="87"/>
      <c r="W48" s="87"/>
      <c r="X48" s="87"/>
      <c r="Y48" s="87"/>
      <c r="Z48" s="87"/>
      <c r="AA48" s="437"/>
      <c r="AM48" s="791"/>
    </row>
    <row r="49" spans="1:40">
      <c r="A49" s="436"/>
      <c r="B49" s="87"/>
      <c r="C49" s="87"/>
      <c r="D49" s="87"/>
      <c r="E49" s="87"/>
      <c r="F49" s="87"/>
      <c r="G49" s="87"/>
      <c r="H49" s="87"/>
      <c r="I49" s="87"/>
      <c r="J49" s="87"/>
      <c r="K49" s="87"/>
      <c r="L49" s="87"/>
      <c r="M49" s="87"/>
      <c r="N49" s="87"/>
      <c r="O49" s="87"/>
      <c r="P49" s="87"/>
      <c r="Q49" s="87"/>
      <c r="R49" s="87"/>
      <c r="S49" s="87"/>
      <c r="T49" s="87"/>
      <c r="U49" s="87"/>
      <c r="V49" s="87"/>
      <c r="W49" s="87"/>
      <c r="X49" s="87"/>
      <c r="Y49" s="87"/>
      <c r="Z49" s="87"/>
      <c r="AA49" s="437"/>
      <c r="AM49" s="792"/>
    </row>
    <row r="50" spans="1:40">
      <c r="A50" s="436"/>
      <c r="B50" s="87"/>
      <c r="C50" s="87"/>
      <c r="D50" s="87"/>
      <c r="E50" s="87"/>
      <c r="F50" s="87"/>
      <c r="G50" s="87"/>
      <c r="H50" s="87"/>
      <c r="I50" s="87"/>
      <c r="J50" s="87"/>
      <c r="K50" s="87"/>
      <c r="L50" s="87"/>
      <c r="M50" s="87"/>
      <c r="N50" s="87"/>
      <c r="O50" s="87"/>
      <c r="P50" s="87"/>
      <c r="Q50" s="87"/>
      <c r="R50" s="87"/>
      <c r="S50" s="87"/>
      <c r="T50" s="87"/>
      <c r="U50" s="87"/>
      <c r="V50" s="87"/>
      <c r="W50" s="87"/>
      <c r="X50" s="87"/>
      <c r="Y50" s="87"/>
      <c r="Z50" s="87"/>
      <c r="AA50" s="437"/>
      <c r="AM50" s="791"/>
      <c r="AN50" s="791"/>
    </row>
    <row r="51" spans="1:40">
      <c r="A51" s="436"/>
      <c r="B51" s="87"/>
      <c r="C51" s="87"/>
      <c r="D51" s="87"/>
      <c r="E51" s="87"/>
      <c r="F51" s="87"/>
      <c r="G51" s="87"/>
      <c r="H51" s="87"/>
      <c r="I51" s="87"/>
      <c r="J51" s="87"/>
      <c r="K51" s="87"/>
      <c r="L51" s="87"/>
      <c r="M51" s="87"/>
      <c r="N51" s="87"/>
      <c r="O51" s="87"/>
      <c r="P51" s="87"/>
      <c r="Q51" s="87"/>
      <c r="R51" s="87"/>
      <c r="S51" s="87"/>
      <c r="T51" s="87"/>
      <c r="U51" s="87"/>
      <c r="V51" s="87"/>
      <c r="W51" s="87"/>
      <c r="X51" s="87"/>
      <c r="Y51" s="87"/>
      <c r="Z51" s="87"/>
      <c r="AA51" s="437"/>
      <c r="AM51" s="792"/>
      <c r="AN51" s="791"/>
    </row>
    <row r="52" spans="1:40">
      <c r="A52" s="436"/>
      <c r="B52" s="87"/>
      <c r="C52" s="87"/>
      <c r="D52" s="87"/>
      <c r="E52" s="87"/>
      <c r="F52" s="87"/>
      <c r="G52" s="87"/>
      <c r="H52" s="87"/>
      <c r="I52" s="87"/>
      <c r="J52" s="87"/>
      <c r="K52" s="87"/>
      <c r="L52" s="87"/>
      <c r="M52" s="87"/>
      <c r="N52" s="87"/>
      <c r="O52" s="87"/>
      <c r="P52" s="87"/>
      <c r="Q52" s="87"/>
      <c r="R52" s="87"/>
      <c r="S52" s="87"/>
      <c r="T52" s="87"/>
      <c r="U52" s="87"/>
      <c r="V52" s="87"/>
      <c r="W52" s="87"/>
      <c r="X52" s="87"/>
      <c r="Y52" s="87"/>
      <c r="Z52" s="87"/>
      <c r="AA52" s="437"/>
      <c r="AM52" s="791"/>
      <c r="AN52" s="791"/>
    </row>
    <row r="53" spans="1:40">
      <c r="A53" s="436"/>
      <c r="B53" s="87"/>
      <c r="C53" s="87"/>
      <c r="D53" s="87"/>
      <c r="E53" s="87"/>
      <c r="F53" s="87"/>
      <c r="G53" s="87"/>
      <c r="H53" s="87"/>
      <c r="I53" s="87"/>
      <c r="J53" s="87"/>
      <c r="K53" s="87"/>
      <c r="L53" s="87"/>
      <c r="M53" s="87"/>
      <c r="N53" s="87"/>
      <c r="O53" s="87"/>
      <c r="P53" s="87"/>
      <c r="Q53" s="87"/>
      <c r="R53" s="87"/>
      <c r="S53" s="87"/>
      <c r="T53" s="87"/>
      <c r="U53" s="87"/>
      <c r="V53" s="87"/>
      <c r="W53" s="87"/>
      <c r="X53" s="87"/>
      <c r="Y53" s="87"/>
      <c r="Z53" s="87"/>
      <c r="AA53" s="437"/>
      <c r="AM53" s="792"/>
      <c r="AN53" s="791"/>
    </row>
    <row r="54" spans="1:40">
      <c r="A54" s="436"/>
      <c r="B54" s="87"/>
      <c r="C54" s="87"/>
      <c r="D54" s="87"/>
      <c r="E54" s="87"/>
      <c r="F54" s="87"/>
      <c r="G54" s="87"/>
      <c r="H54" s="87"/>
      <c r="I54" s="87"/>
      <c r="J54" s="87"/>
      <c r="K54" s="87"/>
      <c r="L54" s="87"/>
      <c r="M54" s="87"/>
      <c r="N54" s="87"/>
      <c r="O54" s="87"/>
      <c r="P54" s="87"/>
      <c r="Q54" s="87"/>
      <c r="R54" s="87"/>
      <c r="S54" s="87"/>
      <c r="T54" s="87"/>
      <c r="U54" s="87"/>
      <c r="V54" s="87"/>
      <c r="W54" s="87"/>
      <c r="X54" s="87"/>
      <c r="Y54" s="87"/>
      <c r="Z54" s="87"/>
      <c r="AA54" s="437"/>
      <c r="AM54" s="791"/>
      <c r="AN54" s="791"/>
    </row>
    <row r="55" spans="1:40">
      <c r="A55" s="436"/>
      <c r="B55" s="87"/>
      <c r="C55" s="87"/>
      <c r="D55" s="87"/>
      <c r="E55" s="87"/>
      <c r="F55" s="87"/>
      <c r="G55" s="87"/>
      <c r="H55" s="87"/>
      <c r="I55" s="87"/>
      <c r="J55" s="87"/>
      <c r="K55" s="87"/>
      <c r="L55" s="87"/>
      <c r="M55" s="87"/>
      <c r="N55" s="87"/>
      <c r="O55" s="87"/>
      <c r="P55" s="87"/>
      <c r="Q55" s="87"/>
      <c r="R55" s="87"/>
      <c r="S55" s="87"/>
      <c r="T55" s="87"/>
      <c r="U55" s="87"/>
      <c r="V55" s="87"/>
      <c r="W55" s="87"/>
      <c r="X55" s="87"/>
      <c r="Y55" s="87"/>
      <c r="Z55" s="87"/>
      <c r="AA55" s="437"/>
    </row>
    <row r="56" spans="1:40">
      <c r="A56" s="436"/>
      <c r="B56" s="87"/>
      <c r="C56" s="87"/>
      <c r="D56" s="87"/>
      <c r="E56" s="87"/>
      <c r="F56" s="87"/>
      <c r="G56" s="87"/>
      <c r="H56" s="87"/>
      <c r="I56" s="87"/>
      <c r="J56" s="87"/>
      <c r="K56" s="87"/>
      <c r="L56" s="87"/>
      <c r="M56" s="87"/>
      <c r="N56" s="87"/>
      <c r="O56" s="87"/>
      <c r="P56" s="87"/>
      <c r="Q56" s="87"/>
      <c r="R56" s="87"/>
      <c r="S56" s="87"/>
      <c r="T56" s="87"/>
      <c r="U56" s="87"/>
      <c r="V56" s="87"/>
      <c r="W56" s="87"/>
      <c r="X56" s="87"/>
      <c r="Y56" s="87"/>
      <c r="Z56" s="87"/>
      <c r="AA56" s="437"/>
    </row>
    <row r="57" spans="1:40">
      <c r="A57" s="436"/>
      <c r="B57" s="87"/>
      <c r="C57" s="87"/>
      <c r="D57" s="87"/>
      <c r="E57" s="87"/>
      <c r="F57" s="87"/>
      <c r="G57" s="87"/>
      <c r="H57" s="87"/>
      <c r="I57" s="87"/>
      <c r="J57" s="87"/>
      <c r="K57" s="87"/>
      <c r="L57" s="87"/>
      <c r="M57" s="87"/>
      <c r="N57" s="87"/>
      <c r="O57" s="87"/>
      <c r="P57" s="87"/>
      <c r="Q57" s="87"/>
      <c r="R57" s="87"/>
      <c r="S57" s="87"/>
      <c r="T57" s="87"/>
      <c r="U57" s="87"/>
      <c r="V57" s="87"/>
      <c r="W57" s="87"/>
      <c r="X57" s="87"/>
      <c r="Y57" s="87"/>
      <c r="Z57" s="87"/>
      <c r="AA57" s="437"/>
    </row>
    <row r="58" spans="1:40">
      <c r="A58" s="436"/>
      <c r="B58" s="87"/>
      <c r="C58" s="87"/>
      <c r="D58" s="87"/>
      <c r="E58" s="87"/>
      <c r="F58" s="87"/>
      <c r="G58" s="87"/>
      <c r="H58" s="87"/>
      <c r="I58" s="87"/>
      <c r="J58" s="87"/>
      <c r="K58" s="87"/>
      <c r="L58" s="87"/>
      <c r="M58" s="87"/>
      <c r="N58" s="87"/>
      <c r="O58" s="87"/>
      <c r="P58" s="87"/>
      <c r="Q58" s="87"/>
      <c r="R58" s="87"/>
      <c r="S58" s="87"/>
      <c r="T58" s="87"/>
      <c r="U58" s="87"/>
      <c r="V58" s="87"/>
      <c r="W58" s="87"/>
      <c r="X58" s="87"/>
      <c r="Y58" s="87"/>
      <c r="Z58" s="87"/>
      <c r="AA58" s="437"/>
    </row>
    <row r="59" spans="1:40">
      <c r="A59" s="436"/>
      <c r="B59" s="87"/>
      <c r="C59" s="87"/>
      <c r="D59" s="87"/>
      <c r="E59" s="87"/>
      <c r="F59" s="87"/>
      <c r="G59" s="87"/>
      <c r="H59" s="87"/>
      <c r="I59" s="87"/>
      <c r="J59" s="87"/>
      <c r="K59" s="87"/>
      <c r="L59" s="87"/>
      <c r="M59" s="87"/>
      <c r="N59" s="87"/>
      <c r="O59" s="87"/>
      <c r="P59" s="87"/>
      <c r="Q59" s="87"/>
      <c r="R59" s="87"/>
      <c r="S59" s="87"/>
      <c r="T59" s="87"/>
      <c r="U59" s="87"/>
      <c r="V59" s="87"/>
      <c r="W59" s="87"/>
      <c r="X59" s="87"/>
      <c r="Y59" s="87"/>
      <c r="Z59" s="87"/>
      <c r="AA59" s="437"/>
    </row>
    <row r="60" spans="1:40">
      <c r="A60" s="438"/>
      <c r="B60" s="439"/>
      <c r="C60" s="439"/>
      <c r="D60" s="439"/>
      <c r="E60" s="439"/>
      <c r="F60" s="439"/>
      <c r="G60" s="439"/>
      <c r="H60" s="439"/>
      <c r="I60" s="439"/>
      <c r="J60" s="439"/>
      <c r="K60" s="439"/>
      <c r="L60" s="439"/>
      <c r="M60" s="439"/>
      <c r="N60" s="439"/>
      <c r="O60" s="439"/>
      <c r="P60" s="439"/>
      <c r="Q60" s="439"/>
      <c r="R60" s="439"/>
      <c r="S60" s="439"/>
      <c r="T60" s="439"/>
      <c r="U60" s="439"/>
      <c r="V60" s="439"/>
      <c r="W60" s="439"/>
      <c r="X60" s="439"/>
      <c r="Y60" s="439"/>
      <c r="Z60" s="439"/>
      <c r="AA60" s="440"/>
    </row>
  </sheetData>
  <mergeCells count="6">
    <mergeCell ref="AN22:AY34"/>
    <mergeCell ref="BC3:BG3"/>
    <mergeCell ref="A1:B1"/>
    <mergeCell ref="V1:AA1"/>
    <mergeCell ref="AC3:AG3"/>
    <mergeCell ref="B3:L17"/>
  </mergeCells>
  <phoneticPr fontId="9"/>
  <conditionalFormatting sqref="AD11:AD22">
    <cfRule type="top10" dxfId="14" priority="1" rank="2"/>
  </conditionalFormatting>
  <dataValidations count="1">
    <dataValidation type="list" allowBlank="1" showInputMessage="1" showErrorMessage="1" sqref="AP9:AR9" xr:uid="{00000000-0002-0000-1500-000000000000}">
      <formula1>"「1～4人」,「5～9人」,「10～29人」,「30～49人」,「50～99人」,「100人以上」"</formula1>
    </dataValidation>
  </dataValidations>
  <pageMargins left="0.75" right="0.75" top="1" bottom="1" header="0.51200000000000001" footer="0.51200000000000001"/>
  <pageSetup paperSize="9" scale="97" orientation="portrait" r:id="rId1"/>
  <headerFooter alignWithMargins="0"/>
  <colBreaks count="2" manualBreakCount="2">
    <brk id="27" max="1048575" man="1"/>
    <brk id="53"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1000000}">
          <x14:formula1>
            <xm:f>業種リスト!$A$2:$A$14</xm:f>
          </x14:formula1>
          <xm:sqref>AP6:AR6</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theme="9" tint="0.59999389629810485"/>
  </sheetPr>
  <dimension ref="A1:BQ60"/>
  <sheetViews>
    <sheetView showGridLines="0" view="pageBreakPreview" zoomScaleNormal="100" zoomScaleSheetLayoutView="100" workbookViewId="0">
      <selection activeCell="AC1" sqref="AC1"/>
    </sheetView>
  </sheetViews>
  <sheetFormatPr defaultColWidth="10.28515625" defaultRowHeight="10.5"/>
  <cols>
    <col min="1" max="27" width="3.5703125" style="26" customWidth="1"/>
    <col min="28" max="28" width="1.140625" style="26" customWidth="1"/>
    <col min="29" max="29" width="14.85546875" style="26" customWidth="1"/>
    <col min="30" max="30" width="7.28515625" style="26" customWidth="1"/>
    <col min="31" max="31" width="8" style="26" customWidth="1"/>
    <col min="32" max="32" width="6.85546875" style="26" bestFit="1" customWidth="1"/>
    <col min="33" max="33" width="7.28515625" style="26" customWidth="1"/>
    <col min="34" max="34" width="0.85546875" style="26" customWidth="1"/>
    <col min="35" max="35" width="14.85546875" style="26" customWidth="1"/>
    <col min="36" max="36" width="7.140625" style="26" bestFit="1" customWidth="1"/>
    <col min="37" max="37" width="8.28515625" style="26" bestFit="1" customWidth="1"/>
    <col min="38" max="38" width="6" style="26" bestFit="1" customWidth="1"/>
    <col min="39" max="40" width="6.85546875" style="26" bestFit="1" customWidth="1"/>
    <col min="41" max="41" width="15.85546875" style="336" bestFit="1" customWidth="1"/>
    <col min="42" max="42" width="7.140625" style="336" bestFit="1" customWidth="1"/>
    <col min="43" max="43" width="5.42578125" style="336" bestFit="1" customWidth="1"/>
    <col min="44" max="45" width="7.140625" style="336" bestFit="1" customWidth="1"/>
    <col min="46" max="46" width="8.28515625" style="336" bestFit="1" customWidth="1"/>
    <col min="47" max="47" width="5.42578125" style="336" bestFit="1" customWidth="1"/>
    <col min="48" max="55" width="5.42578125" style="336" customWidth="1"/>
    <col min="56" max="56" width="1.7109375" style="26" customWidth="1"/>
    <col min="57" max="57" width="14.85546875" style="26" customWidth="1"/>
    <col min="58" max="58" width="7.42578125" style="26" customWidth="1"/>
    <col min="59" max="59" width="8.28515625" style="26" bestFit="1" customWidth="1"/>
    <col min="60" max="61" width="7.42578125" style="26" customWidth="1"/>
    <col min="62" max="62" width="1.7109375" style="26" customWidth="1"/>
    <col min="63" max="63" width="14.85546875" style="26" customWidth="1"/>
    <col min="64" max="64" width="7.140625" style="26" bestFit="1" customWidth="1"/>
    <col min="65" max="65" width="8.28515625" style="26" bestFit="1" customWidth="1"/>
    <col min="66" max="66" width="7.5703125" style="26" customWidth="1"/>
    <col min="67" max="68" width="6.85546875" style="26" bestFit="1" customWidth="1"/>
    <col min="69" max="16384" width="10.28515625" style="26"/>
  </cols>
  <sheetData>
    <row r="1" spans="1:68" ht="21" customHeight="1" thickBot="1">
      <c r="A1" s="928">
        <v>48</v>
      </c>
      <c r="B1" s="928"/>
      <c r="C1" s="495" t="s">
        <v>102</v>
      </c>
      <c r="D1" s="495"/>
      <c r="E1" s="495"/>
      <c r="F1" s="495"/>
      <c r="G1" s="495"/>
      <c r="H1" s="495"/>
      <c r="I1" s="495"/>
      <c r="J1" s="495"/>
      <c r="K1" s="495"/>
      <c r="L1" s="495"/>
      <c r="M1" s="495"/>
      <c r="N1" s="495"/>
      <c r="O1" s="495"/>
      <c r="P1" s="495"/>
      <c r="Q1" s="495"/>
      <c r="R1" s="495"/>
      <c r="S1" s="495"/>
      <c r="T1" s="495"/>
      <c r="U1" s="495"/>
      <c r="V1" s="929" t="s">
        <v>400</v>
      </c>
      <c r="W1" s="929"/>
      <c r="X1" s="929"/>
      <c r="Y1" s="929"/>
      <c r="Z1" s="929"/>
      <c r="AA1" s="929"/>
      <c r="AC1" s="528" t="s">
        <v>897</v>
      </c>
      <c r="BE1" s="528" t="s">
        <v>103</v>
      </c>
    </row>
    <row r="3" spans="1:68">
      <c r="B3" s="953" t="s">
        <v>882</v>
      </c>
      <c r="C3" s="1002"/>
      <c r="D3" s="1002"/>
      <c r="E3" s="1002"/>
      <c r="F3" s="1002"/>
      <c r="G3" s="1002"/>
      <c r="H3" s="1002"/>
      <c r="I3" s="1002"/>
      <c r="J3" s="1002"/>
      <c r="K3" s="1002"/>
      <c r="L3" s="1002"/>
      <c r="N3" s="433"/>
      <c r="O3" s="434"/>
      <c r="P3" s="434"/>
      <c r="Q3" s="434"/>
      <c r="R3" s="434"/>
      <c r="S3" s="434"/>
      <c r="T3" s="434"/>
      <c r="U3" s="434"/>
      <c r="V3" s="434"/>
      <c r="W3" s="434"/>
      <c r="X3" s="434"/>
      <c r="Y3" s="434"/>
      <c r="Z3" s="434"/>
      <c r="AA3" s="435"/>
      <c r="AC3" s="992" t="s">
        <v>329</v>
      </c>
      <c r="AD3" s="992"/>
      <c r="AE3" s="992"/>
      <c r="AF3" s="992"/>
      <c r="AG3" s="992"/>
      <c r="AH3" s="992"/>
      <c r="AI3" s="26" t="s">
        <v>82</v>
      </c>
      <c r="AP3" s="336" t="s">
        <v>669</v>
      </c>
      <c r="BE3" s="992" t="s">
        <v>329</v>
      </c>
      <c r="BF3" s="992"/>
      <c r="BG3" s="992"/>
      <c r="BH3" s="992"/>
      <c r="BI3" s="992"/>
      <c r="BJ3" s="992"/>
      <c r="BK3" s="26" t="s">
        <v>82</v>
      </c>
    </row>
    <row r="4" spans="1:68" ht="11.25" thickBot="1">
      <c r="B4" s="1002"/>
      <c r="C4" s="1002"/>
      <c r="D4" s="1002"/>
      <c r="E4" s="1002"/>
      <c r="F4" s="1002"/>
      <c r="G4" s="1002"/>
      <c r="H4" s="1002"/>
      <c r="I4" s="1002"/>
      <c r="J4" s="1002"/>
      <c r="K4" s="1002"/>
      <c r="L4" s="1002"/>
      <c r="N4" s="436"/>
      <c r="O4" s="87"/>
      <c r="P4" s="87"/>
      <c r="Q4" s="87"/>
      <c r="R4" s="87"/>
      <c r="S4" s="87"/>
      <c r="T4" s="87"/>
      <c r="U4" s="87"/>
      <c r="V4" s="87"/>
      <c r="W4" s="87"/>
      <c r="X4" s="87"/>
      <c r="Y4" s="87"/>
      <c r="Z4" s="87"/>
      <c r="AA4" s="437"/>
      <c r="AP4" s="336" t="str">
        <f>CONCATENATE("出産･育児･介護等による退職者の再雇用について、「常用雇用で再雇用」と回答した事業所が全体で",TEXT(AD6,"0.0％"),"、「パートタイマー・アルバイトで再雇用」は",TEXT(AE6,"0.0％"),"となった。")</f>
        <v>出産･育児･介護等による退職者の再雇用について、「常用雇用で再雇用」と回答した事業所が全体で15.5%、「パートタイマー・アルバイトで再雇用」は8.4%となった。</v>
      </c>
    </row>
    <row r="5" spans="1:68" ht="27.75" thickBot="1">
      <c r="B5" s="1002"/>
      <c r="C5" s="1002"/>
      <c r="D5" s="1002"/>
      <c r="E5" s="1002"/>
      <c r="F5" s="1002"/>
      <c r="G5" s="1002"/>
      <c r="H5" s="1002"/>
      <c r="I5" s="1002"/>
      <c r="J5" s="1002"/>
      <c r="K5" s="1002"/>
      <c r="L5" s="1002"/>
      <c r="N5" s="436"/>
      <c r="O5" s="87"/>
      <c r="P5" s="87"/>
      <c r="Q5" s="87"/>
      <c r="R5" s="87"/>
      <c r="S5" s="87"/>
      <c r="T5" s="87"/>
      <c r="U5" s="87"/>
      <c r="V5" s="87"/>
      <c r="W5" s="87"/>
      <c r="X5" s="87"/>
      <c r="Y5" s="87"/>
      <c r="Z5" s="87"/>
      <c r="AA5" s="437"/>
      <c r="AC5" s="578"/>
      <c r="AD5" s="602" t="s">
        <v>327</v>
      </c>
      <c r="AE5" s="602" t="s">
        <v>328</v>
      </c>
      <c r="AF5" s="576" t="s">
        <v>295</v>
      </c>
      <c r="AG5" s="575" t="s">
        <v>399</v>
      </c>
      <c r="AI5" s="578"/>
      <c r="AJ5" s="602" t="s">
        <v>327</v>
      </c>
      <c r="AK5" s="602" t="s">
        <v>328</v>
      </c>
      <c r="AL5" s="576" t="s">
        <v>295</v>
      </c>
      <c r="AM5" s="575" t="s">
        <v>399</v>
      </c>
      <c r="AN5" s="575" t="s">
        <v>547</v>
      </c>
      <c r="AP5" s="336" t="s">
        <v>670</v>
      </c>
      <c r="AR5" s="788" t="s">
        <v>671</v>
      </c>
      <c r="AS5" s="788" t="s">
        <v>672</v>
      </c>
      <c r="AT5" s="788" t="s">
        <v>673</v>
      </c>
      <c r="AU5" s="336" t="s">
        <v>674</v>
      </c>
      <c r="BE5" s="134"/>
      <c r="BF5" s="530" t="s">
        <v>327</v>
      </c>
      <c r="BG5" s="531" t="s">
        <v>328</v>
      </c>
      <c r="BH5" s="529" t="s">
        <v>326</v>
      </c>
      <c r="BI5" s="30" t="s">
        <v>399</v>
      </c>
      <c r="BK5" s="134"/>
      <c r="BL5" s="530" t="s">
        <v>327</v>
      </c>
      <c r="BM5" s="531" t="s">
        <v>328</v>
      </c>
      <c r="BN5" s="529" t="s">
        <v>326</v>
      </c>
      <c r="BO5" s="43" t="s">
        <v>399</v>
      </c>
      <c r="BP5" s="103" t="s">
        <v>547</v>
      </c>
    </row>
    <row r="6" spans="1:68" ht="11.25" thickBot="1">
      <c r="B6" s="1002"/>
      <c r="C6" s="1002"/>
      <c r="D6" s="1002"/>
      <c r="E6" s="1002"/>
      <c r="F6" s="1002"/>
      <c r="G6" s="1002"/>
      <c r="H6" s="1002"/>
      <c r="I6" s="1002"/>
      <c r="J6" s="1002"/>
      <c r="K6" s="1002"/>
      <c r="L6" s="1002"/>
      <c r="N6" s="436"/>
      <c r="O6" s="87"/>
      <c r="P6" s="87"/>
      <c r="Q6" s="87"/>
      <c r="R6" s="87"/>
      <c r="S6" s="87"/>
      <c r="T6" s="87"/>
      <c r="U6" s="87"/>
      <c r="V6" s="87"/>
      <c r="W6" s="87"/>
      <c r="X6" s="87"/>
      <c r="Y6" s="87"/>
      <c r="Z6" s="87"/>
      <c r="AA6" s="437"/>
      <c r="AC6" s="575" t="s">
        <v>547</v>
      </c>
      <c r="AD6" s="769">
        <f>BF6</f>
        <v>0.15548539857932123</v>
      </c>
      <c r="AE6" s="769">
        <f>BG6</f>
        <v>8.4451460142067877E-2</v>
      </c>
      <c r="AF6" s="688">
        <f>BH6</f>
        <v>0.70876085240726128</v>
      </c>
      <c r="AG6" s="688">
        <f>BI6</f>
        <v>5.1302288871349647E-2</v>
      </c>
      <c r="AI6" s="575" t="s">
        <v>547</v>
      </c>
      <c r="AJ6" s="696">
        <f>BL6</f>
        <v>197</v>
      </c>
      <c r="AK6" s="696">
        <f>BM6</f>
        <v>107</v>
      </c>
      <c r="AL6" s="696">
        <f>BN6</f>
        <v>898</v>
      </c>
      <c r="AM6" s="696">
        <f>BO6</f>
        <v>65</v>
      </c>
      <c r="AN6" s="696">
        <f>BP6</f>
        <v>1267</v>
      </c>
      <c r="AP6" s="336" t="s">
        <v>697</v>
      </c>
      <c r="AR6" s="788" t="s">
        <v>676</v>
      </c>
      <c r="AS6" s="788" t="s">
        <v>693</v>
      </c>
      <c r="AT6" s="788"/>
      <c r="AU6" s="336" t="s">
        <v>782</v>
      </c>
      <c r="BE6" s="31" t="s">
        <v>547</v>
      </c>
      <c r="BF6" s="130">
        <f>+BL6/$BP6</f>
        <v>0.15548539857932123</v>
      </c>
      <c r="BG6" s="131">
        <f>+BM6/$BP6</f>
        <v>8.4451460142067877E-2</v>
      </c>
      <c r="BH6" s="131">
        <f>+BN6/$BP6</f>
        <v>0.70876085240726128</v>
      </c>
      <c r="BI6" s="133">
        <f>+BO6/$BP6</f>
        <v>5.1302288871349647E-2</v>
      </c>
      <c r="BK6" s="31" t="s">
        <v>547</v>
      </c>
      <c r="BL6" s="38">
        <f>+集計・資料②!BL32</f>
        <v>197</v>
      </c>
      <c r="BM6" s="39">
        <f>+集計・資料②!BM32</f>
        <v>107</v>
      </c>
      <c r="BN6" s="39">
        <f>+集計・資料②!BN32</f>
        <v>898</v>
      </c>
      <c r="BO6" s="39">
        <f>+集計・資料②!BO32</f>
        <v>65</v>
      </c>
      <c r="BP6" s="240">
        <f>+SUM(BL6:BO6)</f>
        <v>1267</v>
      </c>
    </row>
    <row r="7" spans="1:68">
      <c r="B7" s="1002"/>
      <c r="C7" s="1002"/>
      <c r="D7" s="1002"/>
      <c r="E7" s="1002"/>
      <c r="F7" s="1002"/>
      <c r="G7" s="1002"/>
      <c r="H7" s="1002"/>
      <c r="I7" s="1002"/>
      <c r="J7" s="1002"/>
      <c r="K7" s="1002"/>
      <c r="L7" s="1002"/>
      <c r="N7" s="436"/>
      <c r="O7" s="87"/>
      <c r="P7" s="87"/>
      <c r="Q7" s="87"/>
      <c r="R7" s="87"/>
      <c r="S7" s="87"/>
      <c r="T7" s="87"/>
      <c r="U7" s="87"/>
      <c r="V7" s="87"/>
      <c r="W7" s="87"/>
      <c r="X7" s="87"/>
      <c r="Y7" s="87"/>
      <c r="Z7" s="87"/>
      <c r="AA7" s="437"/>
      <c r="AM7" s="87"/>
      <c r="AN7" s="87"/>
      <c r="AR7" s="788" t="s">
        <v>694</v>
      </c>
      <c r="AS7" s="788" t="s">
        <v>693</v>
      </c>
      <c r="AT7" s="788"/>
      <c r="AU7" s="336" t="s">
        <v>783</v>
      </c>
      <c r="BO7" s="525"/>
      <c r="BP7" s="525"/>
    </row>
    <row r="8" spans="1:68">
      <c r="B8" s="1002"/>
      <c r="C8" s="1002"/>
      <c r="D8" s="1002"/>
      <c r="E8" s="1002"/>
      <c r="F8" s="1002"/>
      <c r="G8" s="1002"/>
      <c r="H8" s="1002"/>
      <c r="I8" s="1002"/>
      <c r="J8" s="1002"/>
      <c r="K8" s="1002"/>
      <c r="L8" s="1002"/>
      <c r="N8" s="436"/>
      <c r="O8" s="87"/>
      <c r="P8" s="87"/>
      <c r="Q8" s="87"/>
      <c r="R8" s="87"/>
      <c r="S8" s="87"/>
      <c r="T8" s="87"/>
      <c r="U8" s="87"/>
      <c r="V8" s="87"/>
      <c r="W8" s="87"/>
      <c r="X8" s="87"/>
      <c r="Y8" s="87"/>
      <c r="Z8" s="87"/>
      <c r="AA8" s="437"/>
      <c r="AC8" s="1001" t="s">
        <v>606</v>
      </c>
      <c r="AD8" s="1001"/>
      <c r="AE8" s="1001"/>
      <c r="AF8" s="1001"/>
      <c r="AG8" s="1001"/>
      <c r="AH8" s="1001"/>
      <c r="AI8" s="26" t="s">
        <v>607</v>
      </c>
      <c r="AM8" s="87"/>
      <c r="AN8" s="87"/>
      <c r="AP8" s="336" t="str">
        <f>CONCATENATE(AP6,AR6,AS6,AT6,AU6,AP7,AR7,AS7,AT7,AU7)</f>
        <v>業種別では、「情報通信業」「医療・福祉」で「常用雇用で再雇用」の割合が高く、「教育・学習支援業」「医療・福祉」で「パートタイマ―・アルバイトで再雇用」の割合が高い。</v>
      </c>
      <c r="BE8" s="1001" t="s">
        <v>329</v>
      </c>
      <c r="BF8" s="1001"/>
      <c r="BG8" s="1001"/>
      <c r="BH8" s="1001"/>
      <c r="BI8" s="1001"/>
      <c r="BJ8" s="1001"/>
      <c r="BK8" s="26" t="s">
        <v>83</v>
      </c>
      <c r="BO8" s="87"/>
      <c r="BP8" s="87"/>
    </row>
    <row r="9" spans="1:68" ht="11.25" thickBot="1">
      <c r="B9" s="1002"/>
      <c r="C9" s="1002"/>
      <c r="D9" s="1002"/>
      <c r="E9" s="1002"/>
      <c r="F9" s="1002"/>
      <c r="G9" s="1002"/>
      <c r="H9" s="1002"/>
      <c r="I9" s="1002"/>
      <c r="J9" s="1002"/>
      <c r="K9" s="1002"/>
      <c r="L9" s="1002"/>
      <c r="N9" s="436"/>
      <c r="O9" s="87"/>
      <c r="P9" s="87"/>
      <c r="Q9" s="87"/>
      <c r="R9" s="87"/>
      <c r="S9" s="87"/>
      <c r="T9" s="87"/>
      <c r="U9" s="87"/>
      <c r="V9" s="87"/>
      <c r="W9" s="87"/>
      <c r="X9" s="87"/>
      <c r="Y9" s="87"/>
      <c r="Z9" s="87"/>
      <c r="AA9" s="437"/>
      <c r="AM9" s="87"/>
      <c r="AN9" s="87"/>
      <c r="AP9" s="336" t="s">
        <v>677</v>
      </c>
      <c r="AR9" s="788" t="s">
        <v>730</v>
      </c>
      <c r="AS9" s="788" t="s">
        <v>713</v>
      </c>
      <c r="AT9" s="788" t="s">
        <v>714</v>
      </c>
      <c r="BO9" s="526"/>
      <c r="BP9" s="526"/>
    </row>
    <row r="10" spans="1:68" ht="30.75" customHeight="1" thickBot="1">
      <c r="B10" s="1002"/>
      <c r="C10" s="1002"/>
      <c r="D10" s="1002"/>
      <c r="E10" s="1002"/>
      <c r="F10" s="1002"/>
      <c r="G10" s="1002"/>
      <c r="H10" s="1002"/>
      <c r="I10" s="1002"/>
      <c r="J10" s="1002"/>
      <c r="K10" s="1002"/>
      <c r="L10" s="1002"/>
      <c r="N10" s="436"/>
      <c r="O10" s="87"/>
      <c r="P10" s="87"/>
      <c r="Q10" s="87"/>
      <c r="R10" s="87"/>
      <c r="S10" s="87"/>
      <c r="T10" s="87"/>
      <c r="U10" s="87"/>
      <c r="V10" s="87"/>
      <c r="W10" s="87"/>
      <c r="X10" s="87"/>
      <c r="Y10" s="87"/>
      <c r="Z10" s="87"/>
      <c r="AA10" s="437"/>
      <c r="AC10" s="575" t="s">
        <v>539</v>
      </c>
      <c r="AD10" s="602" t="s">
        <v>327</v>
      </c>
      <c r="AE10" s="602" t="s">
        <v>328</v>
      </c>
      <c r="AF10" s="576" t="s">
        <v>295</v>
      </c>
      <c r="AG10" s="575" t="s">
        <v>399</v>
      </c>
      <c r="AI10" s="575" t="s">
        <v>539</v>
      </c>
      <c r="AJ10" s="602" t="s">
        <v>327</v>
      </c>
      <c r="AK10" s="602" t="s">
        <v>328</v>
      </c>
      <c r="AL10" s="576" t="s">
        <v>295</v>
      </c>
      <c r="AM10" s="575" t="s">
        <v>399</v>
      </c>
      <c r="AN10" s="575" t="s">
        <v>547</v>
      </c>
      <c r="AP10" s="336" t="s">
        <v>743</v>
      </c>
      <c r="AR10" s="788" t="s">
        <v>684</v>
      </c>
      <c r="AS10" s="788"/>
      <c r="AT10" s="788"/>
      <c r="AU10" s="336" t="s">
        <v>803</v>
      </c>
      <c r="BE10" s="31" t="s">
        <v>539</v>
      </c>
      <c r="BF10" s="530" t="s">
        <v>327</v>
      </c>
      <c r="BG10" s="531" t="s">
        <v>328</v>
      </c>
      <c r="BH10" s="529" t="s">
        <v>326</v>
      </c>
      <c r="BI10" s="103" t="s">
        <v>399</v>
      </c>
      <c r="BK10" s="31" t="s">
        <v>539</v>
      </c>
      <c r="BL10" s="530" t="s">
        <v>327</v>
      </c>
      <c r="BM10" s="531" t="s">
        <v>328</v>
      </c>
      <c r="BN10" s="529" t="s">
        <v>326</v>
      </c>
      <c r="BO10" s="104" t="s">
        <v>399</v>
      </c>
      <c r="BP10" s="103" t="s">
        <v>547</v>
      </c>
    </row>
    <row r="11" spans="1:68">
      <c r="B11" s="1002"/>
      <c r="C11" s="1002"/>
      <c r="D11" s="1002"/>
      <c r="E11" s="1002"/>
      <c r="F11" s="1002"/>
      <c r="G11" s="1002"/>
      <c r="H11" s="1002"/>
      <c r="I11" s="1002"/>
      <c r="J11" s="1002"/>
      <c r="K11" s="1002"/>
      <c r="L11" s="1002"/>
      <c r="N11" s="436"/>
      <c r="O11" s="87"/>
      <c r="P11" s="87"/>
      <c r="Q11" s="87"/>
      <c r="R11" s="87"/>
      <c r="S11" s="87"/>
      <c r="T11" s="87"/>
      <c r="U11" s="87"/>
      <c r="V11" s="87"/>
      <c r="W11" s="87"/>
      <c r="X11" s="87"/>
      <c r="Y11" s="87"/>
      <c r="Z11" s="87"/>
      <c r="AA11" s="437"/>
      <c r="AC11" s="573" t="s">
        <v>401</v>
      </c>
      <c r="AD11" s="697">
        <f>BF23</f>
        <v>0.1752136752136752</v>
      </c>
      <c r="AE11" s="697">
        <f>BG23</f>
        <v>3.8461538461538464E-2</v>
      </c>
      <c r="AF11" s="688">
        <f>BH23</f>
        <v>0.72649572649572647</v>
      </c>
      <c r="AG11" s="688">
        <f>BI23</f>
        <v>5.9829059829059832E-2</v>
      </c>
      <c r="AI11" s="573" t="s">
        <v>401</v>
      </c>
      <c r="AJ11" s="709">
        <f>BL23</f>
        <v>41</v>
      </c>
      <c r="AK11" s="709">
        <f>BM23</f>
        <v>9</v>
      </c>
      <c r="AL11" s="709">
        <f>BN23</f>
        <v>170</v>
      </c>
      <c r="AM11" s="709">
        <f>BO23</f>
        <v>14</v>
      </c>
      <c r="AN11" s="709">
        <f>BP23</f>
        <v>234</v>
      </c>
      <c r="AR11" s="788"/>
      <c r="AS11" s="788"/>
      <c r="AT11" s="788"/>
      <c r="BE11" s="44" t="s">
        <v>546</v>
      </c>
      <c r="BF11" s="90" t="e">
        <f t="shared" ref="BF11:BF23" si="0">+BL11/$BP11</f>
        <v>#DIV/0!</v>
      </c>
      <c r="BG11" s="46" t="e">
        <f t="shared" ref="BG11:BG23" si="1">+BM11/$BP11</f>
        <v>#DIV/0!</v>
      </c>
      <c r="BH11" s="46" t="e">
        <f t="shared" ref="BH11:BH23" si="2">+BN11/$BP11</f>
        <v>#DIV/0!</v>
      </c>
      <c r="BI11" s="91" t="e">
        <f t="shared" ref="BI11:BI23" si="3">+BO11/$BP11</f>
        <v>#DIV/0!</v>
      </c>
      <c r="BK11" s="147" t="s">
        <v>546</v>
      </c>
      <c r="BL11" s="511">
        <f>+集計・資料②!BL6</f>
        <v>0</v>
      </c>
      <c r="BM11" s="238">
        <f>+集計・資料②!BM6</f>
        <v>0</v>
      </c>
      <c r="BN11" s="238">
        <f>+集計・資料②!BN6</f>
        <v>0</v>
      </c>
      <c r="BO11" s="519">
        <f>+集計・資料②!BO6</f>
        <v>0</v>
      </c>
      <c r="BP11" s="510">
        <f>+SUM(BL11:BO11)</f>
        <v>0</v>
      </c>
    </row>
    <row r="12" spans="1:68" ht="10.5" customHeight="1">
      <c r="B12" s="1002"/>
      <c r="C12" s="1002"/>
      <c r="D12" s="1002"/>
      <c r="E12" s="1002"/>
      <c r="F12" s="1002"/>
      <c r="G12" s="1002"/>
      <c r="H12" s="1002"/>
      <c r="I12" s="1002"/>
      <c r="J12" s="1002"/>
      <c r="K12" s="1002"/>
      <c r="L12" s="1002"/>
      <c r="N12" s="436"/>
      <c r="O12" s="87"/>
      <c r="P12" s="87"/>
      <c r="Q12" s="87"/>
      <c r="R12" s="87"/>
      <c r="S12" s="87"/>
      <c r="T12" s="87"/>
      <c r="U12" s="87"/>
      <c r="V12" s="87"/>
      <c r="W12" s="87"/>
      <c r="X12" s="87"/>
      <c r="Y12" s="87"/>
      <c r="Z12" s="87"/>
      <c r="AA12" s="437"/>
      <c r="AC12" s="690" t="s">
        <v>402</v>
      </c>
      <c r="AD12" s="697">
        <f>BF22</f>
        <v>0.15789473684210525</v>
      </c>
      <c r="AE12" s="697">
        <f>BG22</f>
        <v>8.4210526315789472E-2</v>
      </c>
      <c r="AF12" s="688">
        <f>BH22</f>
        <v>0.7</v>
      </c>
      <c r="AG12" s="688">
        <f>BI22</f>
        <v>5.7894736842105263E-2</v>
      </c>
      <c r="AI12" s="690" t="s">
        <v>402</v>
      </c>
      <c r="AJ12" s="709">
        <f>BL22</f>
        <v>30</v>
      </c>
      <c r="AK12" s="709">
        <f>BM22</f>
        <v>16</v>
      </c>
      <c r="AL12" s="709">
        <f>BN22</f>
        <v>133</v>
      </c>
      <c r="AM12" s="709">
        <f>BO22</f>
        <v>11</v>
      </c>
      <c r="AN12" s="709">
        <f>BP22</f>
        <v>190</v>
      </c>
      <c r="AP12" s="336" t="str">
        <f>CONCATENATE(AP10,AR10,AU10,AR11,AU11)</f>
        <v>規模別では、「10～29人」の事業所で、「常用雇用で再雇用」の割合が高い。</v>
      </c>
      <c r="BE12" s="7" t="s">
        <v>533</v>
      </c>
      <c r="BF12" s="96">
        <f t="shared" si="0"/>
        <v>0.12698412698412698</v>
      </c>
      <c r="BG12" s="72">
        <f t="shared" si="1"/>
        <v>3.968253968253968E-2</v>
      </c>
      <c r="BH12" s="72">
        <f t="shared" si="2"/>
        <v>0.73809523809523814</v>
      </c>
      <c r="BI12" s="73">
        <f t="shared" si="3"/>
        <v>9.5238095238095233E-2</v>
      </c>
      <c r="BK12" s="18" t="s">
        <v>533</v>
      </c>
      <c r="BL12" s="512">
        <f>+集計・資料②!BL8</f>
        <v>16</v>
      </c>
      <c r="BM12" s="517">
        <f>+集計・資料②!BM8</f>
        <v>5</v>
      </c>
      <c r="BN12" s="517">
        <f>+集計・資料②!BN8</f>
        <v>93</v>
      </c>
      <c r="BO12" s="520">
        <f>+集計・資料②!BO8</f>
        <v>12</v>
      </c>
      <c r="BP12" s="76">
        <f>+SUM(BL12:BO12)</f>
        <v>126</v>
      </c>
    </row>
    <row r="13" spans="1:68" ht="10.5" customHeight="1">
      <c r="B13" s="1002"/>
      <c r="C13" s="1002"/>
      <c r="D13" s="1002"/>
      <c r="E13" s="1002"/>
      <c r="F13" s="1002"/>
      <c r="G13" s="1002"/>
      <c r="H13" s="1002"/>
      <c r="I13" s="1002"/>
      <c r="J13" s="1002"/>
      <c r="K13" s="1002"/>
      <c r="L13" s="1002"/>
      <c r="N13" s="436"/>
      <c r="O13" s="87"/>
      <c r="P13" s="87"/>
      <c r="Q13" s="87"/>
      <c r="R13" s="87"/>
      <c r="S13" s="87"/>
      <c r="T13" s="87"/>
      <c r="U13" s="87"/>
      <c r="V13" s="87"/>
      <c r="W13" s="87"/>
      <c r="X13" s="87"/>
      <c r="Y13" s="87"/>
      <c r="Z13" s="87"/>
      <c r="AA13" s="437"/>
      <c r="AC13" s="573" t="s">
        <v>403</v>
      </c>
      <c r="AD13" s="697">
        <f>BF21</f>
        <v>0.38461538461538464</v>
      </c>
      <c r="AE13" s="697">
        <f>BG21</f>
        <v>7.6923076923076927E-2</v>
      </c>
      <c r="AF13" s="688">
        <f>BH21</f>
        <v>0.46153846153846156</v>
      </c>
      <c r="AG13" s="688">
        <f>BI21</f>
        <v>7.6923076923076927E-2</v>
      </c>
      <c r="AI13" s="573" t="s">
        <v>403</v>
      </c>
      <c r="AJ13" s="709">
        <f>BL21</f>
        <v>5</v>
      </c>
      <c r="AK13" s="709">
        <f>BM21</f>
        <v>1</v>
      </c>
      <c r="AL13" s="709">
        <f>BN21</f>
        <v>6</v>
      </c>
      <c r="AM13" s="709">
        <f>BO21</f>
        <v>1</v>
      </c>
      <c r="AN13" s="709">
        <f>BP21</f>
        <v>13</v>
      </c>
      <c r="BE13" s="7" t="s">
        <v>534</v>
      </c>
      <c r="BF13" s="96">
        <f t="shared" si="0"/>
        <v>0.12413793103448276</v>
      </c>
      <c r="BG13" s="72">
        <f t="shared" si="1"/>
        <v>6.2068965517241378E-2</v>
      </c>
      <c r="BH13" s="72">
        <f t="shared" si="2"/>
        <v>0.76551724137931032</v>
      </c>
      <c r="BI13" s="73">
        <f t="shared" si="3"/>
        <v>4.8275862068965517E-2</v>
      </c>
      <c r="BK13" s="18" t="s">
        <v>534</v>
      </c>
      <c r="BL13" s="513">
        <f>+集計・資料②!BL10</f>
        <v>18</v>
      </c>
      <c r="BM13" s="236">
        <f>+集計・資料②!BM10</f>
        <v>9</v>
      </c>
      <c r="BN13" s="236">
        <f>+集計・資料②!BN10</f>
        <v>111</v>
      </c>
      <c r="BO13" s="521">
        <f>+集計・資料②!BO10</f>
        <v>7</v>
      </c>
      <c r="BP13" s="76">
        <f t="shared" ref="BP13:BP23" si="4">+SUM(BL13:BO13)</f>
        <v>145</v>
      </c>
    </row>
    <row r="14" spans="1:68" ht="10.5" customHeight="1">
      <c r="B14" s="1002"/>
      <c r="C14" s="1002"/>
      <c r="D14" s="1002"/>
      <c r="E14" s="1002"/>
      <c r="F14" s="1002"/>
      <c r="G14" s="1002"/>
      <c r="H14" s="1002"/>
      <c r="I14" s="1002"/>
      <c r="J14" s="1002"/>
      <c r="K14" s="1002"/>
      <c r="L14" s="1002"/>
      <c r="N14" s="436"/>
      <c r="O14" s="87"/>
      <c r="P14" s="87"/>
      <c r="Q14" s="87"/>
      <c r="R14" s="87"/>
      <c r="S14" s="87"/>
      <c r="T14" s="87"/>
      <c r="U14" s="87"/>
      <c r="V14" s="87"/>
      <c r="W14" s="87"/>
      <c r="X14" s="87"/>
      <c r="Y14" s="87"/>
      <c r="Z14" s="87"/>
      <c r="AA14" s="437"/>
      <c r="AC14" s="690" t="s">
        <v>404</v>
      </c>
      <c r="AD14" s="697">
        <f>BF20</f>
        <v>0</v>
      </c>
      <c r="AE14" s="697">
        <f>BG20</f>
        <v>0</v>
      </c>
      <c r="AF14" s="688">
        <f>BH20</f>
        <v>0.88461538461538458</v>
      </c>
      <c r="AG14" s="688">
        <f>BI20</f>
        <v>0.11538461538461539</v>
      </c>
      <c r="AI14" s="690" t="s">
        <v>404</v>
      </c>
      <c r="AJ14" s="709">
        <f>BL20</f>
        <v>0</v>
      </c>
      <c r="AK14" s="709">
        <f>BM20</f>
        <v>0</v>
      </c>
      <c r="AL14" s="709">
        <f>BN20</f>
        <v>23</v>
      </c>
      <c r="AM14" s="709">
        <f>BO20</f>
        <v>3</v>
      </c>
      <c r="AN14" s="709">
        <f>BP20</f>
        <v>26</v>
      </c>
      <c r="AP14" s="789" t="s">
        <v>678</v>
      </c>
      <c r="AQ14" s="790"/>
      <c r="AR14" s="790"/>
      <c r="AS14" s="790"/>
      <c r="AT14" s="790"/>
      <c r="AU14" s="790"/>
      <c r="AV14" s="790"/>
      <c r="AW14" s="790"/>
      <c r="AX14" s="790"/>
      <c r="AY14" s="790"/>
      <c r="AZ14" s="790"/>
      <c r="BA14" s="790"/>
      <c r="BE14" s="7" t="s">
        <v>532</v>
      </c>
      <c r="BF14" s="96">
        <f t="shared" si="0"/>
        <v>0.23809523809523808</v>
      </c>
      <c r="BG14" s="72">
        <f t="shared" si="1"/>
        <v>0.26190476190476192</v>
      </c>
      <c r="BH14" s="72">
        <f t="shared" si="2"/>
        <v>0.5</v>
      </c>
      <c r="BI14" s="73">
        <f t="shared" si="3"/>
        <v>0</v>
      </c>
      <c r="BK14" s="18" t="s">
        <v>532</v>
      </c>
      <c r="BL14" s="513">
        <f>+集計・資料②!BL12</f>
        <v>10</v>
      </c>
      <c r="BM14" s="236">
        <f>+集計・資料②!BM12</f>
        <v>11</v>
      </c>
      <c r="BN14" s="236">
        <f>+集計・資料②!BN12</f>
        <v>21</v>
      </c>
      <c r="BO14" s="521">
        <f>+集計・資料②!BO12</f>
        <v>0</v>
      </c>
      <c r="BP14" s="76">
        <f t="shared" si="4"/>
        <v>42</v>
      </c>
    </row>
    <row r="15" spans="1:68" ht="10.5" customHeight="1">
      <c r="B15" s="1002"/>
      <c r="C15" s="1002"/>
      <c r="D15" s="1002"/>
      <c r="E15" s="1002"/>
      <c r="F15" s="1002"/>
      <c r="G15" s="1002"/>
      <c r="H15" s="1002"/>
      <c r="I15" s="1002"/>
      <c r="J15" s="1002"/>
      <c r="K15" s="1002"/>
      <c r="L15" s="1002"/>
      <c r="N15" s="436"/>
      <c r="O15" s="87"/>
      <c r="P15" s="87"/>
      <c r="Q15" s="87"/>
      <c r="R15" s="87"/>
      <c r="S15" s="87"/>
      <c r="T15" s="87"/>
      <c r="U15" s="87"/>
      <c r="V15" s="87"/>
      <c r="W15" s="87"/>
      <c r="X15" s="87"/>
      <c r="Y15" s="87"/>
      <c r="Z15" s="87"/>
      <c r="AA15" s="437"/>
      <c r="AC15" s="573" t="s">
        <v>405</v>
      </c>
      <c r="AD15" s="697">
        <f>BF19</f>
        <v>0.1059322033898305</v>
      </c>
      <c r="AE15" s="697">
        <f>BG19</f>
        <v>0.11440677966101695</v>
      </c>
      <c r="AF15" s="688">
        <f>BH19</f>
        <v>0.73305084745762716</v>
      </c>
      <c r="AG15" s="688">
        <f>BI19</f>
        <v>4.6610169491525424E-2</v>
      </c>
      <c r="AI15" s="573" t="s">
        <v>405</v>
      </c>
      <c r="AJ15" s="709">
        <f>BL19</f>
        <v>25</v>
      </c>
      <c r="AK15" s="709">
        <f>BM19</f>
        <v>27</v>
      </c>
      <c r="AL15" s="709">
        <f>BN19</f>
        <v>173</v>
      </c>
      <c r="AM15" s="709">
        <f>BO19</f>
        <v>11</v>
      </c>
      <c r="AN15" s="709">
        <f>BP19</f>
        <v>236</v>
      </c>
      <c r="AP15" s="915" t="str">
        <f>CONCATENATE("　",AP4,CHAR(10),"　",AP8,CHAR(10),"　",AP12)</f>
        <v>　出産･育児･介護等による退職者の再雇用について、「常用雇用で再雇用」と回答した事業所が全体で15.5%、「パートタイマー・アルバイトで再雇用」は8.4%となった。
　業種別では、「情報通信業」「医療・福祉」で「常用雇用で再雇用」の割合が高く、「教育・学習支援業」「医療・福祉」で「パートタイマ―・アルバイトで再雇用」の割合が高い。
　規模別では、「10～29人」の事業所で、「常用雇用で再雇用」の割合が高い。</v>
      </c>
      <c r="AQ15" s="915"/>
      <c r="AR15" s="915"/>
      <c r="AS15" s="915"/>
      <c r="AT15" s="915"/>
      <c r="AU15" s="915"/>
      <c r="AV15" s="915"/>
      <c r="AW15" s="915"/>
      <c r="AX15" s="915"/>
      <c r="AY15" s="915"/>
      <c r="AZ15" s="915"/>
      <c r="BA15" s="915"/>
      <c r="BE15" s="7" t="s">
        <v>531</v>
      </c>
      <c r="BF15" s="96">
        <f t="shared" si="0"/>
        <v>0.24022346368715083</v>
      </c>
      <c r="BG15" s="72">
        <f t="shared" si="1"/>
        <v>0.13407821229050279</v>
      </c>
      <c r="BH15" s="72">
        <f t="shared" si="2"/>
        <v>0.61452513966480449</v>
      </c>
      <c r="BI15" s="73">
        <f t="shared" si="3"/>
        <v>1.11731843575419E-2</v>
      </c>
      <c r="BK15" s="18" t="s">
        <v>531</v>
      </c>
      <c r="BL15" s="513">
        <f>+集計・資料②!BL14</f>
        <v>43</v>
      </c>
      <c r="BM15" s="236">
        <f>+集計・資料②!BM14</f>
        <v>24</v>
      </c>
      <c r="BN15" s="236">
        <f>+集計・資料②!BN14</f>
        <v>110</v>
      </c>
      <c r="BO15" s="521">
        <f>+集計・資料②!BO14</f>
        <v>2</v>
      </c>
      <c r="BP15" s="76">
        <f t="shared" si="4"/>
        <v>179</v>
      </c>
    </row>
    <row r="16" spans="1:68" ht="10.5" customHeight="1">
      <c r="B16" s="1002"/>
      <c r="C16" s="1002"/>
      <c r="D16" s="1002"/>
      <c r="E16" s="1002"/>
      <c r="F16" s="1002"/>
      <c r="G16" s="1002"/>
      <c r="H16" s="1002"/>
      <c r="I16" s="1002"/>
      <c r="J16" s="1002"/>
      <c r="K16" s="1002"/>
      <c r="L16" s="1002"/>
      <c r="N16" s="438"/>
      <c r="O16" s="439"/>
      <c r="P16" s="439"/>
      <c r="Q16" s="439"/>
      <c r="R16" s="439"/>
      <c r="S16" s="439"/>
      <c r="T16" s="439"/>
      <c r="U16" s="439"/>
      <c r="V16" s="439"/>
      <c r="W16" s="439"/>
      <c r="X16" s="439"/>
      <c r="Y16" s="439"/>
      <c r="Z16" s="439"/>
      <c r="AA16" s="440"/>
      <c r="AC16" s="690" t="s">
        <v>406</v>
      </c>
      <c r="AD16" s="697">
        <f>BF18</f>
        <v>0.14285714285714285</v>
      </c>
      <c r="AE16" s="697">
        <f>BG18</f>
        <v>9.5238095238095233E-2</v>
      </c>
      <c r="AF16" s="688">
        <f>BH18</f>
        <v>0.7142857142857143</v>
      </c>
      <c r="AG16" s="688">
        <f>BI18</f>
        <v>4.7619047619047616E-2</v>
      </c>
      <c r="AI16" s="690" t="s">
        <v>406</v>
      </c>
      <c r="AJ16" s="709">
        <f>BL18</f>
        <v>3</v>
      </c>
      <c r="AK16" s="709">
        <f>BM18</f>
        <v>2</v>
      </c>
      <c r="AL16" s="709">
        <f>BN18</f>
        <v>15</v>
      </c>
      <c r="AM16" s="709">
        <f>BO18</f>
        <v>1</v>
      </c>
      <c r="AN16" s="709">
        <f>BP18</f>
        <v>21</v>
      </c>
      <c r="AP16" s="915"/>
      <c r="AQ16" s="915"/>
      <c r="AR16" s="915"/>
      <c r="AS16" s="915"/>
      <c r="AT16" s="915"/>
      <c r="AU16" s="915"/>
      <c r="AV16" s="915"/>
      <c r="AW16" s="915"/>
      <c r="AX16" s="915"/>
      <c r="AY16" s="915"/>
      <c r="AZ16" s="915"/>
      <c r="BA16" s="915"/>
      <c r="BE16" s="7" t="s">
        <v>530</v>
      </c>
      <c r="BF16" s="96">
        <f t="shared" si="0"/>
        <v>8.8235294117647065E-2</v>
      </c>
      <c r="BG16" s="72">
        <f t="shared" si="1"/>
        <v>8.8235294117647065E-2</v>
      </c>
      <c r="BH16" s="72">
        <f t="shared" si="2"/>
        <v>0.73529411764705888</v>
      </c>
      <c r="BI16" s="73">
        <f t="shared" si="3"/>
        <v>8.8235294117647065E-2</v>
      </c>
      <c r="BK16" s="18" t="s">
        <v>530</v>
      </c>
      <c r="BL16" s="513">
        <f>+集計・資料②!BL16</f>
        <v>3</v>
      </c>
      <c r="BM16" s="236">
        <f>+集計・資料②!BM16</f>
        <v>3</v>
      </c>
      <c r="BN16" s="236">
        <f>+集計・資料②!BN16</f>
        <v>25</v>
      </c>
      <c r="BO16" s="521">
        <f>+集計・資料②!BO16</f>
        <v>3</v>
      </c>
      <c r="BP16" s="76">
        <f t="shared" si="4"/>
        <v>34</v>
      </c>
    </row>
    <row r="17" spans="1:69" ht="10.5" customHeight="1">
      <c r="B17" s="1003"/>
      <c r="C17" s="1003"/>
      <c r="D17" s="1003"/>
      <c r="E17" s="1003"/>
      <c r="F17" s="1003"/>
      <c r="G17" s="1003"/>
      <c r="H17" s="1003"/>
      <c r="I17" s="1003"/>
      <c r="J17" s="1003"/>
      <c r="K17" s="1003"/>
      <c r="L17" s="1003"/>
      <c r="O17" s="87"/>
      <c r="P17" s="87"/>
      <c r="Q17" s="87"/>
      <c r="R17" s="87"/>
      <c r="S17" s="87"/>
      <c r="T17" s="87"/>
      <c r="U17" s="87"/>
      <c r="V17" s="87"/>
      <c r="W17" s="87"/>
      <c r="X17" s="87"/>
      <c r="Y17" s="87"/>
      <c r="Z17" s="87"/>
      <c r="AA17" s="87"/>
      <c r="AC17" s="573" t="s">
        <v>407</v>
      </c>
      <c r="AD17" s="697">
        <f>BF17</f>
        <v>0.14285714285714285</v>
      </c>
      <c r="AE17" s="697">
        <f>BG17</f>
        <v>0</v>
      </c>
      <c r="AF17" s="688">
        <f>BH17</f>
        <v>0.8571428571428571</v>
      </c>
      <c r="AG17" s="688">
        <f>BI17</f>
        <v>0</v>
      </c>
      <c r="AI17" s="573" t="s">
        <v>407</v>
      </c>
      <c r="AJ17" s="709">
        <f>BL17</f>
        <v>3</v>
      </c>
      <c r="AK17" s="709">
        <f>BM17</f>
        <v>0</v>
      </c>
      <c r="AL17" s="709">
        <f>BN17</f>
        <v>18</v>
      </c>
      <c r="AM17" s="709">
        <f>BO17</f>
        <v>0</v>
      </c>
      <c r="AN17" s="709">
        <f>BP17</f>
        <v>21</v>
      </c>
      <c r="AP17" s="915"/>
      <c r="AQ17" s="915"/>
      <c r="AR17" s="915"/>
      <c r="AS17" s="915"/>
      <c r="AT17" s="915"/>
      <c r="AU17" s="915"/>
      <c r="AV17" s="915"/>
      <c r="AW17" s="915"/>
      <c r="AX17" s="915"/>
      <c r="AY17" s="915"/>
      <c r="AZ17" s="915"/>
      <c r="BA17" s="915"/>
      <c r="BE17" s="7" t="s">
        <v>535</v>
      </c>
      <c r="BF17" s="96">
        <f t="shared" si="0"/>
        <v>0.14285714285714285</v>
      </c>
      <c r="BG17" s="72">
        <f t="shared" si="1"/>
        <v>0</v>
      </c>
      <c r="BH17" s="72">
        <f t="shared" si="2"/>
        <v>0.8571428571428571</v>
      </c>
      <c r="BI17" s="73">
        <f t="shared" si="3"/>
        <v>0</v>
      </c>
      <c r="BK17" s="18" t="s">
        <v>535</v>
      </c>
      <c r="BL17" s="514">
        <f>+集計・資料②!BL18</f>
        <v>3</v>
      </c>
      <c r="BM17" s="518">
        <f>+集計・資料②!BM18</f>
        <v>0</v>
      </c>
      <c r="BN17" s="518">
        <f>+集計・資料②!BN18</f>
        <v>18</v>
      </c>
      <c r="BO17" s="522">
        <f>+集計・資料②!BO18</f>
        <v>0</v>
      </c>
      <c r="BP17" s="76">
        <f t="shared" si="4"/>
        <v>21</v>
      </c>
    </row>
    <row r="18" spans="1:69" ht="10.5" customHeight="1">
      <c r="A18" s="433"/>
      <c r="B18" s="434"/>
      <c r="C18" s="434"/>
      <c r="D18" s="434"/>
      <c r="E18" s="434"/>
      <c r="F18" s="434"/>
      <c r="G18" s="434"/>
      <c r="H18" s="434"/>
      <c r="I18" s="434"/>
      <c r="J18" s="434"/>
      <c r="K18" s="434"/>
      <c r="L18" s="434"/>
      <c r="M18" s="434"/>
      <c r="N18" s="434"/>
      <c r="O18" s="434"/>
      <c r="P18" s="434"/>
      <c r="Q18" s="434"/>
      <c r="R18" s="434"/>
      <c r="S18" s="434"/>
      <c r="T18" s="434"/>
      <c r="U18" s="434"/>
      <c r="V18" s="434"/>
      <c r="W18" s="434"/>
      <c r="X18" s="434"/>
      <c r="Y18" s="434"/>
      <c r="Z18" s="434"/>
      <c r="AA18" s="435"/>
      <c r="AC18" s="690" t="s">
        <v>408</v>
      </c>
      <c r="AD18" s="697">
        <f>BF16</f>
        <v>8.8235294117647065E-2</v>
      </c>
      <c r="AE18" s="697">
        <f>BG16</f>
        <v>8.8235294117647065E-2</v>
      </c>
      <c r="AF18" s="688">
        <f>BH16</f>
        <v>0.73529411764705888</v>
      </c>
      <c r="AG18" s="688">
        <f>BI16</f>
        <v>8.8235294117647065E-2</v>
      </c>
      <c r="AI18" s="690" t="s">
        <v>408</v>
      </c>
      <c r="AJ18" s="709">
        <f>BL16</f>
        <v>3</v>
      </c>
      <c r="AK18" s="709">
        <f>BM16</f>
        <v>3</v>
      </c>
      <c r="AL18" s="709">
        <f>BN16</f>
        <v>25</v>
      </c>
      <c r="AM18" s="709">
        <f>BO16</f>
        <v>3</v>
      </c>
      <c r="AN18" s="709">
        <f>BP16</f>
        <v>34</v>
      </c>
      <c r="AP18" s="915"/>
      <c r="AQ18" s="915"/>
      <c r="AR18" s="915"/>
      <c r="AS18" s="915"/>
      <c r="AT18" s="915"/>
      <c r="AU18" s="915"/>
      <c r="AV18" s="915"/>
      <c r="AW18" s="915"/>
      <c r="AX18" s="915"/>
      <c r="AY18" s="915"/>
      <c r="AZ18" s="915"/>
      <c r="BA18" s="915"/>
      <c r="BE18" s="7" t="s">
        <v>529</v>
      </c>
      <c r="BF18" s="96">
        <f t="shared" si="0"/>
        <v>0.14285714285714285</v>
      </c>
      <c r="BG18" s="72">
        <f t="shared" si="1"/>
        <v>9.5238095238095233E-2</v>
      </c>
      <c r="BH18" s="72">
        <f t="shared" si="2"/>
        <v>0.7142857142857143</v>
      </c>
      <c r="BI18" s="73">
        <f t="shared" si="3"/>
        <v>4.7619047619047616E-2</v>
      </c>
      <c r="BK18" s="18" t="s">
        <v>529</v>
      </c>
      <c r="BL18" s="512">
        <f>+集計・資料②!BL20</f>
        <v>3</v>
      </c>
      <c r="BM18" s="517">
        <f>+集計・資料②!BM20</f>
        <v>2</v>
      </c>
      <c r="BN18" s="517">
        <f>+集計・資料②!BN20</f>
        <v>15</v>
      </c>
      <c r="BO18" s="520">
        <f>+集計・資料②!BO20</f>
        <v>1</v>
      </c>
      <c r="BP18" s="76">
        <f t="shared" si="4"/>
        <v>21</v>
      </c>
    </row>
    <row r="19" spans="1:69" ht="10.5" customHeight="1">
      <c r="A19" s="436"/>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437"/>
      <c r="AC19" s="573" t="s">
        <v>409</v>
      </c>
      <c r="AD19" s="697">
        <f>BF15</f>
        <v>0.24022346368715083</v>
      </c>
      <c r="AE19" s="765">
        <f>BG15</f>
        <v>0.13407821229050279</v>
      </c>
      <c r="AF19" s="688">
        <f>BH15</f>
        <v>0.61452513966480449</v>
      </c>
      <c r="AG19" s="688">
        <f>BI15</f>
        <v>1.11731843575419E-2</v>
      </c>
      <c r="AI19" s="573" t="s">
        <v>409</v>
      </c>
      <c r="AJ19" s="709">
        <f>BL15</f>
        <v>43</v>
      </c>
      <c r="AK19" s="709">
        <f>BM15</f>
        <v>24</v>
      </c>
      <c r="AL19" s="709">
        <f>BN15</f>
        <v>110</v>
      </c>
      <c r="AM19" s="709">
        <f>BO15</f>
        <v>2</v>
      </c>
      <c r="AN19" s="709">
        <f>BP15</f>
        <v>179</v>
      </c>
      <c r="AP19" s="915"/>
      <c r="AQ19" s="915"/>
      <c r="AR19" s="915"/>
      <c r="AS19" s="915"/>
      <c r="AT19" s="915"/>
      <c r="AU19" s="915"/>
      <c r="AV19" s="915"/>
      <c r="AW19" s="915"/>
      <c r="AX19" s="915"/>
      <c r="AY19" s="915"/>
      <c r="AZ19" s="915"/>
      <c r="BA19" s="915"/>
      <c r="BE19" s="7" t="s">
        <v>528</v>
      </c>
      <c r="BF19" s="96">
        <f t="shared" si="0"/>
        <v>0.1059322033898305</v>
      </c>
      <c r="BG19" s="72">
        <f t="shared" si="1"/>
        <v>0.11440677966101695</v>
      </c>
      <c r="BH19" s="72">
        <f t="shared" si="2"/>
        <v>0.73305084745762716</v>
      </c>
      <c r="BI19" s="73">
        <f t="shared" si="3"/>
        <v>4.6610169491525424E-2</v>
      </c>
      <c r="BK19" s="18" t="s">
        <v>528</v>
      </c>
      <c r="BL19" s="513">
        <f>+集計・資料②!BL22</f>
        <v>25</v>
      </c>
      <c r="BM19" s="236">
        <f>+集計・資料②!BM22</f>
        <v>27</v>
      </c>
      <c r="BN19" s="236">
        <f>+集計・資料②!BN22</f>
        <v>173</v>
      </c>
      <c r="BO19" s="521">
        <f>+集計・資料②!BO22</f>
        <v>11</v>
      </c>
      <c r="BP19" s="76">
        <f t="shared" si="4"/>
        <v>236</v>
      </c>
    </row>
    <row r="20" spans="1:69" ht="10.5" customHeight="1">
      <c r="A20" s="436"/>
      <c r="B20" s="87"/>
      <c r="C20" s="87"/>
      <c r="D20" s="87"/>
      <c r="E20" s="87"/>
      <c r="F20" s="87"/>
      <c r="G20" s="87"/>
      <c r="H20" s="87"/>
      <c r="I20" s="87"/>
      <c r="J20" s="87"/>
      <c r="K20" s="87"/>
      <c r="L20" s="87"/>
      <c r="M20" s="87"/>
      <c r="N20" s="87"/>
      <c r="O20" s="87"/>
      <c r="P20" s="87"/>
      <c r="Q20" s="87"/>
      <c r="R20" s="87"/>
      <c r="S20" s="87"/>
      <c r="T20" s="87"/>
      <c r="U20" s="87"/>
      <c r="V20" s="87"/>
      <c r="W20" s="87"/>
      <c r="X20" s="87"/>
      <c r="Y20" s="87"/>
      <c r="Z20" s="87"/>
      <c r="AA20" s="437"/>
      <c r="AC20" s="690" t="s">
        <v>410</v>
      </c>
      <c r="AD20" s="697">
        <f>BF14</f>
        <v>0.23809523809523808</v>
      </c>
      <c r="AE20" s="697">
        <f>BG14</f>
        <v>0.26190476190476192</v>
      </c>
      <c r="AF20" s="688">
        <f>BH14</f>
        <v>0.5</v>
      </c>
      <c r="AG20" s="688">
        <f>BI14</f>
        <v>0</v>
      </c>
      <c r="AI20" s="690" t="s">
        <v>410</v>
      </c>
      <c r="AJ20" s="709">
        <f>BL14</f>
        <v>10</v>
      </c>
      <c r="AK20" s="709">
        <f>BM14</f>
        <v>11</v>
      </c>
      <c r="AL20" s="709">
        <f>BN14</f>
        <v>21</v>
      </c>
      <c r="AM20" s="709">
        <f>BO14</f>
        <v>0</v>
      </c>
      <c r="AN20" s="709">
        <f>BP14</f>
        <v>42</v>
      </c>
      <c r="AP20" s="915"/>
      <c r="AQ20" s="915"/>
      <c r="AR20" s="915"/>
      <c r="AS20" s="915"/>
      <c r="AT20" s="915"/>
      <c r="AU20" s="915"/>
      <c r="AV20" s="915"/>
      <c r="AW20" s="915"/>
      <c r="AX20" s="915"/>
      <c r="AY20" s="915"/>
      <c r="AZ20" s="915"/>
      <c r="BA20" s="915"/>
      <c r="BE20" s="7" t="s">
        <v>527</v>
      </c>
      <c r="BF20" s="96">
        <f t="shared" si="0"/>
        <v>0</v>
      </c>
      <c r="BG20" s="72">
        <f t="shared" si="1"/>
        <v>0</v>
      </c>
      <c r="BH20" s="72">
        <f t="shared" si="2"/>
        <v>0.88461538461538458</v>
      </c>
      <c r="BI20" s="73">
        <f t="shared" si="3"/>
        <v>0.11538461538461539</v>
      </c>
      <c r="BK20" s="18" t="s">
        <v>527</v>
      </c>
      <c r="BL20" s="513">
        <f>+集計・資料②!BL24</f>
        <v>0</v>
      </c>
      <c r="BM20" s="236">
        <f>+集計・資料②!BM24</f>
        <v>0</v>
      </c>
      <c r="BN20" s="236">
        <f>+集計・資料②!BN24</f>
        <v>23</v>
      </c>
      <c r="BO20" s="521">
        <f>+集計・資料②!BO24</f>
        <v>3</v>
      </c>
      <c r="BP20" s="76">
        <f t="shared" si="4"/>
        <v>26</v>
      </c>
    </row>
    <row r="21" spans="1:69" ht="10.5" customHeight="1">
      <c r="A21" s="436"/>
      <c r="B21" s="87"/>
      <c r="C21" s="87"/>
      <c r="D21" s="87"/>
      <c r="E21" s="87"/>
      <c r="F21" s="87"/>
      <c r="G21" s="87"/>
      <c r="H21" s="87"/>
      <c r="I21" s="87"/>
      <c r="J21" s="87"/>
      <c r="K21" s="87"/>
      <c r="L21" s="87"/>
      <c r="M21" s="87"/>
      <c r="N21" s="87"/>
      <c r="O21" s="87"/>
      <c r="P21" s="87"/>
      <c r="Q21" s="87"/>
      <c r="R21" s="87"/>
      <c r="S21" s="87"/>
      <c r="T21" s="87"/>
      <c r="U21" s="87"/>
      <c r="V21" s="87"/>
      <c r="W21" s="87"/>
      <c r="X21" s="87"/>
      <c r="Y21" s="87"/>
      <c r="Z21" s="87"/>
      <c r="AA21" s="437"/>
      <c r="AC21" s="573" t="s">
        <v>411</v>
      </c>
      <c r="AD21" s="697">
        <f>BF13</f>
        <v>0.12413793103448276</v>
      </c>
      <c r="AE21" s="697">
        <f>BG13</f>
        <v>6.2068965517241378E-2</v>
      </c>
      <c r="AF21" s="688">
        <f>BH13</f>
        <v>0.76551724137931032</v>
      </c>
      <c r="AG21" s="688">
        <f>BI13</f>
        <v>4.8275862068965517E-2</v>
      </c>
      <c r="AI21" s="573" t="s">
        <v>411</v>
      </c>
      <c r="AJ21" s="709">
        <f>BL13</f>
        <v>18</v>
      </c>
      <c r="AK21" s="709">
        <f>BM13</f>
        <v>9</v>
      </c>
      <c r="AL21" s="709">
        <f>BN13</f>
        <v>111</v>
      </c>
      <c r="AM21" s="709">
        <f>BO13</f>
        <v>7</v>
      </c>
      <c r="AN21" s="709">
        <f>BP13</f>
        <v>145</v>
      </c>
      <c r="AP21" s="915"/>
      <c r="AQ21" s="915"/>
      <c r="AR21" s="915"/>
      <c r="AS21" s="915"/>
      <c r="AT21" s="915"/>
      <c r="AU21" s="915"/>
      <c r="AV21" s="915"/>
      <c r="AW21" s="915"/>
      <c r="AX21" s="915"/>
      <c r="AY21" s="915"/>
      <c r="AZ21" s="915"/>
      <c r="BA21" s="915"/>
      <c r="BE21" s="7" t="s">
        <v>526</v>
      </c>
      <c r="BF21" s="96">
        <f t="shared" si="0"/>
        <v>0.38461538461538464</v>
      </c>
      <c r="BG21" s="72">
        <f t="shared" si="1"/>
        <v>7.6923076923076927E-2</v>
      </c>
      <c r="BH21" s="72">
        <f t="shared" si="2"/>
        <v>0.46153846153846156</v>
      </c>
      <c r="BI21" s="73">
        <f t="shared" si="3"/>
        <v>7.6923076923076927E-2</v>
      </c>
      <c r="BK21" s="18" t="s">
        <v>526</v>
      </c>
      <c r="BL21" s="514">
        <f>+集計・資料②!BL26</f>
        <v>5</v>
      </c>
      <c r="BM21" s="518">
        <f>+集計・資料②!BM26</f>
        <v>1</v>
      </c>
      <c r="BN21" s="518">
        <f>+集計・資料②!BN26</f>
        <v>6</v>
      </c>
      <c r="BO21" s="522">
        <f>+集計・資料②!BO26</f>
        <v>1</v>
      </c>
      <c r="BP21" s="76">
        <f t="shared" si="4"/>
        <v>13</v>
      </c>
    </row>
    <row r="22" spans="1:69" ht="10.5" customHeight="1">
      <c r="A22" s="436"/>
      <c r="B22" s="87"/>
      <c r="C22" s="87"/>
      <c r="D22" s="87"/>
      <c r="E22" s="87"/>
      <c r="F22" s="87"/>
      <c r="G22" s="87"/>
      <c r="H22" s="87"/>
      <c r="I22" s="87"/>
      <c r="J22" s="87"/>
      <c r="K22" s="87"/>
      <c r="L22" s="87"/>
      <c r="M22" s="87"/>
      <c r="N22" s="87"/>
      <c r="O22" s="87"/>
      <c r="P22" s="87"/>
      <c r="Q22" s="87"/>
      <c r="R22" s="87"/>
      <c r="S22" s="87"/>
      <c r="T22" s="87"/>
      <c r="U22" s="87"/>
      <c r="V22" s="87"/>
      <c r="W22" s="87"/>
      <c r="X22" s="87"/>
      <c r="Y22" s="87"/>
      <c r="Z22" s="87"/>
      <c r="AA22" s="437"/>
      <c r="AC22" s="690" t="s">
        <v>412</v>
      </c>
      <c r="AD22" s="697">
        <f>BF12</f>
        <v>0.12698412698412698</v>
      </c>
      <c r="AE22" s="697">
        <f>BG12</f>
        <v>3.968253968253968E-2</v>
      </c>
      <c r="AF22" s="688">
        <f>BH12</f>
        <v>0.73809523809523814</v>
      </c>
      <c r="AG22" s="688">
        <f>BI12</f>
        <v>9.5238095238095233E-2</v>
      </c>
      <c r="AI22" s="690" t="s">
        <v>412</v>
      </c>
      <c r="AJ22" s="709">
        <f>BL12</f>
        <v>16</v>
      </c>
      <c r="AK22" s="709">
        <f>BM12</f>
        <v>5</v>
      </c>
      <c r="AL22" s="709">
        <f>BN12</f>
        <v>93</v>
      </c>
      <c r="AM22" s="709">
        <f>BO12</f>
        <v>12</v>
      </c>
      <c r="AN22" s="709">
        <f>BP12</f>
        <v>126</v>
      </c>
      <c r="AP22" s="915"/>
      <c r="AQ22" s="915"/>
      <c r="AR22" s="915"/>
      <c r="AS22" s="915"/>
      <c r="AT22" s="915"/>
      <c r="AU22" s="915"/>
      <c r="AV22" s="915"/>
      <c r="AW22" s="915"/>
      <c r="AX22" s="915"/>
      <c r="AY22" s="915"/>
      <c r="AZ22" s="915"/>
      <c r="BA22" s="915"/>
      <c r="BE22" s="16" t="s">
        <v>536</v>
      </c>
      <c r="BF22" s="96">
        <f t="shared" si="0"/>
        <v>0.15789473684210525</v>
      </c>
      <c r="BG22" s="72">
        <f t="shared" si="1"/>
        <v>8.4210526315789472E-2</v>
      </c>
      <c r="BH22" s="72">
        <f t="shared" si="2"/>
        <v>0.7</v>
      </c>
      <c r="BI22" s="73">
        <f t="shared" si="3"/>
        <v>5.7894736842105263E-2</v>
      </c>
      <c r="BK22" s="19" t="s">
        <v>536</v>
      </c>
      <c r="BL22" s="513">
        <f>+集計・資料②!BL28</f>
        <v>30</v>
      </c>
      <c r="BM22" s="236">
        <f>+集計・資料②!BM28</f>
        <v>16</v>
      </c>
      <c r="BN22" s="236">
        <f>+集計・資料②!BN28</f>
        <v>133</v>
      </c>
      <c r="BO22" s="521">
        <f>+集計・資料②!BO28</f>
        <v>11</v>
      </c>
      <c r="BP22" s="76">
        <f t="shared" si="4"/>
        <v>190</v>
      </c>
    </row>
    <row r="23" spans="1:69" ht="11.25" customHeight="1" thickBot="1">
      <c r="A23" s="436"/>
      <c r="B23" s="87"/>
      <c r="C23" s="87"/>
      <c r="D23" s="87"/>
      <c r="E23" s="87"/>
      <c r="F23" s="87"/>
      <c r="G23" s="87"/>
      <c r="H23" s="87"/>
      <c r="I23" s="87"/>
      <c r="J23" s="87"/>
      <c r="K23" s="87"/>
      <c r="L23" s="87"/>
      <c r="M23" s="87"/>
      <c r="N23" s="87"/>
      <c r="O23" s="87"/>
      <c r="P23" s="87"/>
      <c r="Q23" s="87"/>
      <c r="R23" s="87"/>
      <c r="S23" s="87"/>
      <c r="T23" s="87"/>
      <c r="U23" s="87"/>
      <c r="V23" s="87"/>
      <c r="W23" s="87"/>
      <c r="X23" s="87"/>
      <c r="Y23" s="87"/>
      <c r="Z23" s="87"/>
      <c r="AA23" s="437"/>
      <c r="AC23" s="573" t="s">
        <v>23</v>
      </c>
      <c r="AD23" s="688" t="e">
        <f>BF11</f>
        <v>#DIV/0!</v>
      </c>
      <c r="AE23" s="688" t="e">
        <f>BG11</f>
        <v>#DIV/0!</v>
      </c>
      <c r="AF23" s="688" t="e">
        <f>BH11</f>
        <v>#DIV/0!</v>
      </c>
      <c r="AG23" s="688" t="e">
        <f>BI11</f>
        <v>#DIV/0!</v>
      </c>
      <c r="AI23" s="573" t="s">
        <v>23</v>
      </c>
      <c r="AJ23" s="709">
        <f>BL11</f>
        <v>0</v>
      </c>
      <c r="AK23" s="709">
        <f>BM11</f>
        <v>0</v>
      </c>
      <c r="AL23" s="709">
        <f>BN11</f>
        <v>0</v>
      </c>
      <c r="AM23" s="709">
        <f>BO11</f>
        <v>0</v>
      </c>
      <c r="AN23" s="709">
        <f>BP11</f>
        <v>0</v>
      </c>
      <c r="AP23" s="915"/>
      <c r="AQ23" s="915"/>
      <c r="AR23" s="915"/>
      <c r="AS23" s="915"/>
      <c r="AT23" s="915"/>
      <c r="AU23" s="915"/>
      <c r="AV23" s="915"/>
      <c r="AW23" s="915"/>
      <c r="AX23" s="915"/>
      <c r="AY23" s="915"/>
      <c r="AZ23" s="915"/>
      <c r="BA23" s="915"/>
      <c r="BE23" s="10" t="s">
        <v>537</v>
      </c>
      <c r="BF23" s="55">
        <f t="shared" si="0"/>
        <v>0.1752136752136752</v>
      </c>
      <c r="BG23" s="56">
        <f t="shared" si="1"/>
        <v>3.8461538461538464E-2</v>
      </c>
      <c r="BH23" s="56">
        <f t="shared" si="2"/>
        <v>0.72649572649572647</v>
      </c>
      <c r="BI23" s="57">
        <f t="shared" si="3"/>
        <v>5.9829059829059832E-2</v>
      </c>
      <c r="BK23" s="21" t="s">
        <v>537</v>
      </c>
      <c r="BL23" s="515">
        <f>+集計・資料②!BL30</f>
        <v>41</v>
      </c>
      <c r="BM23" s="244">
        <f>+集計・資料②!BM30</f>
        <v>9</v>
      </c>
      <c r="BN23" s="244">
        <f>+集計・資料②!BN30</f>
        <v>170</v>
      </c>
      <c r="BO23" s="523">
        <f>+集計・資料②!BO30</f>
        <v>14</v>
      </c>
      <c r="BP23" s="81">
        <f t="shared" si="4"/>
        <v>234</v>
      </c>
    </row>
    <row r="24" spans="1:69" ht="12" customHeight="1" thickTop="1" thickBot="1">
      <c r="A24" s="436"/>
      <c r="B24" s="87"/>
      <c r="C24" s="87"/>
      <c r="D24" s="87"/>
      <c r="E24" s="87"/>
      <c r="F24" s="87"/>
      <c r="G24" s="87"/>
      <c r="H24" s="87"/>
      <c r="I24" s="87"/>
      <c r="J24" s="87"/>
      <c r="K24" s="87"/>
      <c r="L24" s="87"/>
      <c r="M24" s="87"/>
      <c r="N24" s="87"/>
      <c r="O24" s="87"/>
      <c r="P24" s="87"/>
      <c r="Q24" s="87"/>
      <c r="R24" s="87"/>
      <c r="S24" s="87"/>
      <c r="T24" s="87"/>
      <c r="U24" s="87"/>
      <c r="V24" s="87"/>
      <c r="W24" s="87"/>
      <c r="X24" s="87"/>
      <c r="Y24" s="87"/>
      <c r="Z24" s="87"/>
      <c r="AA24" s="437"/>
      <c r="AI24" s="575" t="s">
        <v>545</v>
      </c>
      <c r="AJ24" s="709">
        <f>SUM(AJ11:AJ23)</f>
        <v>197</v>
      </c>
      <c r="AK24" s="709">
        <f>SUM(AK11:AK23)</f>
        <v>107</v>
      </c>
      <c r="AL24" s="709">
        <f>SUM(AL11:AL23)</f>
        <v>898</v>
      </c>
      <c r="AM24" s="709">
        <f>SUM(AM11:AM23)</f>
        <v>65</v>
      </c>
      <c r="AN24" s="709">
        <f>SUM(AN11:AN23)</f>
        <v>1267</v>
      </c>
      <c r="AP24" s="915"/>
      <c r="AQ24" s="915"/>
      <c r="AR24" s="915"/>
      <c r="AS24" s="915"/>
      <c r="AT24" s="915"/>
      <c r="AU24" s="915"/>
      <c r="AV24" s="915"/>
      <c r="AW24" s="915"/>
      <c r="AX24" s="915"/>
      <c r="AY24" s="915"/>
      <c r="AZ24" s="915"/>
      <c r="BA24" s="915"/>
      <c r="BK24" s="37" t="s">
        <v>545</v>
      </c>
      <c r="BL24" s="516">
        <f>+集計・資料②!BL32</f>
        <v>197</v>
      </c>
      <c r="BM24" s="532">
        <f>+集計・資料②!BM32</f>
        <v>107</v>
      </c>
      <c r="BN24" s="532">
        <f>+集計・資料②!BN32</f>
        <v>898</v>
      </c>
      <c r="BO24" s="524">
        <f>+集計・資料②!BO32</f>
        <v>65</v>
      </c>
      <c r="BP24" s="138">
        <f>+SUM(BL24:BO24)</f>
        <v>1267</v>
      </c>
    </row>
    <row r="25" spans="1:69" ht="10.5" customHeight="1">
      <c r="A25" s="436"/>
      <c r="B25" s="87"/>
      <c r="C25" s="87"/>
      <c r="D25" s="87"/>
      <c r="E25" s="87"/>
      <c r="F25" s="87"/>
      <c r="G25" s="87"/>
      <c r="H25" s="87"/>
      <c r="I25" s="87"/>
      <c r="J25" s="87"/>
      <c r="K25" s="87"/>
      <c r="L25" s="87"/>
      <c r="M25" s="87"/>
      <c r="N25" s="87"/>
      <c r="O25" s="87"/>
      <c r="P25" s="87"/>
      <c r="Q25" s="87"/>
      <c r="R25" s="87"/>
      <c r="S25" s="87"/>
      <c r="T25" s="87"/>
      <c r="U25" s="87"/>
      <c r="V25" s="87"/>
      <c r="W25" s="87"/>
      <c r="X25" s="87"/>
      <c r="Y25" s="87"/>
      <c r="Z25" s="87"/>
      <c r="AA25" s="437"/>
      <c r="AM25" s="87"/>
      <c r="AN25" s="87"/>
      <c r="AP25" s="915"/>
      <c r="AQ25" s="915"/>
      <c r="AR25" s="915"/>
      <c r="AS25" s="915"/>
      <c r="AT25" s="915"/>
      <c r="AU25" s="915"/>
      <c r="AV25" s="915"/>
      <c r="AW25" s="915"/>
      <c r="AX25" s="915"/>
      <c r="AY25" s="915"/>
      <c r="AZ25" s="915"/>
      <c r="BA25" s="915"/>
      <c r="BO25" s="525"/>
      <c r="BP25" s="525"/>
    </row>
    <row r="26" spans="1:69" ht="10.5" customHeight="1">
      <c r="A26" s="436"/>
      <c r="B26" s="87"/>
      <c r="C26" s="87"/>
      <c r="D26" s="87"/>
      <c r="E26" s="87"/>
      <c r="F26" s="87"/>
      <c r="G26" s="87"/>
      <c r="H26" s="87"/>
      <c r="I26" s="87"/>
      <c r="J26" s="87"/>
      <c r="K26" s="87"/>
      <c r="L26" s="87"/>
      <c r="M26" s="87"/>
      <c r="N26" s="87"/>
      <c r="O26" s="87"/>
      <c r="P26" s="87"/>
      <c r="Q26" s="87"/>
      <c r="R26" s="87"/>
      <c r="S26" s="87"/>
      <c r="T26" s="87"/>
      <c r="U26" s="87"/>
      <c r="V26" s="87"/>
      <c r="W26" s="87"/>
      <c r="X26" s="87"/>
      <c r="Y26" s="87"/>
      <c r="Z26" s="87"/>
      <c r="AA26" s="437"/>
      <c r="AC26" s="962" t="s">
        <v>330</v>
      </c>
      <c r="AD26" s="962"/>
      <c r="AE26" s="962"/>
      <c r="AF26" s="962"/>
      <c r="AG26" s="962"/>
      <c r="AH26" s="962"/>
      <c r="AI26" s="1000" t="s">
        <v>84</v>
      </c>
      <c r="AJ26" s="1000"/>
      <c r="AK26" s="1000"/>
      <c r="AL26" s="1000"/>
      <c r="AM26" s="1000"/>
      <c r="AN26" s="1000"/>
      <c r="AP26" s="915"/>
      <c r="AQ26" s="915"/>
      <c r="AR26" s="915"/>
      <c r="AS26" s="915"/>
      <c r="AT26" s="915"/>
      <c r="AU26" s="915"/>
      <c r="AV26" s="915"/>
      <c r="AW26" s="915"/>
      <c r="AX26" s="915"/>
      <c r="AY26" s="915"/>
      <c r="AZ26" s="915"/>
      <c r="BA26" s="915"/>
      <c r="BE26" s="962" t="s">
        <v>330</v>
      </c>
      <c r="BF26" s="962"/>
      <c r="BG26" s="962"/>
      <c r="BH26" s="962"/>
      <c r="BI26" s="962"/>
      <c r="BJ26" s="962"/>
      <c r="BK26" s="1000" t="s">
        <v>84</v>
      </c>
      <c r="BL26" s="1000"/>
      <c r="BM26" s="1000"/>
      <c r="BN26" s="1000"/>
      <c r="BO26" s="1000"/>
      <c r="BP26" s="1000"/>
      <c r="BQ26" s="527"/>
    </row>
    <row r="27" spans="1:69">
      <c r="A27" s="436"/>
      <c r="B27" s="87"/>
      <c r="C27" s="87"/>
      <c r="D27" s="87"/>
      <c r="E27" s="87"/>
      <c r="F27" s="87"/>
      <c r="G27" s="87"/>
      <c r="H27" s="87"/>
      <c r="I27" s="87"/>
      <c r="J27" s="87"/>
      <c r="K27" s="87"/>
      <c r="L27" s="87"/>
      <c r="M27" s="87"/>
      <c r="N27" s="87"/>
      <c r="O27" s="87"/>
      <c r="P27" s="87"/>
      <c r="Q27" s="87"/>
      <c r="R27" s="87"/>
      <c r="S27" s="87"/>
      <c r="T27" s="87"/>
      <c r="U27" s="87"/>
      <c r="V27" s="87"/>
      <c r="W27" s="87"/>
      <c r="X27" s="87"/>
      <c r="Y27" s="87"/>
      <c r="Z27" s="87"/>
      <c r="AA27" s="437"/>
      <c r="AC27" s="962"/>
      <c r="AD27" s="962"/>
      <c r="AE27" s="962"/>
      <c r="AF27" s="962"/>
      <c r="AG27" s="962"/>
      <c r="AH27" s="962"/>
      <c r="AI27" s="1000"/>
      <c r="AJ27" s="1000"/>
      <c r="AK27" s="1000"/>
      <c r="AL27" s="1000"/>
      <c r="AM27" s="1000"/>
      <c r="AN27" s="1000"/>
      <c r="AP27" s="915"/>
      <c r="AQ27" s="915"/>
      <c r="AR27" s="915"/>
      <c r="AS27" s="915"/>
      <c r="AT27" s="915"/>
      <c r="AU27" s="915"/>
      <c r="AV27" s="915"/>
      <c r="AW27" s="915"/>
      <c r="AX27" s="915"/>
      <c r="AY27" s="915"/>
      <c r="AZ27" s="915"/>
      <c r="BA27" s="915"/>
      <c r="BE27" s="962"/>
      <c r="BF27" s="962"/>
      <c r="BG27" s="962"/>
      <c r="BH27" s="962"/>
      <c r="BI27" s="962"/>
      <c r="BJ27" s="962"/>
      <c r="BK27" s="1000"/>
      <c r="BL27" s="1000"/>
      <c r="BM27" s="1000"/>
      <c r="BN27" s="1000"/>
      <c r="BO27" s="1000"/>
      <c r="BP27" s="1000"/>
      <c r="BQ27" s="87"/>
    </row>
    <row r="28" spans="1:69" ht="11.25" thickBot="1">
      <c r="A28" s="436"/>
      <c r="B28" s="87"/>
      <c r="C28" s="87"/>
      <c r="D28" s="87"/>
      <c r="E28" s="87"/>
      <c r="F28" s="87"/>
      <c r="G28" s="87"/>
      <c r="H28" s="87"/>
      <c r="I28" s="87"/>
      <c r="J28" s="87"/>
      <c r="K28" s="87"/>
      <c r="L28" s="87"/>
      <c r="M28" s="87"/>
      <c r="N28" s="87"/>
      <c r="O28" s="87"/>
      <c r="P28" s="87"/>
      <c r="Q28" s="87"/>
      <c r="R28" s="87"/>
      <c r="S28" s="87"/>
      <c r="T28" s="87"/>
      <c r="U28" s="87"/>
      <c r="V28" s="87"/>
      <c r="W28" s="87"/>
      <c r="X28" s="87"/>
      <c r="Y28" s="87"/>
      <c r="Z28" s="87"/>
      <c r="AA28" s="437"/>
    </row>
    <row r="29" spans="1:69" ht="27.75" thickBot="1">
      <c r="A29" s="436"/>
      <c r="B29" s="87"/>
      <c r="C29" s="87"/>
      <c r="D29" s="87"/>
      <c r="E29" s="87"/>
      <c r="F29" s="87"/>
      <c r="G29" s="87"/>
      <c r="H29" s="87"/>
      <c r="I29" s="87"/>
      <c r="J29" s="87"/>
      <c r="K29" s="87"/>
      <c r="L29" s="87"/>
      <c r="M29" s="87"/>
      <c r="N29" s="87"/>
      <c r="O29" s="87"/>
      <c r="P29" s="87"/>
      <c r="Q29" s="87"/>
      <c r="R29" s="87"/>
      <c r="S29" s="87"/>
      <c r="T29" s="87"/>
      <c r="U29" s="87"/>
      <c r="V29" s="87"/>
      <c r="W29" s="87"/>
      <c r="X29" s="87"/>
      <c r="Y29" s="87"/>
      <c r="Z29" s="87"/>
      <c r="AA29" s="437"/>
      <c r="AC29" s="575" t="s">
        <v>8</v>
      </c>
      <c r="AD29" s="602" t="s">
        <v>327</v>
      </c>
      <c r="AE29" s="602" t="s">
        <v>328</v>
      </c>
      <c r="AF29" s="576" t="s">
        <v>295</v>
      </c>
      <c r="AG29" s="575" t="s">
        <v>399</v>
      </c>
      <c r="AI29" s="575" t="s">
        <v>8</v>
      </c>
      <c r="AJ29" s="602" t="s">
        <v>327</v>
      </c>
      <c r="AK29" s="602" t="s">
        <v>328</v>
      </c>
      <c r="AL29" s="576" t="s">
        <v>295</v>
      </c>
      <c r="AM29" s="575" t="s">
        <v>399</v>
      </c>
      <c r="AN29" s="575" t="s">
        <v>547</v>
      </c>
      <c r="BE29" s="31" t="s">
        <v>8</v>
      </c>
      <c r="BF29" s="530" t="s">
        <v>327</v>
      </c>
      <c r="BG29" s="531" t="s">
        <v>328</v>
      </c>
      <c r="BH29" s="529" t="s">
        <v>326</v>
      </c>
      <c r="BI29" s="30" t="s">
        <v>399</v>
      </c>
      <c r="BK29" s="31" t="s">
        <v>8</v>
      </c>
      <c r="BL29" s="530" t="s">
        <v>327</v>
      </c>
      <c r="BM29" s="531" t="s">
        <v>328</v>
      </c>
      <c r="BN29" s="529" t="s">
        <v>326</v>
      </c>
      <c r="BO29" s="43" t="s">
        <v>399</v>
      </c>
      <c r="BP29" s="103" t="s">
        <v>547</v>
      </c>
    </row>
    <row r="30" spans="1:69">
      <c r="A30" s="436"/>
      <c r="B30" s="87"/>
      <c r="C30" s="87"/>
      <c r="D30" s="87"/>
      <c r="E30" s="87"/>
      <c r="F30" s="87"/>
      <c r="G30" s="87"/>
      <c r="H30" s="87"/>
      <c r="I30" s="87"/>
      <c r="J30" s="87"/>
      <c r="K30" s="87"/>
      <c r="L30" s="87"/>
      <c r="M30" s="87"/>
      <c r="N30" s="87"/>
      <c r="O30" s="87"/>
      <c r="P30" s="87"/>
      <c r="Q30" s="87"/>
      <c r="R30" s="87"/>
      <c r="S30" s="87"/>
      <c r="T30" s="87"/>
      <c r="U30" s="87"/>
      <c r="V30" s="87"/>
      <c r="W30" s="87"/>
      <c r="X30" s="87"/>
      <c r="Y30" s="87"/>
      <c r="Z30" s="87"/>
      <c r="AA30" s="437"/>
      <c r="AC30" s="577" t="s">
        <v>413</v>
      </c>
      <c r="AD30" s="697">
        <f>BF35</f>
        <v>6.9182389937106917E-2</v>
      </c>
      <c r="AE30" s="697">
        <f>BG35</f>
        <v>6.2893081761006289E-2</v>
      </c>
      <c r="AF30" s="688">
        <f>BH35</f>
        <v>0.76100628930817615</v>
      </c>
      <c r="AG30" s="688">
        <f>BI35</f>
        <v>0.1069182389937107</v>
      </c>
      <c r="AI30" s="577" t="s">
        <v>413</v>
      </c>
      <c r="AJ30" s="696">
        <f>BL35</f>
        <v>11</v>
      </c>
      <c r="AK30" s="696">
        <f>BM35</f>
        <v>10</v>
      </c>
      <c r="AL30" s="696">
        <f>BN35</f>
        <v>121</v>
      </c>
      <c r="AM30" s="696">
        <f>BO35</f>
        <v>17</v>
      </c>
      <c r="AN30" s="696">
        <f>BP35</f>
        <v>159</v>
      </c>
      <c r="BE30" s="67" t="s">
        <v>544</v>
      </c>
      <c r="BF30" s="90">
        <f t="shared" ref="BF30:BI35" si="5">+BL30/$BP30</f>
        <v>0.16666666666666666</v>
      </c>
      <c r="BG30" s="46">
        <f t="shared" si="5"/>
        <v>6.9444444444444448E-2</v>
      </c>
      <c r="BH30" s="46">
        <f t="shared" si="5"/>
        <v>0.76388888888888884</v>
      </c>
      <c r="BI30" s="91">
        <f t="shared" si="5"/>
        <v>0</v>
      </c>
      <c r="BK30" s="67" t="s">
        <v>544</v>
      </c>
      <c r="BL30" s="533">
        <f>集計・資料②!BL40</f>
        <v>12</v>
      </c>
      <c r="BM30" s="93">
        <f>集計・資料②!BM40</f>
        <v>5</v>
      </c>
      <c r="BN30" s="93">
        <f>集計・資料②!BN40</f>
        <v>55</v>
      </c>
      <c r="BO30" s="536">
        <f>集計・資料②!BO40</f>
        <v>0</v>
      </c>
      <c r="BP30" s="510">
        <f t="shared" ref="BP30:BP35" si="6">+SUM(BL30:BO30)</f>
        <v>72</v>
      </c>
    </row>
    <row r="31" spans="1:69">
      <c r="A31" s="436"/>
      <c r="B31" s="87"/>
      <c r="C31" s="87"/>
      <c r="D31" s="87"/>
      <c r="E31" s="87"/>
      <c r="F31" s="87"/>
      <c r="G31" s="87"/>
      <c r="H31" s="87"/>
      <c r="I31" s="87"/>
      <c r="J31" s="87"/>
      <c r="K31" s="87"/>
      <c r="L31" s="87"/>
      <c r="M31" s="87"/>
      <c r="N31" s="87"/>
      <c r="O31" s="87"/>
      <c r="P31" s="87"/>
      <c r="Q31" s="87"/>
      <c r="R31" s="87"/>
      <c r="S31" s="87"/>
      <c r="T31" s="87"/>
      <c r="U31" s="87"/>
      <c r="V31" s="87"/>
      <c r="W31" s="87"/>
      <c r="X31" s="87"/>
      <c r="Y31" s="87"/>
      <c r="Z31" s="87"/>
      <c r="AA31" s="437"/>
      <c r="AC31" s="577" t="s">
        <v>414</v>
      </c>
      <c r="AD31" s="697">
        <f>BF34</f>
        <v>0.14105793450881612</v>
      </c>
      <c r="AE31" s="697">
        <f>BG34</f>
        <v>6.5491183879093195E-2</v>
      </c>
      <c r="AF31" s="688">
        <f>BH34</f>
        <v>0.73551637279596982</v>
      </c>
      <c r="AG31" s="688">
        <f>BI34</f>
        <v>5.793450881612091E-2</v>
      </c>
      <c r="AI31" s="577" t="s">
        <v>414</v>
      </c>
      <c r="AJ31" s="696">
        <f>BL34</f>
        <v>56</v>
      </c>
      <c r="AK31" s="696">
        <f>BM34</f>
        <v>26</v>
      </c>
      <c r="AL31" s="696">
        <f>BN34</f>
        <v>292</v>
      </c>
      <c r="AM31" s="696">
        <f>BO34</f>
        <v>23</v>
      </c>
      <c r="AN31" s="696">
        <f>BP34</f>
        <v>397</v>
      </c>
      <c r="BE31" s="70" t="s">
        <v>430</v>
      </c>
      <c r="BF31" s="96">
        <f t="shared" si="5"/>
        <v>0.17499999999999999</v>
      </c>
      <c r="BG31" s="72">
        <f t="shared" si="5"/>
        <v>0.125</v>
      </c>
      <c r="BH31" s="72">
        <f t="shared" si="5"/>
        <v>0.7</v>
      </c>
      <c r="BI31" s="73">
        <f t="shared" si="5"/>
        <v>0</v>
      </c>
      <c r="BK31" s="70" t="s">
        <v>430</v>
      </c>
      <c r="BL31" s="534">
        <f>集計・資料②!BL42</f>
        <v>14</v>
      </c>
      <c r="BM31" s="49">
        <f>集計・資料②!BM42</f>
        <v>10</v>
      </c>
      <c r="BN31" s="49">
        <f>集計・資料②!BN42</f>
        <v>56</v>
      </c>
      <c r="BO31" s="68">
        <f>集計・資料②!BO42</f>
        <v>0</v>
      </c>
      <c r="BP31" s="76">
        <f t="shared" si="6"/>
        <v>80</v>
      </c>
    </row>
    <row r="32" spans="1:69">
      <c r="A32" s="436"/>
      <c r="B32" s="87"/>
      <c r="C32" s="87"/>
      <c r="D32" s="87"/>
      <c r="E32" s="87"/>
      <c r="F32" s="87"/>
      <c r="G32" s="87"/>
      <c r="H32" s="87"/>
      <c r="I32" s="87"/>
      <c r="J32" s="87"/>
      <c r="K32" s="87"/>
      <c r="L32" s="87"/>
      <c r="M32" s="87"/>
      <c r="N32" s="87"/>
      <c r="O32" s="87"/>
      <c r="P32" s="87"/>
      <c r="Q32" s="87"/>
      <c r="R32" s="87"/>
      <c r="S32" s="87"/>
      <c r="T32" s="87"/>
      <c r="U32" s="87"/>
      <c r="V32" s="87"/>
      <c r="W32" s="87"/>
      <c r="X32" s="87"/>
      <c r="Y32" s="87"/>
      <c r="Z32" s="87"/>
      <c r="AA32" s="437"/>
      <c r="AC32" s="577" t="s">
        <v>415</v>
      </c>
      <c r="AD32" s="697">
        <f>BF33</f>
        <v>0.18791946308724833</v>
      </c>
      <c r="AE32" s="697">
        <f>BG33</f>
        <v>9.8434004474272932E-2</v>
      </c>
      <c r="AF32" s="688">
        <f>BH33</f>
        <v>0.66442953020134232</v>
      </c>
      <c r="AG32" s="688">
        <f>BI33</f>
        <v>4.9217002237136466E-2</v>
      </c>
      <c r="AI32" s="577" t="s">
        <v>415</v>
      </c>
      <c r="AJ32" s="696">
        <f>BL33</f>
        <v>84</v>
      </c>
      <c r="AK32" s="696">
        <f>BM33</f>
        <v>44</v>
      </c>
      <c r="AL32" s="696">
        <f>BN33</f>
        <v>297</v>
      </c>
      <c r="AM32" s="696">
        <f>BO33</f>
        <v>22</v>
      </c>
      <c r="AN32" s="696">
        <f>BP33</f>
        <v>447</v>
      </c>
      <c r="BE32" s="70" t="s">
        <v>431</v>
      </c>
      <c r="BF32" s="96">
        <f t="shared" si="5"/>
        <v>0.17857142857142858</v>
      </c>
      <c r="BG32" s="72">
        <f t="shared" si="5"/>
        <v>0.10714285714285714</v>
      </c>
      <c r="BH32" s="72">
        <f t="shared" si="5"/>
        <v>0.6875</v>
      </c>
      <c r="BI32" s="73">
        <f t="shared" si="5"/>
        <v>2.6785714285714284E-2</v>
      </c>
      <c r="BK32" s="70" t="s">
        <v>431</v>
      </c>
      <c r="BL32" s="534">
        <f>集計・資料②!BL44</f>
        <v>20</v>
      </c>
      <c r="BM32" s="49">
        <f>集計・資料②!BM44</f>
        <v>12</v>
      </c>
      <c r="BN32" s="49">
        <f>集計・資料②!BN44</f>
        <v>77</v>
      </c>
      <c r="BO32" s="68">
        <f>集計・資料②!BO44</f>
        <v>3</v>
      </c>
      <c r="BP32" s="76">
        <f t="shared" si="6"/>
        <v>112</v>
      </c>
    </row>
    <row r="33" spans="1:68">
      <c r="A33" s="436"/>
      <c r="B33" s="87"/>
      <c r="C33" s="87"/>
      <c r="D33" s="87"/>
      <c r="E33" s="87"/>
      <c r="F33" s="87"/>
      <c r="G33" s="87"/>
      <c r="H33" s="87"/>
      <c r="I33" s="87"/>
      <c r="J33" s="87"/>
      <c r="K33" s="87"/>
      <c r="L33" s="87"/>
      <c r="M33" s="87"/>
      <c r="N33" s="87"/>
      <c r="O33" s="87"/>
      <c r="P33" s="87"/>
      <c r="Q33" s="87"/>
      <c r="R33" s="87"/>
      <c r="S33" s="87"/>
      <c r="T33" s="87"/>
      <c r="U33" s="87"/>
      <c r="V33" s="87"/>
      <c r="W33" s="87"/>
      <c r="X33" s="87"/>
      <c r="Y33" s="87"/>
      <c r="Z33" s="87"/>
      <c r="AA33" s="437"/>
      <c r="AC33" s="577" t="s">
        <v>416</v>
      </c>
      <c r="AD33" s="697">
        <f>BF32</f>
        <v>0.17857142857142858</v>
      </c>
      <c r="AE33" s="697">
        <f>BG32</f>
        <v>0.10714285714285714</v>
      </c>
      <c r="AF33" s="688">
        <f>BH32</f>
        <v>0.6875</v>
      </c>
      <c r="AG33" s="688">
        <f>BI32</f>
        <v>2.6785714285714284E-2</v>
      </c>
      <c r="AI33" s="577" t="s">
        <v>416</v>
      </c>
      <c r="AJ33" s="696">
        <f>BL32</f>
        <v>20</v>
      </c>
      <c r="AK33" s="696">
        <f>BM32</f>
        <v>12</v>
      </c>
      <c r="AL33" s="696">
        <f>BN32</f>
        <v>77</v>
      </c>
      <c r="AM33" s="696">
        <f>BO32</f>
        <v>3</v>
      </c>
      <c r="AN33" s="696">
        <f>BP32</f>
        <v>112</v>
      </c>
      <c r="BE33" s="70" t="s">
        <v>432</v>
      </c>
      <c r="BF33" s="96">
        <f t="shared" si="5"/>
        <v>0.18791946308724833</v>
      </c>
      <c r="BG33" s="72">
        <f t="shared" si="5"/>
        <v>9.8434004474272932E-2</v>
      </c>
      <c r="BH33" s="72">
        <f t="shared" si="5"/>
        <v>0.66442953020134232</v>
      </c>
      <c r="BI33" s="73">
        <f t="shared" si="5"/>
        <v>4.9217002237136466E-2</v>
      </c>
      <c r="BK33" s="70" t="s">
        <v>432</v>
      </c>
      <c r="BL33" s="534">
        <f>集計・資料②!BL46</f>
        <v>84</v>
      </c>
      <c r="BM33" s="49">
        <f>集計・資料②!BM46</f>
        <v>44</v>
      </c>
      <c r="BN33" s="49">
        <f>集計・資料②!BN46</f>
        <v>297</v>
      </c>
      <c r="BO33" s="68">
        <f>集計・資料②!BO46</f>
        <v>22</v>
      </c>
      <c r="BP33" s="76">
        <f t="shared" si="6"/>
        <v>447</v>
      </c>
    </row>
    <row r="34" spans="1:68">
      <c r="A34" s="436"/>
      <c r="B34" s="87"/>
      <c r="C34" s="87"/>
      <c r="D34" s="87"/>
      <c r="E34" s="87"/>
      <c r="F34" s="87"/>
      <c r="G34" s="87"/>
      <c r="H34" s="87"/>
      <c r="I34" s="87"/>
      <c r="J34" s="87"/>
      <c r="K34" s="87"/>
      <c r="L34" s="87"/>
      <c r="M34" s="87"/>
      <c r="N34" s="87"/>
      <c r="O34" s="87"/>
      <c r="P34" s="87"/>
      <c r="Q34" s="87"/>
      <c r="R34" s="87"/>
      <c r="S34" s="87"/>
      <c r="T34" s="87"/>
      <c r="U34" s="87"/>
      <c r="V34" s="87"/>
      <c r="W34" s="87"/>
      <c r="X34" s="87"/>
      <c r="Y34" s="87"/>
      <c r="Z34" s="87"/>
      <c r="AA34" s="437"/>
      <c r="AC34" s="577" t="s">
        <v>417</v>
      </c>
      <c r="AD34" s="697">
        <f>BF31</f>
        <v>0.17499999999999999</v>
      </c>
      <c r="AE34" s="697">
        <f>BG31</f>
        <v>0.125</v>
      </c>
      <c r="AF34" s="688">
        <f>BH31</f>
        <v>0.7</v>
      </c>
      <c r="AG34" s="688">
        <f>BI31</f>
        <v>0</v>
      </c>
      <c r="AI34" s="577" t="s">
        <v>417</v>
      </c>
      <c r="AJ34" s="696">
        <f>BL31</f>
        <v>14</v>
      </c>
      <c r="AK34" s="696">
        <f>BM31</f>
        <v>10</v>
      </c>
      <c r="AL34" s="696">
        <f>BN31</f>
        <v>56</v>
      </c>
      <c r="AM34" s="696">
        <f>BO31</f>
        <v>0</v>
      </c>
      <c r="AN34" s="696">
        <f>BP31</f>
        <v>80</v>
      </c>
      <c r="BE34" s="70" t="s">
        <v>433</v>
      </c>
      <c r="BF34" s="96">
        <f t="shared" si="5"/>
        <v>0.14105793450881612</v>
      </c>
      <c r="BG34" s="72">
        <f t="shared" si="5"/>
        <v>6.5491183879093195E-2</v>
      </c>
      <c r="BH34" s="72">
        <f t="shared" si="5"/>
        <v>0.73551637279596982</v>
      </c>
      <c r="BI34" s="73">
        <f t="shared" si="5"/>
        <v>5.793450881612091E-2</v>
      </c>
      <c r="BK34" s="70" t="s">
        <v>433</v>
      </c>
      <c r="BL34" s="534">
        <f>集計・資料②!BL48</f>
        <v>56</v>
      </c>
      <c r="BM34" s="49">
        <f>集計・資料②!BM48</f>
        <v>26</v>
      </c>
      <c r="BN34" s="49">
        <f>集計・資料②!BN48</f>
        <v>292</v>
      </c>
      <c r="BO34" s="68">
        <f>集計・資料②!BO48</f>
        <v>23</v>
      </c>
      <c r="BP34" s="76">
        <f t="shared" si="6"/>
        <v>397</v>
      </c>
    </row>
    <row r="35" spans="1:68" ht="11.25" thickBot="1">
      <c r="A35" s="436"/>
      <c r="B35" s="87"/>
      <c r="C35" s="87"/>
      <c r="D35" s="87"/>
      <c r="E35" s="87"/>
      <c r="F35" s="87"/>
      <c r="G35" s="87"/>
      <c r="H35" s="87"/>
      <c r="I35" s="87"/>
      <c r="J35" s="87"/>
      <c r="K35" s="87"/>
      <c r="L35" s="87"/>
      <c r="M35" s="87"/>
      <c r="N35" s="87"/>
      <c r="O35" s="87"/>
      <c r="P35" s="87"/>
      <c r="Q35" s="87"/>
      <c r="R35" s="87"/>
      <c r="S35" s="87"/>
      <c r="T35" s="87"/>
      <c r="U35" s="87"/>
      <c r="V35" s="87"/>
      <c r="W35" s="87"/>
      <c r="X35" s="87"/>
      <c r="Y35" s="87"/>
      <c r="Z35" s="87"/>
      <c r="AA35" s="437"/>
      <c r="AC35" s="577" t="s">
        <v>418</v>
      </c>
      <c r="AD35" s="697">
        <f>BF30</f>
        <v>0.16666666666666666</v>
      </c>
      <c r="AE35" s="697">
        <f>BG30</f>
        <v>6.9444444444444448E-2</v>
      </c>
      <c r="AF35" s="688">
        <f>BH30</f>
        <v>0.76388888888888884</v>
      </c>
      <c r="AG35" s="688">
        <f>BI30</f>
        <v>0</v>
      </c>
      <c r="AI35" s="577" t="s">
        <v>418</v>
      </c>
      <c r="AJ35" s="696">
        <f>BL30</f>
        <v>12</v>
      </c>
      <c r="AK35" s="696">
        <f>BM30</f>
        <v>5</v>
      </c>
      <c r="AL35" s="696">
        <f>BN30</f>
        <v>55</v>
      </c>
      <c r="AM35" s="696">
        <f>BO30</f>
        <v>0</v>
      </c>
      <c r="AN35" s="696">
        <f>BP30</f>
        <v>72</v>
      </c>
      <c r="BE35" s="77" t="s">
        <v>434</v>
      </c>
      <c r="BF35" s="55">
        <f t="shared" si="5"/>
        <v>6.9182389937106917E-2</v>
      </c>
      <c r="BG35" s="56">
        <f t="shared" si="5"/>
        <v>6.2893081761006289E-2</v>
      </c>
      <c r="BH35" s="56">
        <f t="shared" si="5"/>
        <v>0.76100628930817615</v>
      </c>
      <c r="BI35" s="57">
        <f t="shared" si="5"/>
        <v>0.1069182389937107</v>
      </c>
      <c r="BK35" s="79" t="s">
        <v>434</v>
      </c>
      <c r="BL35" s="535">
        <f>集計・資料②!BL50</f>
        <v>11</v>
      </c>
      <c r="BM35" s="59">
        <f>集計・資料②!BM50</f>
        <v>10</v>
      </c>
      <c r="BN35" s="59">
        <f>集計・資料②!BN50</f>
        <v>121</v>
      </c>
      <c r="BO35" s="80">
        <f>集計・資料②!BO50</f>
        <v>17</v>
      </c>
      <c r="BP35" s="81">
        <f t="shared" si="6"/>
        <v>159</v>
      </c>
    </row>
    <row r="36" spans="1:68" ht="11.25" thickBot="1">
      <c r="A36" s="436"/>
      <c r="B36" s="87"/>
      <c r="C36" s="87"/>
      <c r="D36" s="87"/>
      <c r="E36" s="87"/>
      <c r="F36" s="87"/>
      <c r="G36" s="87"/>
      <c r="H36" s="87"/>
      <c r="I36" s="87"/>
      <c r="J36" s="87"/>
      <c r="K36" s="87"/>
      <c r="L36" s="87"/>
      <c r="M36" s="87"/>
      <c r="N36" s="87"/>
      <c r="O36" s="87"/>
      <c r="P36" s="87"/>
      <c r="Q36" s="87"/>
      <c r="R36" s="87"/>
      <c r="S36" s="87"/>
      <c r="T36" s="87"/>
      <c r="U36" s="87"/>
      <c r="V36" s="87"/>
      <c r="W36" s="87"/>
      <c r="X36" s="87"/>
      <c r="Y36" s="87"/>
      <c r="Z36" s="87"/>
      <c r="AA36" s="437"/>
      <c r="AI36" s="575" t="s">
        <v>545</v>
      </c>
      <c r="AJ36" s="696">
        <f>SUM(AJ30:AJ35)</f>
        <v>197</v>
      </c>
      <c r="AK36" s="696">
        <f>SUM(AK30:AK35)</f>
        <v>107</v>
      </c>
      <c r="AL36" s="696">
        <f>SUM(AL30:AL35)</f>
        <v>898</v>
      </c>
      <c r="AM36" s="696">
        <f>SUM(AM30:AM35)</f>
        <v>65</v>
      </c>
      <c r="AN36" s="696">
        <f>SUM(AN30:AN35)</f>
        <v>1267</v>
      </c>
      <c r="AO36" s="791"/>
      <c r="BK36" s="37" t="s">
        <v>545</v>
      </c>
      <c r="BL36" s="62">
        <f>集計・資料②!BL52</f>
        <v>197</v>
      </c>
      <c r="BM36" s="83">
        <f>集計・資料②!BM52</f>
        <v>107</v>
      </c>
      <c r="BN36" s="83">
        <f>集計・資料②!BN52</f>
        <v>898</v>
      </c>
      <c r="BO36" s="82">
        <f>集計・資料②!BO52</f>
        <v>65</v>
      </c>
      <c r="BP36" s="138">
        <f>+SUM(BP30:BP35)</f>
        <v>1267</v>
      </c>
    </row>
    <row r="37" spans="1:68">
      <c r="A37" s="436"/>
      <c r="B37" s="87"/>
      <c r="C37" s="87"/>
      <c r="D37" s="87"/>
      <c r="E37" s="87"/>
      <c r="F37" s="87"/>
      <c r="G37" s="87"/>
      <c r="H37" s="87"/>
      <c r="I37" s="87"/>
      <c r="J37" s="87"/>
      <c r="K37" s="87"/>
      <c r="L37" s="87"/>
      <c r="M37" s="87"/>
      <c r="N37" s="87"/>
      <c r="O37" s="87"/>
      <c r="P37" s="87"/>
      <c r="Q37" s="87"/>
      <c r="R37" s="87"/>
      <c r="S37" s="87"/>
      <c r="T37" s="87"/>
      <c r="U37" s="87"/>
      <c r="V37" s="87"/>
      <c r="W37" s="87"/>
      <c r="X37" s="87"/>
      <c r="Y37" s="87"/>
      <c r="Z37" s="87"/>
      <c r="AA37" s="437"/>
      <c r="AO37" s="792"/>
    </row>
    <row r="38" spans="1:68">
      <c r="A38" s="436"/>
      <c r="B38" s="87"/>
      <c r="C38" s="87"/>
      <c r="D38" s="87"/>
      <c r="E38" s="87"/>
      <c r="F38" s="87"/>
      <c r="G38" s="87"/>
      <c r="H38" s="87"/>
      <c r="I38" s="87"/>
      <c r="J38" s="87"/>
      <c r="K38" s="87"/>
      <c r="L38" s="87"/>
      <c r="M38" s="87"/>
      <c r="N38" s="87"/>
      <c r="O38" s="87"/>
      <c r="P38" s="87"/>
      <c r="Q38" s="87"/>
      <c r="R38" s="87"/>
      <c r="S38" s="87"/>
      <c r="T38" s="87"/>
      <c r="U38" s="87"/>
      <c r="V38" s="87"/>
      <c r="W38" s="87"/>
      <c r="X38" s="87"/>
      <c r="Y38" s="87"/>
      <c r="Z38" s="87"/>
      <c r="AA38" s="437"/>
      <c r="AO38" s="791"/>
    </row>
    <row r="39" spans="1:68">
      <c r="A39" s="436"/>
      <c r="B39" s="87"/>
      <c r="C39" s="87"/>
      <c r="D39" s="87"/>
      <c r="E39" s="87"/>
      <c r="F39" s="87"/>
      <c r="G39" s="87"/>
      <c r="H39" s="87"/>
      <c r="I39" s="87"/>
      <c r="J39" s="87"/>
      <c r="K39" s="87"/>
      <c r="L39" s="87"/>
      <c r="M39" s="87"/>
      <c r="N39" s="87"/>
      <c r="O39" s="87"/>
      <c r="P39" s="87"/>
      <c r="Q39" s="87"/>
      <c r="R39" s="87"/>
      <c r="S39" s="87"/>
      <c r="T39" s="87"/>
      <c r="U39" s="87"/>
      <c r="V39" s="87"/>
      <c r="W39" s="87"/>
      <c r="X39" s="87"/>
      <c r="Y39" s="87"/>
      <c r="Z39" s="87"/>
      <c r="AA39" s="437"/>
      <c r="AJ39" s="86"/>
      <c r="AK39" s="86"/>
      <c r="AL39" s="86"/>
      <c r="AM39" s="86"/>
      <c r="AO39" s="792"/>
      <c r="BL39" s="86"/>
      <c r="BM39" s="86"/>
      <c r="BN39" s="86"/>
      <c r="BO39" s="86"/>
    </row>
    <row r="40" spans="1:68">
      <c r="A40" s="436"/>
      <c r="B40" s="87"/>
      <c r="C40" s="87"/>
      <c r="D40" s="87"/>
      <c r="E40" s="87"/>
      <c r="F40" s="87"/>
      <c r="G40" s="87"/>
      <c r="H40" s="87"/>
      <c r="I40" s="87"/>
      <c r="J40" s="87"/>
      <c r="K40" s="87"/>
      <c r="L40" s="87"/>
      <c r="M40" s="87"/>
      <c r="N40" s="87"/>
      <c r="O40" s="87"/>
      <c r="P40" s="87"/>
      <c r="Q40" s="87"/>
      <c r="R40" s="87"/>
      <c r="S40" s="87"/>
      <c r="T40" s="87"/>
      <c r="U40" s="87"/>
      <c r="V40" s="87"/>
      <c r="W40" s="87"/>
      <c r="X40" s="87"/>
      <c r="Y40" s="87"/>
      <c r="Z40" s="87"/>
      <c r="AA40" s="437"/>
      <c r="AC40" s="26" t="s">
        <v>866</v>
      </c>
      <c r="AJ40" s="87"/>
      <c r="AK40" s="87"/>
      <c r="AL40" s="87"/>
      <c r="AM40" s="87"/>
      <c r="AO40" s="791"/>
      <c r="BL40" s="87"/>
      <c r="BM40" s="87"/>
      <c r="BN40" s="87"/>
      <c r="BO40" s="87"/>
    </row>
    <row r="41" spans="1:68" ht="21" customHeight="1">
      <c r="A41" s="436"/>
      <c r="B41" s="87"/>
      <c r="C41" s="87"/>
      <c r="D41" s="87"/>
      <c r="E41" s="87"/>
      <c r="F41" s="87"/>
      <c r="G41" s="87"/>
      <c r="H41" s="87"/>
      <c r="I41" s="87"/>
      <c r="J41" s="87"/>
      <c r="K41" s="87"/>
      <c r="L41" s="87"/>
      <c r="M41" s="87"/>
      <c r="N41" s="87"/>
      <c r="O41" s="87"/>
      <c r="P41" s="87"/>
      <c r="Q41" s="87"/>
      <c r="R41" s="87"/>
      <c r="S41" s="87"/>
      <c r="T41" s="87"/>
      <c r="U41" s="87"/>
      <c r="V41" s="87"/>
      <c r="W41" s="87"/>
      <c r="X41" s="87"/>
      <c r="Y41" s="87"/>
      <c r="Z41" s="87"/>
      <c r="AA41" s="437"/>
      <c r="AC41" s="998"/>
      <c r="AD41" s="994" t="s">
        <v>864</v>
      </c>
      <c r="AE41" s="995"/>
      <c r="AF41" s="996" t="s">
        <v>865</v>
      </c>
      <c r="AG41" s="997"/>
      <c r="AH41" s="87"/>
      <c r="AI41" s="87"/>
      <c r="AO41" s="792"/>
    </row>
    <row r="42" spans="1:68">
      <c r="A42" s="436"/>
      <c r="B42" s="87"/>
      <c r="C42" s="87"/>
      <c r="D42" s="87"/>
      <c r="E42" s="87"/>
      <c r="F42" s="87"/>
      <c r="G42" s="87"/>
      <c r="H42" s="87"/>
      <c r="I42" s="87"/>
      <c r="J42" s="87"/>
      <c r="K42" s="87"/>
      <c r="L42" s="87"/>
      <c r="M42" s="87"/>
      <c r="N42" s="87"/>
      <c r="O42" s="87"/>
      <c r="P42" s="87"/>
      <c r="Q42" s="87"/>
      <c r="R42" s="87"/>
      <c r="S42" s="87"/>
      <c r="T42" s="87"/>
      <c r="U42" s="87"/>
      <c r="V42" s="87"/>
      <c r="W42" s="87"/>
      <c r="X42" s="87"/>
      <c r="Y42" s="87"/>
      <c r="Z42" s="87"/>
      <c r="AA42" s="437"/>
      <c r="AC42" s="999"/>
      <c r="AD42" s="899" t="s">
        <v>858</v>
      </c>
      <c r="AE42" s="899" t="s">
        <v>859</v>
      </c>
      <c r="AF42" s="899" t="s">
        <v>858</v>
      </c>
      <c r="AG42" s="899" t="s">
        <v>859</v>
      </c>
      <c r="AH42" s="87"/>
      <c r="AI42" s="87"/>
      <c r="AO42" s="791"/>
    </row>
    <row r="43" spans="1:68">
      <c r="A43" s="436"/>
      <c r="B43" s="87"/>
      <c r="C43" s="87"/>
      <c r="D43" s="87"/>
      <c r="E43" s="87"/>
      <c r="F43" s="87"/>
      <c r="G43" s="87"/>
      <c r="H43" s="87"/>
      <c r="I43" s="87"/>
      <c r="J43" s="87"/>
      <c r="K43" s="87"/>
      <c r="L43" s="87"/>
      <c r="M43" s="87"/>
      <c r="N43" s="87"/>
      <c r="O43" s="87"/>
      <c r="P43" s="87"/>
      <c r="Q43" s="87"/>
      <c r="R43" s="87"/>
      <c r="S43" s="87"/>
      <c r="T43" s="87"/>
      <c r="U43" s="87"/>
      <c r="V43" s="87"/>
      <c r="W43" s="87"/>
      <c r="X43" s="87"/>
      <c r="Y43" s="87"/>
      <c r="Z43" s="87"/>
      <c r="AA43" s="437"/>
      <c r="AC43" s="900" t="s">
        <v>860</v>
      </c>
      <c r="AD43" s="710">
        <f>集計・資料②!BP52</f>
        <v>7</v>
      </c>
      <c r="AE43" s="710">
        <f>集計・資料②!BQ52</f>
        <v>31</v>
      </c>
      <c r="AF43" s="710">
        <f>集計・資料②!BR52</f>
        <v>2</v>
      </c>
      <c r="AG43" s="710">
        <f>集計・資料②!BS52</f>
        <v>24</v>
      </c>
      <c r="AH43" s="87"/>
      <c r="AI43" s="87"/>
      <c r="AO43" s="792"/>
    </row>
    <row r="44" spans="1:68">
      <c r="A44" s="436"/>
      <c r="B44" s="87"/>
      <c r="C44" s="87"/>
      <c r="D44" s="87"/>
      <c r="E44" s="87"/>
      <c r="F44" s="87"/>
      <c r="G44" s="87"/>
      <c r="H44" s="87"/>
      <c r="I44" s="87"/>
      <c r="J44" s="87"/>
      <c r="K44" s="87"/>
      <c r="L44" s="87"/>
      <c r="M44" s="87"/>
      <c r="N44" s="87"/>
      <c r="O44" s="87"/>
      <c r="P44" s="87"/>
      <c r="Q44" s="87"/>
      <c r="R44" s="87"/>
      <c r="S44" s="87"/>
      <c r="T44" s="87"/>
      <c r="U44" s="87"/>
      <c r="V44" s="87"/>
      <c r="W44" s="87"/>
      <c r="X44" s="87"/>
      <c r="Y44" s="87"/>
      <c r="Z44" s="87"/>
      <c r="AA44" s="437"/>
      <c r="AC44" s="900" t="s">
        <v>861</v>
      </c>
      <c r="AD44" s="710">
        <f>集計・資料②!BT52</f>
        <v>13</v>
      </c>
      <c r="AE44" s="710">
        <f>集計・資料②!BU52</f>
        <v>33</v>
      </c>
      <c r="AF44" s="710">
        <f>集計・資料②!BV52</f>
        <v>2</v>
      </c>
      <c r="AG44" s="710">
        <f>集計・資料②!BW52</f>
        <v>20</v>
      </c>
      <c r="AH44" s="87"/>
      <c r="AI44" s="87"/>
      <c r="AO44" s="791"/>
    </row>
    <row r="45" spans="1:68">
      <c r="A45" s="436"/>
      <c r="B45" s="87"/>
      <c r="C45" s="87"/>
      <c r="D45" s="87"/>
      <c r="E45" s="87"/>
      <c r="F45" s="87"/>
      <c r="G45" s="87"/>
      <c r="H45" s="87"/>
      <c r="I45" s="87"/>
      <c r="J45" s="87"/>
      <c r="K45" s="87"/>
      <c r="L45" s="87"/>
      <c r="M45" s="87"/>
      <c r="N45" s="87"/>
      <c r="O45" s="87"/>
      <c r="P45" s="87"/>
      <c r="Q45" s="87"/>
      <c r="R45" s="87"/>
      <c r="S45" s="87"/>
      <c r="T45" s="87"/>
      <c r="U45" s="87"/>
      <c r="V45" s="87"/>
      <c r="W45" s="87"/>
      <c r="X45" s="87"/>
      <c r="Y45" s="87"/>
      <c r="Z45" s="87"/>
      <c r="AA45" s="437"/>
      <c r="AC45" s="900" t="s">
        <v>862</v>
      </c>
      <c r="AD45" s="710">
        <f>集計・資料②!BX52</f>
        <v>9</v>
      </c>
      <c r="AE45" s="710">
        <f>集計・資料②!BY52</f>
        <v>0</v>
      </c>
      <c r="AF45" s="710">
        <f>集計・資料②!BZ52</f>
        <v>4</v>
      </c>
      <c r="AG45" s="710">
        <f>集計・資料②!CA52</f>
        <v>4</v>
      </c>
      <c r="AH45" s="87"/>
      <c r="AI45" s="87"/>
      <c r="AO45" s="792"/>
    </row>
    <row r="46" spans="1:68">
      <c r="A46" s="436"/>
      <c r="B46" s="87"/>
      <c r="C46" s="87"/>
      <c r="D46" s="87"/>
      <c r="E46" s="87"/>
      <c r="F46" s="87"/>
      <c r="G46" s="87"/>
      <c r="H46" s="87"/>
      <c r="I46" s="87"/>
      <c r="J46" s="87"/>
      <c r="K46" s="87"/>
      <c r="L46" s="87"/>
      <c r="M46" s="87"/>
      <c r="N46" s="87"/>
      <c r="O46" s="87"/>
      <c r="P46" s="87"/>
      <c r="Q46" s="87"/>
      <c r="R46" s="87"/>
      <c r="S46" s="87"/>
      <c r="T46" s="87"/>
      <c r="U46" s="87"/>
      <c r="V46" s="87"/>
      <c r="W46" s="87"/>
      <c r="X46" s="87"/>
      <c r="Y46" s="87"/>
      <c r="Z46" s="87"/>
      <c r="AA46" s="437"/>
      <c r="AC46" s="900" t="s">
        <v>863</v>
      </c>
      <c r="AD46" s="710">
        <f>集計・資料②!CB52</f>
        <v>10</v>
      </c>
      <c r="AE46" s="710">
        <f>集計・資料②!CC52</f>
        <v>0</v>
      </c>
      <c r="AF46" s="710">
        <f>集計・資料②!CD52</f>
        <v>6</v>
      </c>
      <c r="AG46" s="710">
        <f>集計・資料②!CE52</f>
        <v>8</v>
      </c>
      <c r="AH46" s="87"/>
      <c r="AI46" s="87"/>
      <c r="AO46" s="791"/>
    </row>
    <row r="47" spans="1:68">
      <c r="A47" s="436"/>
      <c r="B47" s="87"/>
      <c r="C47" s="87"/>
      <c r="D47" s="87"/>
      <c r="E47" s="87"/>
      <c r="F47" s="87"/>
      <c r="G47" s="87"/>
      <c r="H47" s="87"/>
      <c r="I47" s="87"/>
      <c r="J47" s="87"/>
      <c r="K47" s="87"/>
      <c r="L47" s="87"/>
      <c r="M47" s="87"/>
      <c r="N47" s="87"/>
      <c r="O47" s="87"/>
      <c r="P47" s="87"/>
      <c r="Q47" s="87"/>
      <c r="R47" s="87"/>
      <c r="S47" s="87"/>
      <c r="T47" s="87"/>
      <c r="U47" s="87"/>
      <c r="V47" s="87"/>
      <c r="W47" s="87"/>
      <c r="X47" s="87"/>
      <c r="Y47" s="87"/>
      <c r="Z47" s="87"/>
      <c r="AA47" s="437"/>
      <c r="AO47" s="792"/>
    </row>
    <row r="48" spans="1:68">
      <c r="A48" s="436"/>
      <c r="B48" s="87"/>
      <c r="C48" s="87"/>
      <c r="D48" s="87"/>
      <c r="E48" s="87"/>
      <c r="F48" s="87"/>
      <c r="G48" s="87"/>
      <c r="H48" s="87"/>
      <c r="I48" s="87"/>
      <c r="J48" s="87"/>
      <c r="K48" s="87"/>
      <c r="L48" s="87"/>
      <c r="M48" s="87"/>
      <c r="N48" s="87"/>
      <c r="O48" s="87"/>
      <c r="P48" s="87"/>
      <c r="Q48" s="87"/>
      <c r="R48" s="87"/>
      <c r="S48" s="87"/>
      <c r="T48" s="87"/>
      <c r="U48" s="87"/>
      <c r="V48" s="87"/>
      <c r="W48" s="87"/>
      <c r="X48" s="87"/>
      <c r="Y48" s="87"/>
      <c r="Z48" s="87"/>
      <c r="AA48" s="437"/>
      <c r="AO48" s="791"/>
    </row>
    <row r="49" spans="1:42">
      <c r="A49" s="436"/>
      <c r="B49" s="87"/>
      <c r="C49" s="87"/>
      <c r="D49" s="87"/>
      <c r="E49" s="87"/>
      <c r="F49" s="87"/>
      <c r="G49" s="87"/>
      <c r="H49" s="87"/>
      <c r="I49" s="87"/>
      <c r="J49" s="87"/>
      <c r="K49" s="87"/>
      <c r="L49" s="87"/>
      <c r="M49" s="87"/>
      <c r="N49" s="87"/>
      <c r="O49" s="87"/>
      <c r="P49" s="87"/>
      <c r="Q49" s="87"/>
      <c r="R49" s="87"/>
      <c r="S49" s="87"/>
      <c r="T49" s="87"/>
      <c r="U49" s="87"/>
      <c r="V49" s="87"/>
      <c r="W49" s="87"/>
      <c r="X49" s="87"/>
      <c r="Y49" s="87"/>
      <c r="Z49" s="87"/>
      <c r="AA49" s="437"/>
      <c r="AO49" s="792"/>
    </row>
    <row r="50" spans="1:42">
      <c r="A50" s="436"/>
      <c r="B50" s="87"/>
      <c r="C50" s="87"/>
      <c r="D50" s="87"/>
      <c r="E50" s="87"/>
      <c r="F50" s="87"/>
      <c r="G50" s="87"/>
      <c r="H50" s="87"/>
      <c r="I50" s="87"/>
      <c r="J50" s="87"/>
      <c r="K50" s="87"/>
      <c r="L50" s="87"/>
      <c r="M50" s="87"/>
      <c r="N50" s="87"/>
      <c r="O50" s="87"/>
      <c r="P50" s="87"/>
      <c r="Q50" s="87"/>
      <c r="R50" s="87"/>
      <c r="S50" s="87"/>
      <c r="T50" s="87"/>
      <c r="U50" s="87"/>
      <c r="V50" s="87"/>
      <c r="W50" s="87"/>
      <c r="X50" s="87"/>
      <c r="Y50" s="87"/>
      <c r="Z50" s="87"/>
      <c r="AA50" s="437"/>
      <c r="AO50" s="791"/>
      <c r="AP50" s="791"/>
    </row>
    <row r="51" spans="1:42">
      <c r="A51" s="436"/>
      <c r="B51" s="87"/>
      <c r="C51" s="87"/>
      <c r="D51" s="87"/>
      <c r="E51" s="87"/>
      <c r="F51" s="87"/>
      <c r="G51" s="87"/>
      <c r="H51" s="87"/>
      <c r="I51" s="87"/>
      <c r="J51" s="87"/>
      <c r="K51" s="87"/>
      <c r="L51" s="87"/>
      <c r="M51" s="87"/>
      <c r="N51" s="87"/>
      <c r="O51" s="87"/>
      <c r="P51" s="87"/>
      <c r="Q51" s="87"/>
      <c r="R51" s="87"/>
      <c r="S51" s="87"/>
      <c r="T51" s="87"/>
      <c r="U51" s="87"/>
      <c r="V51" s="87"/>
      <c r="W51" s="87"/>
      <c r="X51" s="87"/>
      <c r="Y51" s="87"/>
      <c r="Z51" s="87"/>
      <c r="AA51" s="437"/>
      <c r="AO51" s="792"/>
      <c r="AP51" s="791"/>
    </row>
    <row r="52" spans="1:42">
      <c r="A52" s="436"/>
      <c r="B52" s="87"/>
      <c r="C52" s="87"/>
      <c r="D52" s="87"/>
      <c r="E52" s="87"/>
      <c r="F52" s="87"/>
      <c r="G52" s="87"/>
      <c r="H52" s="87"/>
      <c r="I52" s="87"/>
      <c r="J52" s="87"/>
      <c r="K52" s="87"/>
      <c r="L52" s="87"/>
      <c r="M52" s="87"/>
      <c r="N52" s="87"/>
      <c r="O52" s="87"/>
      <c r="P52" s="87"/>
      <c r="Q52" s="87"/>
      <c r="R52" s="87"/>
      <c r="S52" s="87"/>
      <c r="T52" s="87"/>
      <c r="U52" s="87"/>
      <c r="V52" s="87"/>
      <c r="W52" s="87"/>
      <c r="X52" s="87"/>
      <c r="Y52" s="87"/>
      <c r="Z52" s="87"/>
      <c r="AA52" s="437"/>
      <c r="AO52" s="791"/>
      <c r="AP52" s="791"/>
    </row>
    <row r="53" spans="1:42">
      <c r="A53" s="436"/>
      <c r="B53" s="87"/>
      <c r="C53" s="87"/>
      <c r="D53" s="87"/>
      <c r="E53" s="87"/>
      <c r="F53" s="87"/>
      <c r="G53" s="87"/>
      <c r="H53" s="87"/>
      <c r="I53" s="87"/>
      <c r="J53" s="87"/>
      <c r="K53" s="87"/>
      <c r="L53" s="87"/>
      <c r="M53" s="87"/>
      <c r="N53" s="87"/>
      <c r="O53" s="87"/>
      <c r="P53" s="87"/>
      <c r="Q53" s="87"/>
      <c r="R53" s="87"/>
      <c r="S53" s="87"/>
      <c r="T53" s="87"/>
      <c r="U53" s="87"/>
      <c r="V53" s="87"/>
      <c r="W53" s="87"/>
      <c r="X53" s="87"/>
      <c r="Y53" s="87"/>
      <c r="Z53" s="87"/>
      <c r="AA53" s="437"/>
      <c r="AO53" s="792"/>
      <c r="AP53" s="791"/>
    </row>
    <row r="54" spans="1:42">
      <c r="A54" s="436"/>
      <c r="B54" s="87"/>
      <c r="C54" s="87"/>
      <c r="D54" s="87"/>
      <c r="E54" s="87"/>
      <c r="F54" s="87"/>
      <c r="G54" s="87"/>
      <c r="H54" s="87"/>
      <c r="I54" s="87"/>
      <c r="J54" s="87"/>
      <c r="K54" s="87"/>
      <c r="L54" s="87"/>
      <c r="M54" s="87"/>
      <c r="N54" s="87"/>
      <c r="O54" s="87"/>
      <c r="P54" s="87"/>
      <c r="Q54" s="87"/>
      <c r="R54" s="87"/>
      <c r="S54" s="87"/>
      <c r="T54" s="87"/>
      <c r="U54" s="87"/>
      <c r="V54" s="87"/>
      <c r="W54" s="87"/>
      <c r="X54" s="87"/>
      <c r="Y54" s="87"/>
      <c r="Z54" s="87"/>
      <c r="AA54" s="437"/>
      <c r="AO54" s="791"/>
      <c r="AP54" s="791"/>
    </row>
    <row r="55" spans="1:42">
      <c r="A55" s="436"/>
      <c r="B55" s="87"/>
      <c r="C55" s="87"/>
      <c r="D55" s="87"/>
      <c r="E55" s="87"/>
      <c r="F55" s="87"/>
      <c r="G55" s="87"/>
      <c r="H55" s="87"/>
      <c r="I55" s="87"/>
      <c r="J55" s="87"/>
      <c r="K55" s="87"/>
      <c r="L55" s="87"/>
      <c r="M55" s="87"/>
      <c r="N55" s="87"/>
      <c r="O55" s="87"/>
      <c r="P55" s="87"/>
      <c r="Q55" s="87"/>
      <c r="R55" s="87"/>
      <c r="S55" s="87"/>
      <c r="T55" s="87"/>
      <c r="U55" s="87"/>
      <c r="V55" s="87"/>
      <c r="W55" s="87"/>
      <c r="X55" s="87"/>
      <c r="Y55" s="87"/>
      <c r="Z55" s="87"/>
      <c r="AA55" s="437"/>
    </row>
    <row r="56" spans="1:42">
      <c r="A56" s="436"/>
      <c r="B56" s="87"/>
      <c r="C56" s="87"/>
      <c r="D56" s="87"/>
      <c r="E56" s="87"/>
      <c r="F56" s="87"/>
      <c r="G56" s="87"/>
      <c r="H56" s="87"/>
      <c r="I56" s="87"/>
      <c r="J56" s="87"/>
      <c r="K56" s="87"/>
      <c r="L56" s="87"/>
      <c r="M56" s="87"/>
      <c r="N56" s="87"/>
      <c r="O56" s="87"/>
      <c r="P56" s="87"/>
      <c r="Q56" s="87"/>
      <c r="R56" s="87"/>
      <c r="S56" s="87"/>
      <c r="T56" s="87"/>
      <c r="U56" s="87"/>
      <c r="V56" s="87"/>
      <c r="W56" s="87"/>
      <c r="X56" s="87"/>
      <c r="Y56" s="87"/>
      <c r="Z56" s="87"/>
      <c r="AA56" s="437"/>
    </row>
    <row r="57" spans="1:42">
      <c r="A57" s="436"/>
      <c r="B57" s="87"/>
      <c r="C57" s="87"/>
      <c r="D57" s="87"/>
      <c r="E57" s="87"/>
      <c r="F57" s="87"/>
      <c r="G57" s="87"/>
      <c r="H57" s="87"/>
      <c r="I57" s="87"/>
      <c r="J57" s="87"/>
      <c r="K57" s="87"/>
      <c r="L57" s="87"/>
      <c r="M57" s="87"/>
      <c r="N57" s="87"/>
      <c r="O57" s="87"/>
      <c r="P57" s="87"/>
      <c r="Q57" s="87"/>
      <c r="R57" s="87"/>
      <c r="S57" s="87"/>
      <c r="T57" s="87"/>
      <c r="U57" s="87"/>
      <c r="V57" s="87"/>
      <c r="W57" s="87"/>
      <c r="X57" s="87"/>
      <c r="Y57" s="87"/>
      <c r="Z57" s="87"/>
      <c r="AA57" s="437"/>
    </row>
    <row r="58" spans="1:42">
      <c r="A58" s="436"/>
      <c r="B58" s="87"/>
      <c r="C58" s="87"/>
      <c r="D58" s="87"/>
      <c r="E58" s="87"/>
      <c r="F58" s="87"/>
      <c r="G58" s="87"/>
      <c r="H58" s="87"/>
      <c r="I58" s="87"/>
      <c r="J58" s="87"/>
      <c r="K58" s="87"/>
      <c r="L58" s="87"/>
      <c r="M58" s="87"/>
      <c r="N58" s="87"/>
      <c r="O58" s="87"/>
      <c r="P58" s="87"/>
      <c r="Q58" s="87"/>
      <c r="R58" s="87"/>
      <c r="S58" s="87"/>
      <c r="T58" s="87"/>
      <c r="U58" s="87"/>
      <c r="V58" s="87"/>
      <c r="W58" s="87"/>
      <c r="X58" s="87"/>
      <c r="Y58" s="87"/>
      <c r="Z58" s="87"/>
      <c r="AA58" s="437"/>
    </row>
    <row r="59" spans="1:42">
      <c r="A59" s="436"/>
      <c r="B59" s="87"/>
      <c r="C59" s="87"/>
      <c r="D59" s="87"/>
      <c r="E59" s="87"/>
      <c r="F59" s="87"/>
      <c r="G59" s="87"/>
      <c r="H59" s="87"/>
      <c r="I59" s="87"/>
      <c r="J59" s="87"/>
      <c r="K59" s="87"/>
      <c r="L59" s="87"/>
      <c r="M59" s="87"/>
      <c r="N59" s="87"/>
      <c r="O59" s="87"/>
      <c r="P59" s="87"/>
      <c r="Q59" s="87"/>
      <c r="R59" s="87"/>
      <c r="S59" s="87"/>
      <c r="T59" s="87"/>
      <c r="U59" s="87"/>
      <c r="V59" s="87"/>
      <c r="W59" s="87"/>
      <c r="X59" s="87"/>
      <c r="Y59" s="87"/>
      <c r="Z59" s="87"/>
      <c r="AA59" s="437"/>
    </row>
    <row r="60" spans="1:42">
      <c r="A60" s="438"/>
      <c r="B60" s="439"/>
      <c r="C60" s="439"/>
      <c r="D60" s="439"/>
      <c r="E60" s="439"/>
      <c r="F60" s="439"/>
      <c r="G60" s="439"/>
      <c r="H60" s="439"/>
      <c r="I60" s="439"/>
      <c r="J60" s="439"/>
      <c r="K60" s="439"/>
      <c r="L60" s="439"/>
      <c r="M60" s="439"/>
      <c r="N60" s="439"/>
      <c r="O60" s="439"/>
      <c r="P60" s="439"/>
      <c r="Q60" s="439"/>
      <c r="R60" s="439"/>
      <c r="S60" s="439"/>
      <c r="T60" s="439"/>
      <c r="U60" s="439"/>
      <c r="V60" s="439"/>
      <c r="W60" s="439"/>
      <c r="X60" s="439"/>
      <c r="Y60" s="439"/>
      <c r="Z60" s="439"/>
      <c r="AA60" s="440"/>
    </row>
  </sheetData>
  <mergeCells count="15">
    <mergeCell ref="BE8:BJ8"/>
    <mergeCell ref="BE3:BJ3"/>
    <mergeCell ref="AI26:AN27"/>
    <mergeCell ref="AP15:BA27"/>
    <mergeCell ref="A1:B1"/>
    <mergeCell ref="V1:AA1"/>
    <mergeCell ref="AC3:AH3"/>
    <mergeCell ref="AC8:AH8"/>
    <mergeCell ref="AC26:AH27"/>
    <mergeCell ref="B3:L17"/>
    <mergeCell ref="AD41:AE41"/>
    <mergeCell ref="AF41:AG41"/>
    <mergeCell ref="AC41:AC42"/>
    <mergeCell ref="BK26:BP27"/>
    <mergeCell ref="BE26:BJ27"/>
  </mergeCells>
  <phoneticPr fontId="9"/>
  <conditionalFormatting sqref="AD11:AD22">
    <cfRule type="top10" dxfId="13" priority="4" rank="2"/>
  </conditionalFormatting>
  <conditionalFormatting sqref="AE11:AE22">
    <cfRule type="top10" dxfId="12" priority="3" rank="2"/>
  </conditionalFormatting>
  <conditionalFormatting sqref="AD30:AD35">
    <cfRule type="top10" dxfId="11" priority="2" rank="1"/>
  </conditionalFormatting>
  <conditionalFormatting sqref="AE30:AE35">
    <cfRule type="top10" dxfId="10" priority="1" rank="1"/>
  </conditionalFormatting>
  <dataValidations count="1">
    <dataValidation type="list" allowBlank="1" showInputMessage="1" showErrorMessage="1" sqref="AR10:AT11" xr:uid="{00000000-0002-0000-1600-000000000000}">
      <formula1>"「1～4人」,「5～9人」,「10～29人」,「30～49人」,「50～99人」,「100人以上」"</formula1>
    </dataValidation>
  </dataValidations>
  <pageMargins left="0.75" right="0.75" top="1" bottom="1" header="0.51200000000000001" footer="0.51200000000000001"/>
  <pageSetup paperSize="9" scale="97" orientation="portrait" r:id="rId1"/>
  <headerFooter alignWithMargins="0"/>
  <colBreaks count="2" manualBreakCount="2">
    <brk id="27" max="1048575" man="1"/>
    <brk id="55"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1000000}">
          <x14:formula1>
            <xm:f>業種リスト!$A$2:$A$14</xm:f>
          </x14:formula1>
          <xm:sqref>AR6:AT7</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3">
    <tabColor theme="9" tint="0.59999389629810485"/>
  </sheetPr>
  <dimension ref="A1:BT60"/>
  <sheetViews>
    <sheetView showGridLines="0" view="pageBreakPreview" zoomScaleNormal="100" zoomScaleSheetLayoutView="100" workbookViewId="0">
      <selection activeCell="B3" sqref="B3:M15"/>
    </sheetView>
  </sheetViews>
  <sheetFormatPr defaultColWidth="10.28515625" defaultRowHeight="10.5"/>
  <cols>
    <col min="1" max="27" width="3.5703125" style="282" customWidth="1"/>
    <col min="28" max="28" width="1.7109375" style="282" customWidth="1"/>
    <col min="29" max="29" width="14.7109375" style="282" customWidth="1"/>
    <col min="30" max="34" width="6.5703125" style="282" customWidth="1"/>
    <col min="35" max="35" width="1.7109375" style="282" customWidth="1"/>
    <col min="36" max="36" width="14.7109375" style="282" customWidth="1"/>
    <col min="37" max="41" width="6.5703125" style="282" customWidth="1"/>
    <col min="42" max="42" width="6.7109375" style="282" customWidth="1"/>
    <col min="43" max="43" width="15.85546875" style="336" bestFit="1" customWidth="1"/>
    <col min="44" max="44" width="7.140625" style="336" bestFit="1" customWidth="1"/>
    <col min="45" max="45" width="5.42578125" style="336" bestFit="1" customWidth="1"/>
    <col min="46" max="47" width="7.140625" style="336" bestFit="1" customWidth="1"/>
    <col min="48" max="48" width="8.28515625" style="336" bestFit="1" customWidth="1"/>
    <col min="49" max="49" width="5.42578125" style="336" bestFit="1" customWidth="1"/>
    <col min="50" max="57" width="5.42578125" style="336" customWidth="1"/>
    <col min="58" max="58" width="1.7109375" style="282" customWidth="1"/>
    <col min="59" max="59" width="14.7109375" style="282" customWidth="1"/>
    <col min="60" max="64" width="6.5703125" style="282" customWidth="1"/>
    <col min="65" max="65" width="1.7109375" style="282" customWidth="1"/>
    <col min="66" max="66" width="14.7109375" style="282" customWidth="1"/>
    <col min="67" max="72" width="6.5703125" style="282" customWidth="1"/>
    <col min="73" max="16384" width="10.28515625" style="282"/>
  </cols>
  <sheetData>
    <row r="1" spans="1:72" ht="21" customHeight="1" thickBot="1">
      <c r="A1" s="1004">
        <v>49</v>
      </c>
      <c r="B1" s="983"/>
      <c r="C1" s="767" t="s">
        <v>659</v>
      </c>
      <c r="D1" s="496"/>
      <c r="E1" s="496"/>
      <c r="F1" s="496"/>
      <c r="G1" s="496"/>
      <c r="H1" s="496"/>
      <c r="I1" s="496"/>
      <c r="J1" s="496"/>
      <c r="K1" s="496"/>
      <c r="L1" s="496"/>
      <c r="M1" s="496"/>
      <c r="N1" s="496"/>
      <c r="O1" s="496"/>
      <c r="P1" s="496"/>
      <c r="Q1" s="496"/>
      <c r="R1" s="496"/>
      <c r="S1" s="496"/>
      <c r="T1" s="496"/>
      <c r="U1" s="496"/>
      <c r="V1" s="984" t="s">
        <v>658</v>
      </c>
      <c r="W1" s="985"/>
      <c r="X1" s="985"/>
      <c r="Y1" s="985"/>
      <c r="Z1" s="985"/>
      <c r="AA1" s="985"/>
      <c r="AC1" s="282" t="s">
        <v>898</v>
      </c>
      <c r="BG1" s="282" t="s">
        <v>657</v>
      </c>
    </row>
    <row r="3" spans="1:72" ht="10.5" customHeight="1">
      <c r="B3" s="974" t="s">
        <v>922</v>
      </c>
      <c r="C3" s="975"/>
      <c r="D3" s="975"/>
      <c r="E3" s="975"/>
      <c r="F3" s="975"/>
      <c r="G3" s="975"/>
      <c r="H3" s="975"/>
      <c r="I3" s="975"/>
      <c r="J3" s="975"/>
      <c r="K3" s="975"/>
      <c r="L3" s="975"/>
      <c r="M3" s="976"/>
      <c r="O3" s="458"/>
      <c r="P3" s="459"/>
      <c r="Q3" s="459"/>
      <c r="R3" s="459"/>
      <c r="S3" s="459"/>
      <c r="T3" s="459"/>
      <c r="U3" s="459"/>
      <c r="V3" s="459"/>
      <c r="W3" s="459"/>
      <c r="X3" s="459"/>
      <c r="Y3" s="459"/>
      <c r="Z3" s="459"/>
      <c r="AA3" s="460"/>
      <c r="AC3" s="282" t="s">
        <v>302</v>
      </c>
      <c r="AJ3" s="282" t="s">
        <v>303</v>
      </c>
      <c r="AR3" s="336" t="s">
        <v>669</v>
      </c>
      <c r="BG3" s="282" t="s">
        <v>302</v>
      </c>
      <c r="BN3" s="282" t="s">
        <v>303</v>
      </c>
    </row>
    <row r="4" spans="1:72" ht="11.25" customHeight="1" thickBot="1">
      <c r="B4" s="977"/>
      <c r="C4" s="978"/>
      <c r="D4" s="978"/>
      <c r="E4" s="978"/>
      <c r="F4" s="978"/>
      <c r="G4" s="978"/>
      <c r="H4" s="978"/>
      <c r="I4" s="978"/>
      <c r="J4" s="978"/>
      <c r="K4" s="978"/>
      <c r="L4" s="978"/>
      <c r="M4" s="979"/>
      <c r="O4" s="461"/>
      <c r="P4" s="291"/>
      <c r="Q4" s="291"/>
      <c r="R4" s="291"/>
      <c r="S4" s="291"/>
      <c r="T4" s="291"/>
      <c r="U4" s="291"/>
      <c r="V4" s="291"/>
      <c r="W4" s="291"/>
      <c r="X4" s="291"/>
      <c r="Y4" s="291"/>
      <c r="Z4" s="291"/>
      <c r="AA4" s="462"/>
      <c r="AR4" s="336" t="str">
        <f>CONCATENATE("女性活躍推進法にもとづく一般事業主行動計画（従業員数が301人以上の事業所は策定義務あり、300人以下は努力義務のみ）について、「策定した」「策定中」と回答した事業所が全体の",TEXT(SUM(AD6:AE6),"0.0％"),"となった。")</f>
        <v>女性活躍推進法にもとづく一般事業主行動計画（従業員数が301人以上の事業所は策定義務あり、300人以下は努力義務のみ）について、「策定した」「策定中」と回答した事業所が全体の19.2%となった。</v>
      </c>
    </row>
    <row r="5" spans="1:72" ht="11.25" customHeight="1" thickBot="1">
      <c r="B5" s="977"/>
      <c r="C5" s="978"/>
      <c r="D5" s="978"/>
      <c r="E5" s="978"/>
      <c r="F5" s="978"/>
      <c r="G5" s="978"/>
      <c r="H5" s="978"/>
      <c r="I5" s="978"/>
      <c r="J5" s="978"/>
      <c r="K5" s="978"/>
      <c r="L5" s="978"/>
      <c r="M5" s="979"/>
      <c r="O5" s="461"/>
      <c r="P5" s="291"/>
      <c r="Q5" s="291"/>
      <c r="R5" s="291"/>
      <c r="S5" s="291"/>
      <c r="T5" s="291"/>
      <c r="U5" s="291"/>
      <c r="V5" s="291"/>
      <c r="W5" s="291"/>
      <c r="X5" s="291"/>
      <c r="Y5" s="291"/>
      <c r="Z5" s="291"/>
      <c r="AA5" s="462"/>
      <c r="AC5" s="590"/>
      <c r="AD5" s="732" t="s">
        <v>298</v>
      </c>
      <c r="AE5" s="732" t="s">
        <v>299</v>
      </c>
      <c r="AF5" s="591" t="s">
        <v>300</v>
      </c>
      <c r="AG5" s="591" t="s">
        <v>301</v>
      </c>
      <c r="AH5" s="589" t="s">
        <v>23</v>
      </c>
      <c r="AJ5" s="590"/>
      <c r="AK5" s="591" t="s">
        <v>298</v>
      </c>
      <c r="AL5" s="591" t="s">
        <v>299</v>
      </c>
      <c r="AM5" s="591" t="s">
        <v>300</v>
      </c>
      <c r="AN5" s="591" t="s">
        <v>301</v>
      </c>
      <c r="AO5" s="589" t="s">
        <v>23</v>
      </c>
      <c r="AP5" s="589" t="s">
        <v>545</v>
      </c>
      <c r="AR5" s="336" t="s">
        <v>670</v>
      </c>
      <c r="AT5" s="788" t="s">
        <v>671</v>
      </c>
      <c r="AU5" s="788" t="s">
        <v>672</v>
      </c>
      <c r="AV5" s="788" t="s">
        <v>673</v>
      </c>
      <c r="AW5" s="336" t="s">
        <v>674</v>
      </c>
      <c r="BG5" s="297"/>
      <c r="BH5" s="324" t="s">
        <v>298</v>
      </c>
      <c r="BI5" s="322" t="s">
        <v>299</v>
      </c>
      <c r="BJ5" s="493" t="s">
        <v>300</v>
      </c>
      <c r="BK5" s="493" t="s">
        <v>301</v>
      </c>
      <c r="BL5" s="476" t="s">
        <v>23</v>
      </c>
      <c r="BN5" s="297"/>
      <c r="BO5" s="324" t="s">
        <v>298</v>
      </c>
      <c r="BP5" s="322" t="s">
        <v>299</v>
      </c>
      <c r="BQ5" s="493" t="s">
        <v>300</v>
      </c>
      <c r="BR5" s="493" t="s">
        <v>301</v>
      </c>
      <c r="BS5" s="478" t="s">
        <v>23</v>
      </c>
      <c r="BT5" s="396" t="s">
        <v>545</v>
      </c>
    </row>
    <row r="6" spans="1:72" ht="12" customHeight="1" thickTop="1" thickBot="1">
      <c r="B6" s="977"/>
      <c r="C6" s="978"/>
      <c r="D6" s="978"/>
      <c r="E6" s="978"/>
      <c r="F6" s="978"/>
      <c r="G6" s="978"/>
      <c r="H6" s="978"/>
      <c r="I6" s="978"/>
      <c r="J6" s="978"/>
      <c r="K6" s="978"/>
      <c r="L6" s="978"/>
      <c r="M6" s="979"/>
      <c r="O6" s="461"/>
      <c r="P6" s="291"/>
      <c r="Q6" s="291"/>
      <c r="R6" s="291"/>
      <c r="S6" s="291"/>
      <c r="T6" s="291"/>
      <c r="U6" s="291"/>
      <c r="V6" s="291"/>
      <c r="W6" s="291"/>
      <c r="X6" s="291"/>
      <c r="Y6" s="291"/>
      <c r="Z6" s="291"/>
      <c r="AA6" s="462"/>
      <c r="AC6" s="731" t="s">
        <v>547</v>
      </c>
      <c r="AD6" s="727">
        <f>BH6</f>
        <v>9.7387173396674589E-2</v>
      </c>
      <c r="AE6" s="729">
        <f>BI6</f>
        <v>9.4220110847189231E-2</v>
      </c>
      <c r="AF6" s="721">
        <f>BJ6</f>
        <v>0.43151227236737927</v>
      </c>
      <c r="AG6" s="688">
        <f>BK6</f>
        <v>0.32541567695961993</v>
      </c>
      <c r="AH6" s="688">
        <f>BL6</f>
        <v>5.1464766429136978E-2</v>
      </c>
      <c r="AJ6" s="589" t="s">
        <v>547</v>
      </c>
      <c r="AK6" s="711">
        <f t="shared" ref="AK6:AP6" si="0">BO6</f>
        <v>123</v>
      </c>
      <c r="AL6" s="711">
        <f t="shared" si="0"/>
        <v>119</v>
      </c>
      <c r="AM6" s="711">
        <f t="shared" si="0"/>
        <v>545</v>
      </c>
      <c r="AN6" s="711">
        <f t="shared" si="0"/>
        <v>411</v>
      </c>
      <c r="AO6" s="711">
        <f t="shared" si="0"/>
        <v>65</v>
      </c>
      <c r="AP6" s="711">
        <f t="shared" si="0"/>
        <v>1263</v>
      </c>
      <c r="AR6" s="336" t="s">
        <v>697</v>
      </c>
      <c r="AT6" s="788" t="s">
        <v>689</v>
      </c>
      <c r="AU6" s="788" t="s">
        <v>676</v>
      </c>
      <c r="AV6" s="788" t="s">
        <v>685</v>
      </c>
      <c r="AW6" s="336" t="s">
        <v>736</v>
      </c>
      <c r="BG6" s="317" t="s">
        <v>547</v>
      </c>
      <c r="BH6" s="89">
        <f>+BO6/+$BT6</f>
        <v>9.7387173396674589E-2</v>
      </c>
      <c r="BI6" s="35">
        <f>+BP6/+$BT6</f>
        <v>9.4220110847189231E-2</v>
      </c>
      <c r="BJ6" s="35">
        <f>+BQ6/+$BT6</f>
        <v>0.43151227236737927</v>
      </c>
      <c r="BK6" s="35">
        <f>+BR6/+$BT6</f>
        <v>0.32541567695961993</v>
      </c>
      <c r="BL6" s="36">
        <f>+BS6/+$BT6</f>
        <v>5.1464766429136978E-2</v>
      </c>
      <c r="BN6" s="317" t="s">
        <v>547</v>
      </c>
      <c r="BO6" s="286">
        <f t="shared" ref="BO6:BT6" si="1">+BO24</f>
        <v>123</v>
      </c>
      <c r="BP6" s="316">
        <f t="shared" si="1"/>
        <v>119</v>
      </c>
      <c r="BQ6" s="316">
        <f t="shared" si="1"/>
        <v>545</v>
      </c>
      <c r="BR6" s="316">
        <f t="shared" si="1"/>
        <v>411</v>
      </c>
      <c r="BS6" s="328">
        <f t="shared" si="1"/>
        <v>65</v>
      </c>
      <c r="BT6" s="329">
        <f t="shared" si="1"/>
        <v>1263</v>
      </c>
    </row>
    <row r="7" spans="1:72" ht="11.25" customHeight="1" thickTop="1">
      <c r="B7" s="977"/>
      <c r="C7" s="978"/>
      <c r="D7" s="978"/>
      <c r="E7" s="978"/>
      <c r="F7" s="978"/>
      <c r="G7" s="978"/>
      <c r="H7" s="978"/>
      <c r="I7" s="978"/>
      <c r="J7" s="978"/>
      <c r="K7" s="978"/>
      <c r="L7" s="978"/>
      <c r="M7" s="979"/>
      <c r="O7" s="461"/>
      <c r="P7" s="291"/>
      <c r="Q7" s="291"/>
      <c r="R7" s="291"/>
      <c r="S7" s="291"/>
      <c r="T7" s="291"/>
      <c r="U7" s="291"/>
      <c r="V7" s="291"/>
      <c r="W7" s="291"/>
      <c r="X7" s="291"/>
      <c r="Y7" s="291"/>
      <c r="Z7" s="291"/>
      <c r="AA7" s="462"/>
      <c r="AR7" s="336" t="str">
        <f>CONCATENATE(AR6,AT6,AU6,AV6,AW6)</f>
        <v>業種別では、「金融･保険業」「情報通信業」「運輸業」において「策定した」と回答した割合が高い。</v>
      </c>
    </row>
    <row r="8" spans="1:72" ht="10.5" customHeight="1">
      <c r="B8" s="977"/>
      <c r="C8" s="978"/>
      <c r="D8" s="978"/>
      <c r="E8" s="978"/>
      <c r="F8" s="978"/>
      <c r="G8" s="978"/>
      <c r="H8" s="978"/>
      <c r="I8" s="978"/>
      <c r="J8" s="978"/>
      <c r="K8" s="978"/>
      <c r="L8" s="978"/>
      <c r="M8" s="979"/>
      <c r="O8" s="461"/>
      <c r="P8" s="291"/>
      <c r="Q8" s="291"/>
      <c r="R8" s="291"/>
      <c r="S8" s="291"/>
      <c r="T8" s="291"/>
      <c r="U8" s="291"/>
      <c r="V8" s="291"/>
      <c r="W8" s="291"/>
      <c r="X8" s="291"/>
      <c r="Y8" s="291"/>
      <c r="Z8" s="291"/>
      <c r="AA8" s="462"/>
      <c r="AC8" s="282" t="s">
        <v>304</v>
      </c>
      <c r="AJ8" s="282" t="s">
        <v>305</v>
      </c>
      <c r="AR8" s="336" t="s">
        <v>677</v>
      </c>
      <c r="AT8" s="788" t="s">
        <v>730</v>
      </c>
      <c r="AU8" s="788" t="s">
        <v>713</v>
      </c>
      <c r="AV8" s="788" t="s">
        <v>714</v>
      </c>
      <c r="BG8" s="282" t="s">
        <v>304</v>
      </c>
      <c r="BN8" s="282" t="s">
        <v>305</v>
      </c>
    </row>
    <row r="9" spans="1:72" ht="11.25" customHeight="1" thickBot="1">
      <c r="B9" s="977"/>
      <c r="C9" s="978"/>
      <c r="D9" s="978"/>
      <c r="E9" s="978"/>
      <c r="F9" s="978"/>
      <c r="G9" s="978"/>
      <c r="H9" s="978"/>
      <c r="I9" s="978"/>
      <c r="J9" s="978"/>
      <c r="K9" s="978"/>
      <c r="L9" s="978"/>
      <c r="M9" s="979"/>
      <c r="O9" s="461"/>
      <c r="P9" s="291"/>
      <c r="Q9" s="291"/>
      <c r="R9" s="291"/>
      <c r="S9" s="291"/>
      <c r="T9" s="291"/>
      <c r="U9" s="291"/>
      <c r="V9" s="291"/>
      <c r="W9" s="291"/>
      <c r="X9" s="291"/>
      <c r="Y9" s="291"/>
      <c r="Z9" s="291"/>
      <c r="AA9" s="462"/>
      <c r="AR9" s="336" t="s">
        <v>734</v>
      </c>
      <c r="AT9" s="788" t="s">
        <v>690</v>
      </c>
      <c r="AU9" s="788"/>
      <c r="AV9" s="788"/>
      <c r="AW9" s="336" t="s">
        <v>921</v>
      </c>
    </row>
    <row r="10" spans="1:72" ht="11.25" customHeight="1" thickBot="1">
      <c r="B10" s="977"/>
      <c r="C10" s="978"/>
      <c r="D10" s="978"/>
      <c r="E10" s="978"/>
      <c r="F10" s="978"/>
      <c r="G10" s="978"/>
      <c r="H10" s="978"/>
      <c r="I10" s="978"/>
      <c r="J10" s="978"/>
      <c r="K10" s="978"/>
      <c r="L10" s="978"/>
      <c r="M10" s="979"/>
      <c r="O10" s="461"/>
      <c r="P10" s="291"/>
      <c r="Q10" s="291"/>
      <c r="R10" s="291"/>
      <c r="S10" s="291"/>
      <c r="T10" s="291"/>
      <c r="U10" s="291"/>
      <c r="V10" s="291"/>
      <c r="W10" s="291"/>
      <c r="X10" s="291"/>
      <c r="Y10" s="291"/>
      <c r="Z10" s="291"/>
      <c r="AA10" s="462"/>
      <c r="AC10" s="772" t="s">
        <v>539</v>
      </c>
      <c r="AD10" s="591" t="s">
        <v>298</v>
      </c>
      <c r="AE10" s="591" t="s">
        <v>299</v>
      </c>
      <c r="AF10" s="591" t="s">
        <v>300</v>
      </c>
      <c r="AG10" s="591" t="s">
        <v>301</v>
      </c>
      <c r="AH10" s="589" t="s">
        <v>23</v>
      </c>
      <c r="AJ10" s="772" t="s">
        <v>539</v>
      </c>
      <c r="AK10" s="591" t="s">
        <v>298</v>
      </c>
      <c r="AL10" s="591" t="s">
        <v>299</v>
      </c>
      <c r="AM10" s="591" t="s">
        <v>300</v>
      </c>
      <c r="AN10" s="591" t="s">
        <v>301</v>
      </c>
      <c r="AO10" s="589" t="s">
        <v>23</v>
      </c>
      <c r="AP10" s="589" t="s">
        <v>545</v>
      </c>
      <c r="BG10" s="31" t="s">
        <v>539</v>
      </c>
      <c r="BH10" s="324" t="s">
        <v>298</v>
      </c>
      <c r="BI10" s="322" t="s">
        <v>299</v>
      </c>
      <c r="BJ10" s="493" t="s">
        <v>300</v>
      </c>
      <c r="BK10" s="493" t="s">
        <v>301</v>
      </c>
      <c r="BL10" s="479" t="s">
        <v>23</v>
      </c>
      <c r="BN10" s="31" t="s">
        <v>539</v>
      </c>
      <c r="BO10" s="324" t="s">
        <v>298</v>
      </c>
      <c r="BP10" s="322" t="s">
        <v>299</v>
      </c>
      <c r="BQ10" s="493" t="s">
        <v>300</v>
      </c>
      <c r="BR10" s="493" t="s">
        <v>301</v>
      </c>
      <c r="BS10" s="478" t="s">
        <v>23</v>
      </c>
      <c r="BT10" s="396" t="s">
        <v>545</v>
      </c>
    </row>
    <row r="11" spans="1:72" ht="10.5" customHeight="1">
      <c r="B11" s="977"/>
      <c r="C11" s="978"/>
      <c r="D11" s="978"/>
      <c r="E11" s="978"/>
      <c r="F11" s="978"/>
      <c r="G11" s="978"/>
      <c r="H11" s="978"/>
      <c r="I11" s="978"/>
      <c r="J11" s="978"/>
      <c r="K11" s="978"/>
      <c r="L11" s="978"/>
      <c r="M11" s="979"/>
      <c r="O11" s="461"/>
      <c r="P11" s="291"/>
      <c r="Q11" s="291"/>
      <c r="R11" s="291"/>
      <c r="S11" s="291"/>
      <c r="T11" s="291"/>
      <c r="U11" s="291"/>
      <c r="V11" s="291"/>
      <c r="W11" s="291"/>
      <c r="X11" s="291"/>
      <c r="Y11" s="291"/>
      <c r="Z11" s="291"/>
      <c r="AA11" s="462"/>
      <c r="AC11" s="573" t="s">
        <v>401</v>
      </c>
      <c r="AD11" s="780">
        <f>BH23</f>
        <v>8.050847457627118E-2</v>
      </c>
      <c r="AE11" s="694">
        <f>BI23</f>
        <v>8.050847457627118E-2</v>
      </c>
      <c r="AF11" s="694">
        <f>BJ23</f>
        <v>0.49152542372881358</v>
      </c>
      <c r="AG11" s="694">
        <f>BK23</f>
        <v>0.28813559322033899</v>
      </c>
      <c r="AH11" s="694">
        <f>BL23</f>
        <v>5.9322033898305086E-2</v>
      </c>
      <c r="AJ11" s="573" t="s">
        <v>401</v>
      </c>
      <c r="AK11" s="711">
        <f t="shared" ref="AK11:AP11" si="2">BO23</f>
        <v>19</v>
      </c>
      <c r="AL11" s="711">
        <f t="shared" si="2"/>
        <v>19</v>
      </c>
      <c r="AM11" s="711">
        <f t="shared" si="2"/>
        <v>116</v>
      </c>
      <c r="AN11" s="711">
        <f t="shared" si="2"/>
        <v>68</v>
      </c>
      <c r="AO11" s="711">
        <f t="shared" si="2"/>
        <v>14</v>
      </c>
      <c r="AP11" s="711">
        <f t="shared" si="2"/>
        <v>236</v>
      </c>
      <c r="AR11" s="336" t="str">
        <f>CONCATENATE(AR9,AT9,AU9,AV9,AW9,AR10,AT10,AU10,AV10,AW10)</f>
        <v>規模別では、「100人以上」の事業所が、「策定した」と回答した割合が高い。</v>
      </c>
      <c r="BG11" s="44" t="s">
        <v>546</v>
      </c>
      <c r="BH11" s="356" t="e">
        <f t="shared" ref="BH11:BL23" si="3">+BO11/+$BT11</f>
        <v>#DIV/0!</v>
      </c>
      <c r="BI11" s="357" t="e">
        <f t="shared" si="3"/>
        <v>#DIV/0!</v>
      </c>
      <c r="BJ11" s="357" t="e">
        <f t="shared" si="3"/>
        <v>#DIV/0!</v>
      </c>
      <c r="BK11" s="357" t="e">
        <f t="shared" si="3"/>
        <v>#DIV/0!</v>
      </c>
      <c r="BL11" s="358" t="e">
        <f t="shared" si="3"/>
        <v>#DIV/0!</v>
      </c>
      <c r="BN11" s="44" t="s">
        <v>546</v>
      </c>
      <c r="BO11" s="298">
        <f>集計・資料②!DT6</f>
        <v>0</v>
      </c>
      <c r="BP11" s="299">
        <f>集計・資料②!DU6</f>
        <v>0</v>
      </c>
      <c r="BQ11" s="304">
        <f>集計・資料②!DV6</f>
        <v>0</v>
      </c>
      <c r="BR11" s="304">
        <f>集計・資料②!DW6</f>
        <v>0</v>
      </c>
      <c r="BS11" s="304">
        <f>集計・資料②!DX6</f>
        <v>0</v>
      </c>
      <c r="BT11" s="325">
        <f t="shared" ref="BT11:BT24" si="4">+SUM(BO11:BS11)</f>
        <v>0</v>
      </c>
    </row>
    <row r="12" spans="1:72" ht="10.5" customHeight="1">
      <c r="B12" s="977"/>
      <c r="C12" s="978"/>
      <c r="D12" s="978"/>
      <c r="E12" s="978"/>
      <c r="F12" s="978"/>
      <c r="G12" s="978"/>
      <c r="H12" s="978"/>
      <c r="I12" s="978"/>
      <c r="J12" s="978"/>
      <c r="K12" s="978"/>
      <c r="L12" s="978"/>
      <c r="M12" s="979"/>
      <c r="O12" s="461"/>
      <c r="P12" s="291"/>
      <c r="Q12" s="291"/>
      <c r="R12" s="291"/>
      <c r="S12" s="291"/>
      <c r="T12" s="291"/>
      <c r="U12" s="291"/>
      <c r="V12" s="291"/>
      <c r="W12" s="291"/>
      <c r="X12" s="291"/>
      <c r="Y12" s="291"/>
      <c r="Z12" s="291"/>
      <c r="AA12" s="462"/>
      <c r="AC12" s="690" t="s">
        <v>402</v>
      </c>
      <c r="AD12" s="780">
        <f>BH22</f>
        <v>6.9518716577540107E-2</v>
      </c>
      <c r="AE12" s="694">
        <f>BI22</f>
        <v>0.10695187165775401</v>
      </c>
      <c r="AF12" s="694">
        <f>BJ22</f>
        <v>0.44919786096256686</v>
      </c>
      <c r="AG12" s="694">
        <f>BK22</f>
        <v>0.32620320855614976</v>
      </c>
      <c r="AH12" s="694">
        <f>BL22</f>
        <v>4.8128342245989303E-2</v>
      </c>
      <c r="AJ12" s="690" t="s">
        <v>402</v>
      </c>
      <c r="AK12" s="711">
        <f t="shared" ref="AK12:AP12" si="5">BO22</f>
        <v>13</v>
      </c>
      <c r="AL12" s="711">
        <f t="shared" si="5"/>
        <v>20</v>
      </c>
      <c r="AM12" s="711">
        <f t="shared" si="5"/>
        <v>84</v>
      </c>
      <c r="AN12" s="711">
        <f t="shared" si="5"/>
        <v>61</v>
      </c>
      <c r="AO12" s="711">
        <f t="shared" si="5"/>
        <v>9</v>
      </c>
      <c r="AP12" s="711">
        <f t="shared" si="5"/>
        <v>187</v>
      </c>
      <c r="BG12" s="7" t="s">
        <v>533</v>
      </c>
      <c r="BH12" s="363">
        <f t="shared" si="3"/>
        <v>6.5040650406504072E-2</v>
      </c>
      <c r="BI12" s="364">
        <f t="shared" si="3"/>
        <v>5.6910569105691054E-2</v>
      </c>
      <c r="BJ12" s="364">
        <f t="shared" si="3"/>
        <v>0.49593495934959347</v>
      </c>
      <c r="BK12" s="364">
        <f t="shared" si="3"/>
        <v>0.29268292682926828</v>
      </c>
      <c r="BL12" s="365">
        <f t="shared" si="3"/>
        <v>8.943089430894309E-2</v>
      </c>
      <c r="BN12" s="7" t="s">
        <v>533</v>
      </c>
      <c r="BO12" s="326">
        <f>集計・資料②!DT8</f>
        <v>8</v>
      </c>
      <c r="BP12" s="284">
        <f>集計・資料②!DU8</f>
        <v>7</v>
      </c>
      <c r="BQ12" s="309">
        <f>集計・資料②!DV8</f>
        <v>61</v>
      </c>
      <c r="BR12" s="309">
        <f>集計・資料②!DW8</f>
        <v>36</v>
      </c>
      <c r="BS12" s="309">
        <f>集計・資料②!DX8</f>
        <v>11</v>
      </c>
      <c r="BT12" s="327">
        <f t="shared" si="4"/>
        <v>123</v>
      </c>
    </row>
    <row r="13" spans="1:72" ht="10.5" customHeight="1">
      <c r="B13" s="977"/>
      <c r="C13" s="978"/>
      <c r="D13" s="978"/>
      <c r="E13" s="978"/>
      <c r="F13" s="978"/>
      <c r="G13" s="978"/>
      <c r="H13" s="978"/>
      <c r="I13" s="978"/>
      <c r="J13" s="978"/>
      <c r="K13" s="978"/>
      <c r="L13" s="978"/>
      <c r="M13" s="979"/>
      <c r="O13" s="461"/>
      <c r="P13" s="291"/>
      <c r="Q13" s="291"/>
      <c r="R13" s="291"/>
      <c r="S13" s="291"/>
      <c r="T13" s="291"/>
      <c r="U13" s="291"/>
      <c r="V13" s="291"/>
      <c r="W13" s="291"/>
      <c r="X13" s="291"/>
      <c r="Y13" s="291"/>
      <c r="Z13" s="291"/>
      <c r="AA13" s="462"/>
      <c r="AC13" s="573" t="s">
        <v>403</v>
      </c>
      <c r="AD13" s="719">
        <f>BH21</f>
        <v>0.23076923076923078</v>
      </c>
      <c r="AE13" s="719">
        <f>BI21</f>
        <v>0.15384615384615385</v>
      </c>
      <c r="AF13" s="694">
        <f>BJ21</f>
        <v>0.30769230769230771</v>
      </c>
      <c r="AG13" s="694">
        <f>BK21</f>
        <v>0.30769230769230771</v>
      </c>
      <c r="AH13" s="694">
        <f>BL21</f>
        <v>0</v>
      </c>
      <c r="AJ13" s="573" t="s">
        <v>403</v>
      </c>
      <c r="AK13" s="711">
        <f t="shared" ref="AK13:AP13" si="6">BO21</f>
        <v>3</v>
      </c>
      <c r="AL13" s="711">
        <f t="shared" si="6"/>
        <v>2</v>
      </c>
      <c r="AM13" s="711">
        <f t="shared" si="6"/>
        <v>4</v>
      </c>
      <c r="AN13" s="711">
        <f t="shared" si="6"/>
        <v>4</v>
      </c>
      <c r="AO13" s="711">
        <f t="shared" si="6"/>
        <v>0</v>
      </c>
      <c r="AP13" s="711">
        <f t="shared" si="6"/>
        <v>13</v>
      </c>
      <c r="BG13" s="7" t="s">
        <v>534</v>
      </c>
      <c r="BH13" s="363">
        <f t="shared" si="3"/>
        <v>0.125</v>
      </c>
      <c r="BI13" s="364">
        <f t="shared" si="3"/>
        <v>8.3333333333333329E-2</v>
      </c>
      <c r="BJ13" s="364">
        <f t="shared" si="3"/>
        <v>0.39583333333333331</v>
      </c>
      <c r="BK13" s="364">
        <f t="shared" si="3"/>
        <v>0.34722222222222221</v>
      </c>
      <c r="BL13" s="365">
        <f t="shared" si="3"/>
        <v>4.8611111111111112E-2</v>
      </c>
      <c r="BN13" s="7" t="s">
        <v>534</v>
      </c>
      <c r="BO13" s="326">
        <f>集計・資料②!DT10</f>
        <v>18</v>
      </c>
      <c r="BP13" s="284">
        <f>集計・資料②!DU10</f>
        <v>12</v>
      </c>
      <c r="BQ13" s="309">
        <f>集計・資料②!DV10</f>
        <v>57</v>
      </c>
      <c r="BR13" s="309">
        <f>集計・資料②!DW10</f>
        <v>50</v>
      </c>
      <c r="BS13" s="309">
        <f>集計・資料②!DX10</f>
        <v>7</v>
      </c>
      <c r="BT13" s="327">
        <f t="shared" si="4"/>
        <v>144</v>
      </c>
    </row>
    <row r="14" spans="1:72" ht="10.5" customHeight="1">
      <c r="B14" s="977"/>
      <c r="C14" s="978"/>
      <c r="D14" s="978"/>
      <c r="E14" s="978"/>
      <c r="F14" s="978"/>
      <c r="G14" s="978"/>
      <c r="H14" s="978"/>
      <c r="I14" s="978"/>
      <c r="J14" s="978"/>
      <c r="K14" s="978"/>
      <c r="L14" s="978"/>
      <c r="M14" s="979"/>
      <c r="O14" s="461"/>
      <c r="P14" s="291"/>
      <c r="Q14" s="291"/>
      <c r="R14" s="291"/>
      <c r="S14" s="291"/>
      <c r="T14" s="291"/>
      <c r="U14" s="291"/>
      <c r="V14" s="291"/>
      <c r="W14" s="291"/>
      <c r="X14" s="291"/>
      <c r="Y14" s="291"/>
      <c r="Z14" s="291"/>
      <c r="AA14" s="462"/>
      <c r="AC14" s="690" t="s">
        <v>404</v>
      </c>
      <c r="AD14" s="719">
        <f>BH20</f>
        <v>0.19230769230769232</v>
      </c>
      <c r="AE14" s="719">
        <f>BI20</f>
        <v>0</v>
      </c>
      <c r="AF14" s="694">
        <f>BJ20</f>
        <v>0.38461538461538464</v>
      </c>
      <c r="AG14" s="694">
        <f>BK20</f>
        <v>0.34615384615384615</v>
      </c>
      <c r="AH14" s="694">
        <f>BL20</f>
        <v>7.6923076923076927E-2</v>
      </c>
      <c r="AJ14" s="690" t="s">
        <v>404</v>
      </c>
      <c r="AK14" s="711">
        <f t="shared" ref="AK14:AP14" si="7">BO20</f>
        <v>5</v>
      </c>
      <c r="AL14" s="711">
        <f t="shared" si="7"/>
        <v>0</v>
      </c>
      <c r="AM14" s="711">
        <f t="shared" si="7"/>
        <v>10</v>
      </c>
      <c r="AN14" s="711">
        <f t="shared" si="7"/>
        <v>9</v>
      </c>
      <c r="AO14" s="711">
        <f t="shared" si="7"/>
        <v>2</v>
      </c>
      <c r="AP14" s="711">
        <f t="shared" si="7"/>
        <v>26</v>
      </c>
      <c r="AR14" s="789" t="s">
        <v>678</v>
      </c>
      <c r="AS14" s="790"/>
      <c r="AT14" s="790"/>
      <c r="AU14" s="790"/>
      <c r="AV14" s="790"/>
      <c r="AW14" s="790"/>
      <c r="AX14" s="790"/>
      <c r="AY14" s="790"/>
      <c r="AZ14" s="790"/>
      <c r="BA14" s="790"/>
      <c r="BB14" s="790"/>
      <c r="BC14" s="790"/>
      <c r="BG14" s="7" t="s">
        <v>532</v>
      </c>
      <c r="BH14" s="363">
        <f t="shared" si="3"/>
        <v>0.14634146341463414</v>
      </c>
      <c r="BI14" s="364">
        <f t="shared" si="3"/>
        <v>2.4390243902439025E-2</v>
      </c>
      <c r="BJ14" s="364">
        <f t="shared" si="3"/>
        <v>0.53658536585365857</v>
      </c>
      <c r="BK14" s="364">
        <f t="shared" si="3"/>
        <v>0.29268292682926828</v>
      </c>
      <c r="BL14" s="365">
        <f t="shared" si="3"/>
        <v>0</v>
      </c>
      <c r="BN14" s="7" t="s">
        <v>532</v>
      </c>
      <c r="BO14" s="326">
        <f>集計・資料②!DT12</f>
        <v>6</v>
      </c>
      <c r="BP14" s="284">
        <f>集計・資料②!DU12</f>
        <v>1</v>
      </c>
      <c r="BQ14" s="309">
        <f>集計・資料②!DV12</f>
        <v>22</v>
      </c>
      <c r="BR14" s="309">
        <f>集計・資料②!DW12</f>
        <v>12</v>
      </c>
      <c r="BS14" s="309">
        <f>集計・資料②!DX12</f>
        <v>0</v>
      </c>
      <c r="BT14" s="327">
        <f t="shared" si="4"/>
        <v>41</v>
      </c>
    </row>
    <row r="15" spans="1:72" ht="10.5" customHeight="1">
      <c r="B15" s="980"/>
      <c r="C15" s="981"/>
      <c r="D15" s="981"/>
      <c r="E15" s="981"/>
      <c r="F15" s="981"/>
      <c r="G15" s="981"/>
      <c r="H15" s="981"/>
      <c r="I15" s="981"/>
      <c r="J15" s="981"/>
      <c r="K15" s="981"/>
      <c r="L15" s="981"/>
      <c r="M15" s="982"/>
      <c r="O15" s="463"/>
      <c r="P15" s="464"/>
      <c r="Q15" s="464"/>
      <c r="R15" s="464"/>
      <c r="S15" s="464"/>
      <c r="T15" s="464"/>
      <c r="U15" s="464"/>
      <c r="V15" s="464"/>
      <c r="W15" s="464"/>
      <c r="X15" s="464"/>
      <c r="Y15" s="464"/>
      <c r="Z15" s="464"/>
      <c r="AA15" s="465"/>
      <c r="AC15" s="573" t="s">
        <v>405</v>
      </c>
      <c r="AD15" s="719">
        <f>BH19</f>
        <v>0.10084033613445378</v>
      </c>
      <c r="AE15" s="719">
        <f>BI19</f>
        <v>0.1092436974789916</v>
      </c>
      <c r="AF15" s="694">
        <f>BJ19</f>
        <v>0.40336134453781514</v>
      </c>
      <c r="AG15" s="694">
        <f>BK19</f>
        <v>0.33193277310924368</v>
      </c>
      <c r="AH15" s="694">
        <f>BL19</f>
        <v>5.4621848739495799E-2</v>
      </c>
      <c r="AJ15" s="573" t="s">
        <v>405</v>
      </c>
      <c r="AK15" s="711">
        <f t="shared" ref="AK15:AP15" si="8">BO19</f>
        <v>24</v>
      </c>
      <c r="AL15" s="711">
        <f t="shared" si="8"/>
        <v>26</v>
      </c>
      <c r="AM15" s="711">
        <f t="shared" si="8"/>
        <v>96</v>
      </c>
      <c r="AN15" s="711">
        <f t="shared" si="8"/>
        <v>79</v>
      </c>
      <c r="AO15" s="711">
        <f t="shared" si="8"/>
        <v>13</v>
      </c>
      <c r="AP15" s="711">
        <f t="shared" si="8"/>
        <v>238</v>
      </c>
      <c r="AR15" s="915" t="str">
        <f>CONCATENATE("　",AR4,CHAR(10),"　",AR7,CHAR(10),"　",AR11)</f>
        <v>　女性活躍推進法にもとづく一般事業主行動計画（従業員数が301人以上の事業所は策定義務あり、300人以下は努力義務のみ）について、「策定した」「策定中」と回答した事業所が全体の19.2%となった。
　業種別では、「金融･保険業」「情報通信業」「運輸業」において「策定した」と回答した割合が高い。
　規模別では、「100人以上」の事業所が、「策定した」と回答した割合が高い。</v>
      </c>
      <c r="AS15" s="915"/>
      <c r="AT15" s="915"/>
      <c r="AU15" s="915"/>
      <c r="AV15" s="915"/>
      <c r="AW15" s="915"/>
      <c r="AX15" s="915"/>
      <c r="AY15" s="915"/>
      <c r="AZ15" s="915"/>
      <c r="BA15" s="915"/>
      <c r="BB15" s="915"/>
      <c r="BC15" s="915"/>
      <c r="BG15" s="7" t="s">
        <v>531</v>
      </c>
      <c r="BH15" s="363">
        <f t="shared" si="3"/>
        <v>0.11731843575418995</v>
      </c>
      <c r="BI15" s="364">
        <f t="shared" si="3"/>
        <v>0.13407821229050279</v>
      </c>
      <c r="BJ15" s="364">
        <f t="shared" si="3"/>
        <v>0.36312849162011174</v>
      </c>
      <c r="BK15" s="364">
        <f t="shared" si="3"/>
        <v>0.35195530726256985</v>
      </c>
      <c r="BL15" s="365">
        <f t="shared" si="3"/>
        <v>3.3519553072625698E-2</v>
      </c>
      <c r="BN15" s="7" t="s">
        <v>531</v>
      </c>
      <c r="BO15" s="326">
        <f>集計・資料②!DT14</f>
        <v>21</v>
      </c>
      <c r="BP15" s="284">
        <f>集計・資料②!DU14</f>
        <v>24</v>
      </c>
      <c r="BQ15" s="309">
        <f>集計・資料②!DV14</f>
        <v>65</v>
      </c>
      <c r="BR15" s="309">
        <f>集計・資料②!DW14</f>
        <v>63</v>
      </c>
      <c r="BS15" s="309">
        <f>集計・資料②!DX14</f>
        <v>6</v>
      </c>
      <c r="BT15" s="327">
        <f t="shared" si="4"/>
        <v>179</v>
      </c>
    </row>
    <row r="16" spans="1:72" ht="10.5" customHeight="1">
      <c r="AC16" s="690" t="s">
        <v>406</v>
      </c>
      <c r="AD16" s="719">
        <f>BH18</f>
        <v>0.2857142857142857</v>
      </c>
      <c r="AE16" s="719">
        <f>BI18</f>
        <v>9.5238095238095233E-2</v>
      </c>
      <c r="AF16" s="694">
        <f>BJ18</f>
        <v>0.2857142857142857</v>
      </c>
      <c r="AG16" s="694">
        <f>BK18</f>
        <v>0.23809523809523808</v>
      </c>
      <c r="AH16" s="694">
        <f>BL18</f>
        <v>9.5238095238095233E-2</v>
      </c>
      <c r="AJ16" s="690" t="s">
        <v>406</v>
      </c>
      <c r="AK16" s="711">
        <f t="shared" ref="AK16:AP16" si="9">BO18</f>
        <v>6</v>
      </c>
      <c r="AL16" s="711">
        <f t="shared" si="9"/>
        <v>2</v>
      </c>
      <c r="AM16" s="711">
        <f t="shared" si="9"/>
        <v>6</v>
      </c>
      <c r="AN16" s="711">
        <f t="shared" si="9"/>
        <v>5</v>
      </c>
      <c r="AO16" s="711">
        <f t="shared" si="9"/>
        <v>2</v>
      </c>
      <c r="AP16" s="711">
        <f t="shared" si="9"/>
        <v>21</v>
      </c>
      <c r="AR16" s="915"/>
      <c r="AS16" s="915"/>
      <c r="AT16" s="915"/>
      <c r="AU16" s="915"/>
      <c r="AV16" s="915"/>
      <c r="AW16" s="915"/>
      <c r="AX16" s="915"/>
      <c r="AY16" s="915"/>
      <c r="AZ16" s="915"/>
      <c r="BA16" s="915"/>
      <c r="BB16" s="915"/>
      <c r="BC16" s="915"/>
      <c r="BG16" s="7" t="s">
        <v>530</v>
      </c>
      <c r="BH16" s="363">
        <f t="shared" si="3"/>
        <v>0</v>
      </c>
      <c r="BI16" s="364">
        <f t="shared" si="3"/>
        <v>0.14705882352941177</v>
      </c>
      <c r="BJ16" s="364">
        <f t="shared" si="3"/>
        <v>0.29411764705882354</v>
      </c>
      <c r="BK16" s="364">
        <f t="shared" si="3"/>
        <v>0.52941176470588236</v>
      </c>
      <c r="BL16" s="365">
        <f t="shared" si="3"/>
        <v>2.9411764705882353E-2</v>
      </c>
      <c r="BN16" s="7" t="s">
        <v>530</v>
      </c>
      <c r="BO16" s="326">
        <f>集計・資料②!DT16</f>
        <v>0</v>
      </c>
      <c r="BP16" s="284">
        <f>集計・資料②!DU16</f>
        <v>5</v>
      </c>
      <c r="BQ16" s="309">
        <f>集計・資料②!DV16</f>
        <v>10</v>
      </c>
      <c r="BR16" s="309">
        <f>集計・資料②!DW16</f>
        <v>18</v>
      </c>
      <c r="BS16" s="309">
        <f>集計・資料②!DX16</f>
        <v>1</v>
      </c>
      <c r="BT16" s="327">
        <f t="shared" si="4"/>
        <v>34</v>
      </c>
    </row>
    <row r="17" spans="1:72">
      <c r="A17" s="458"/>
      <c r="B17" s="459"/>
      <c r="C17" s="459"/>
      <c r="D17" s="459"/>
      <c r="E17" s="459"/>
      <c r="F17" s="459"/>
      <c r="G17" s="459"/>
      <c r="H17" s="459"/>
      <c r="I17" s="459"/>
      <c r="J17" s="459"/>
      <c r="K17" s="459"/>
      <c r="L17" s="459"/>
      <c r="M17" s="459"/>
      <c r="N17" s="459"/>
      <c r="O17" s="459"/>
      <c r="P17" s="459"/>
      <c r="Q17" s="459"/>
      <c r="R17" s="459"/>
      <c r="S17" s="459"/>
      <c r="T17" s="459"/>
      <c r="U17" s="459"/>
      <c r="V17" s="459"/>
      <c r="W17" s="459"/>
      <c r="X17" s="459"/>
      <c r="Y17" s="459"/>
      <c r="Z17" s="459"/>
      <c r="AA17" s="460"/>
      <c r="AC17" s="573" t="s">
        <v>407</v>
      </c>
      <c r="AD17" s="719">
        <f>BH17</f>
        <v>0</v>
      </c>
      <c r="AE17" s="719">
        <f>BI17</f>
        <v>4.7619047619047616E-2</v>
      </c>
      <c r="AF17" s="694">
        <f>BJ17</f>
        <v>0.66666666666666663</v>
      </c>
      <c r="AG17" s="694">
        <f>BK17</f>
        <v>0.2857142857142857</v>
      </c>
      <c r="AH17" s="694">
        <f>BL17</f>
        <v>0</v>
      </c>
      <c r="AJ17" s="573" t="s">
        <v>407</v>
      </c>
      <c r="AK17" s="711">
        <f t="shared" ref="AK17:AP17" si="10">BO17</f>
        <v>0</v>
      </c>
      <c r="AL17" s="711">
        <f t="shared" si="10"/>
        <v>1</v>
      </c>
      <c r="AM17" s="711">
        <f t="shared" si="10"/>
        <v>14</v>
      </c>
      <c r="AN17" s="711">
        <f t="shared" si="10"/>
        <v>6</v>
      </c>
      <c r="AO17" s="711">
        <f t="shared" si="10"/>
        <v>0</v>
      </c>
      <c r="AP17" s="711">
        <f t="shared" si="10"/>
        <v>21</v>
      </c>
      <c r="AR17" s="915"/>
      <c r="AS17" s="915"/>
      <c r="AT17" s="915"/>
      <c r="AU17" s="915"/>
      <c r="AV17" s="915"/>
      <c r="AW17" s="915"/>
      <c r="AX17" s="915"/>
      <c r="AY17" s="915"/>
      <c r="AZ17" s="915"/>
      <c r="BA17" s="915"/>
      <c r="BB17" s="915"/>
      <c r="BC17" s="915"/>
      <c r="BG17" s="7" t="s">
        <v>535</v>
      </c>
      <c r="BH17" s="363">
        <f t="shared" si="3"/>
        <v>0</v>
      </c>
      <c r="BI17" s="364">
        <f t="shared" si="3"/>
        <v>4.7619047619047616E-2</v>
      </c>
      <c r="BJ17" s="364">
        <f t="shared" si="3"/>
        <v>0.66666666666666663</v>
      </c>
      <c r="BK17" s="364">
        <f t="shared" si="3"/>
        <v>0.2857142857142857</v>
      </c>
      <c r="BL17" s="365">
        <f t="shared" si="3"/>
        <v>0</v>
      </c>
      <c r="BN17" s="7" t="s">
        <v>535</v>
      </c>
      <c r="BO17" s="326">
        <f>集計・資料②!DT18</f>
        <v>0</v>
      </c>
      <c r="BP17" s="284">
        <f>集計・資料②!DU18</f>
        <v>1</v>
      </c>
      <c r="BQ17" s="309">
        <f>集計・資料②!DV18</f>
        <v>14</v>
      </c>
      <c r="BR17" s="309">
        <f>集計・資料②!DW18</f>
        <v>6</v>
      </c>
      <c r="BS17" s="309">
        <f>集計・資料②!DX18</f>
        <v>0</v>
      </c>
      <c r="BT17" s="327">
        <f t="shared" si="4"/>
        <v>21</v>
      </c>
    </row>
    <row r="18" spans="1:72">
      <c r="A18" s="461"/>
      <c r="B18" s="291"/>
      <c r="C18" s="291"/>
      <c r="D18" s="291"/>
      <c r="E18" s="291"/>
      <c r="F18" s="291"/>
      <c r="G18" s="291"/>
      <c r="H18" s="291"/>
      <c r="I18" s="291"/>
      <c r="J18" s="291"/>
      <c r="K18" s="291"/>
      <c r="L18" s="291"/>
      <c r="M18" s="291"/>
      <c r="N18" s="291"/>
      <c r="O18" s="291"/>
      <c r="P18" s="291"/>
      <c r="Q18" s="291"/>
      <c r="R18" s="291"/>
      <c r="S18" s="291"/>
      <c r="T18" s="291"/>
      <c r="U18" s="291"/>
      <c r="V18" s="291"/>
      <c r="W18" s="291"/>
      <c r="X18" s="291"/>
      <c r="Y18" s="291"/>
      <c r="Z18" s="291"/>
      <c r="AA18" s="462"/>
      <c r="AC18" s="690" t="s">
        <v>408</v>
      </c>
      <c r="AD18" s="719">
        <f>BH16</f>
        <v>0</v>
      </c>
      <c r="AE18" s="719">
        <f>BI16</f>
        <v>0.14705882352941177</v>
      </c>
      <c r="AF18" s="694">
        <f>BJ16</f>
        <v>0.29411764705882354</v>
      </c>
      <c r="AG18" s="694">
        <f>BK16</f>
        <v>0.52941176470588236</v>
      </c>
      <c r="AH18" s="694">
        <f>BL16</f>
        <v>2.9411764705882353E-2</v>
      </c>
      <c r="AJ18" s="690" t="s">
        <v>408</v>
      </c>
      <c r="AK18" s="711">
        <f t="shared" ref="AK18:AP18" si="11">BO16</f>
        <v>0</v>
      </c>
      <c r="AL18" s="711">
        <f t="shared" si="11"/>
        <v>5</v>
      </c>
      <c r="AM18" s="711">
        <f t="shared" si="11"/>
        <v>10</v>
      </c>
      <c r="AN18" s="711">
        <f t="shared" si="11"/>
        <v>18</v>
      </c>
      <c r="AO18" s="711">
        <f t="shared" si="11"/>
        <v>1</v>
      </c>
      <c r="AP18" s="711">
        <f t="shared" si="11"/>
        <v>34</v>
      </c>
      <c r="AR18" s="915"/>
      <c r="AS18" s="915"/>
      <c r="AT18" s="915"/>
      <c r="AU18" s="915"/>
      <c r="AV18" s="915"/>
      <c r="AW18" s="915"/>
      <c r="AX18" s="915"/>
      <c r="AY18" s="915"/>
      <c r="AZ18" s="915"/>
      <c r="BA18" s="915"/>
      <c r="BB18" s="915"/>
      <c r="BC18" s="915"/>
      <c r="BG18" s="7" t="s">
        <v>529</v>
      </c>
      <c r="BH18" s="363">
        <f t="shared" si="3"/>
        <v>0.2857142857142857</v>
      </c>
      <c r="BI18" s="364">
        <f t="shared" si="3"/>
        <v>9.5238095238095233E-2</v>
      </c>
      <c r="BJ18" s="364">
        <f t="shared" si="3"/>
        <v>0.2857142857142857</v>
      </c>
      <c r="BK18" s="364">
        <f t="shared" si="3"/>
        <v>0.23809523809523808</v>
      </c>
      <c r="BL18" s="365">
        <f t="shared" si="3"/>
        <v>9.5238095238095233E-2</v>
      </c>
      <c r="BN18" s="7" t="s">
        <v>529</v>
      </c>
      <c r="BO18" s="326">
        <f>集計・資料②!DT20</f>
        <v>6</v>
      </c>
      <c r="BP18" s="284">
        <f>集計・資料②!DU20</f>
        <v>2</v>
      </c>
      <c r="BQ18" s="309">
        <f>集計・資料②!DV20</f>
        <v>6</v>
      </c>
      <c r="BR18" s="309">
        <f>集計・資料②!DW20</f>
        <v>5</v>
      </c>
      <c r="BS18" s="309">
        <f>集計・資料②!DX20</f>
        <v>2</v>
      </c>
      <c r="BT18" s="327">
        <f t="shared" si="4"/>
        <v>21</v>
      </c>
    </row>
    <row r="19" spans="1:72">
      <c r="A19" s="461"/>
      <c r="B19" s="291"/>
      <c r="C19" s="291"/>
      <c r="D19" s="291"/>
      <c r="E19" s="291"/>
      <c r="F19" s="291"/>
      <c r="G19" s="291"/>
      <c r="H19" s="291"/>
      <c r="I19" s="291"/>
      <c r="J19" s="291"/>
      <c r="K19" s="291"/>
      <c r="L19" s="291"/>
      <c r="M19" s="291"/>
      <c r="N19" s="291"/>
      <c r="O19" s="291"/>
      <c r="P19" s="291"/>
      <c r="Q19" s="291"/>
      <c r="R19" s="291"/>
      <c r="S19" s="291"/>
      <c r="T19" s="291"/>
      <c r="U19" s="291"/>
      <c r="V19" s="291"/>
      <c r="W19" s="291"/>
      <c r="X19" s="291"/>
      <c r="Y19" s="291"/>
      <c r="Z19" s="291"/>
      <c r="AA19" s="462"/>
      <c r="AC19" s="573" t="s">
        <v>409</v>
      </c>
      <c r="AD19" s="719">
        <f>BH15</f>
        <v>0.11731843575418995</v>
      </c>
      <c r="AE19" s="719">
        <f>BI15</f>
        <v>0.13407821229050279</v>
      </c>
      <c r="AF19" s="694">
        <f>BJ15</f>
        <v>0.36312849162011174</v>
      </c>
      <c r="AG19" s="694">
        <f>BK15</f>
        <v>0.35195530726256985</v>
      </c>
      <c r="AH19" s="694">
        <f>BL15</f>
        <v>3.3519553072625698E-2</v>
      </c>
      <c r="AJ19" s="573" t="s">
        <v>409</v>
      </c>
      <c r="AK19" s="711">
        <f t="shared" ref="AK19:AP19" si="12">BO15</f>
        <v>21</v>
      </c>
      <c r="AL19" s="711">
        <f t="shared" si="12"/>
        <v>24</v>
      </c>
      <c r="AM19" s="711">
        <f t="shared" si="12"/>
        <v>65</v>
      </c>
      <c r="AN19" s="711">
        <f t="shared" si="12"/>
        <v>63</v>
      </c>
      <c r="AO19" s="711">
        <f t="shared" si="12"/>
        <v>6</v>
      </c>
      <c r="AP19" s="711">
        <f t="shared" si="12"/>
        <v>179</v>
      </c>
      <c r="AR19" s="915"/>
      <c r="AS19" s="915"/>
      <c r="AT19" s="915"/>
      <c r="AU19" s="915"/>
      <c r="AV19" s="915"/>
      <c r="AW19" s="915"/>
      <c r="AX19" s="915"/>
      <c r="AY19" s="915"/>
      <c r="AZ19" s="915"/>
      <c r="BA19" s="915"/>
      <c r="BB19" s="915"/>
      <c r="BC19" s="915"/>
      <c r="BG19" s="7" t="s">
        <v>528</v>
      </c>
      <c r="BH19" s="363">
        <f t="shared" si="3"/>
        <v>0.10084033613445378</v>
      </c>
      <c r="BI19" s="364">
        <f t="shared" si="3"/>
        <v>0.1092436974789916</v>
      </c>
      <c r="BJ19" s="364">
        <f t="shared" si="3"/>
        <v>0.40336134453781514</v>
      </c>
      <c r="BK19" s="364">
        <f t="shared" si="3"/>
        <v>0.33193277310924368</v>
      </c>
      <c r="BL19" s="365">
        <f t="shared" si="3"/>
        <v>5.4621848739495799E-2</v>
      </c>
      <c r="BN19" s="7" t="s">
        <v>528</v>
      </c>
      <c r="BO19" s="326">
        <f>集計・資料②!DT22</f>
        <v>24</v>
      </c>
      <c r="BP19" s="284">
        <f>集計・資料②!DU22</f>
        <v>26</v>
      </c>
      <c r="BQ19" s="309">
        <f>集計・資料②!DV22</f>
        <v>96</v>
      </c>
      <c r="BR19" s="309">
        <f>集計・資料②!DW22</f>
        <v>79</v>
      </c>
      <c r="BS19" s="309">
        <f>集計・資料②!DX22</f>
        <v>13</v>
      </c>
      <c r="BT19" s="327">
        <f t="shared" si="4"/>
        <v>238</v>
      </c>
    </row>
    <row r="20" spans="1:72">
      <c r="A20" s="461"/>
      <c r="B20" s="291"/>
      <c r="C20" s="291"/>
      <c r="D20" s="291"/>
      <c r="E20" s="291"/>
      <c r="F20" s="291"/>
      <c r="G20" s="291"/>
      <c r="H20" s="291"/>
      <c r="I20" s="291"/>
      <c r="J20" s="291"/>
      <c r="K20" s="291"/>
      <c r="L20" s="291"/>
      <c r="M20" s="291"/>
      <c r="N20" s="291"/>
      <c r="O20" s="291"/>
      <c r="P20" s="291"/>
      <c r="Q20" s="291"/>
      <c r="R20" s="291"/>
      <c r="S20" s="291"/>
      <c r="T20" s="291"/>
      <c r="U20" s="291"/>
      <c r="V20" s="291"/>
      <c r="W20" s="291"/>
      <c r="X20" s="291"/>
      <c r="Y20" s="291"/>
      <c r="Z20" s="291"/>
      <c r="AA20" s="462"/>
      <c r="AC20" s="690" t="s">
        <v>410</v>
      </c>
      <c r="AD20" s="719">
        <f>BH14</f>
        <v>0.14634146341463414</v>
      </c>
      <c r="AE20" s="719">
        <f>BI14</f>
        <v>2.4390243902439025E-2</v>
      </c>
      <c r="AF20" s="694">
        <f>BJ14</f>
        <v>0.53658536585365857</v>
      </c>
      <c r="AG20" s="694">
        <f>BK14</f>
        <v>0.29268292682926828</v>
      </c>
      <c r="AH20" s="694">
        <f>BL14</f>
        <v>0</v>
      </c>
      <c r="AJ20" s="690" t="s">
        <v>410</v>
      </c>
      <c r="AK20" s="711">
        <f t="shared" ref="AK20:AP20" si="13">BO14</f>
        <v>6</v>
      </c>
      <c r="AL20" s="711">
        <f t="shared" si="13"/>
        <v>1</v>
      </c>
      <c r="AM20" s="711">
        <f t="shared" si="13"/>
        <v>22</v>
      </c>
      <c r="AN20" s="711">
        <f t="shared" si="13"/>
        <v>12</v>
      </c>
      <c r="AO20" s="711">
        <f t="shared" si="13"/>
        <v>0</v>
      </c>
      <c r="AP20" s="711">
        <f t="shared" si="13"/>
        <v>41</v>
      </c>
      <c r="AR20" s="915"/>
      <c r="AS20" s="915"/>
      <c r="AT20" s="915"/>
      <c r="AU20" s="915"/>
      <c r="AV20" s="915"/>
      <c r="AW20" s="915"/>
      <c r="AX20" s="915"/>
      <c r="AY20" s="915"/>
      <c r="AZ20" s="915"/>
      <c r="BA20" s="915"/>
      <c r="BB20" s="915"/>
      <c r="BC20" s="915"/>
      <c r="BG20" s="7" t="s">
        <v>527</v>
      </c>
      <c r="BH20" s="363">
        <f t="shared" si="3"/>
        <v>0.19230769230769232</v>
      </c>
      <c r="BI20" s="364">
        <f t="shared" si="3"/>
        <v>0</v>
      </c>
      <c r="BJ20" s="364">
        <f t="shared" si="3"/>
        <v>0.38461538461538464</v>
      </c>
      <c r="BK20" s="364">
        <f t="shared" si="3"/>
        <v>0.34615384615384615</v>
      </c>
      <c r="BL20" s="365">
        <f t="shared" si="3"/>
        <v>7.6923076923076927E-2</v>
      </c>
      <c r="BN20" s="7" t="s">
        <v>527</v>
      </c>
      <c r="BO20" s="326">
        <f>集計・資料②!DT24</f>
        <v>5</v>
      </c>
      <c r="BP20" s="284">
        <f>集計・資料②!DU24</f>
        <v>0</v>
      </c>
      <c r="BQ20" s="309">
        <f>集計・資料②!DV24</f>
        <v>10</v>
      </c>
      <c r="BR20" s="309">
        <f>集計・資料②!DW24</f>
        <v>9</v>
      </c>
      <c r="BS20" s="309">
        <f>集計・資料②!DX24</f>
        <v>2</v>
      </c>
      <c r="BT20" s="327">
        <f t="shared" si="4"/>
        <v>26</v>
      </c>
    </row>
    <row r="21" spans="1:72">
      <c r="A21" s="461"/>
      <c r="B21" s="291"/>
      <c r="C21" s="291"/>
      <c r="D21" s="291"/>
      <c r="E21" s="291"/>
      <c r="F21" s="291"/>
      <c r="G21" s="291"/>
      <c r="H21" s="291"/>
      <c r="I21" s="291"/>
      <c r="J21" s="291"/>
      <c r="K21" s="291"/>
      <c r="L21" s="291"/>
      <c r="M21" s="291"/>
      <c r="N21" s="291"/>
      <c r="O21" s="291"/>
      <c r="P21" s="291"/>
      <c r="Q21" s="291"/>
      <c r="R21" s="291"/>
      <c r="S21" s="291"/>
      <c r="T21" s="291"/>
      <c r="U21" s="291"/>
      <c r="V21" s="291"/>
      <c r="W21" s="291"/>
      <c r="X21" s="291"/>
      <c r="Y21" s="291"/>
      <c r="Z21" s="291"/>
      <c r="AA21" s="462"/>
      <c r="AC21" s="573" t="s">
        <v>411</v>
      </c>
      <c r="AD21" s="719">
        <f>BH13</f>
        <v>0.125</v>
      </c>
      <c r="AE21" s="719">
        <f>BI13</f>
        <v>8.3333333333333329E-2</v>
      </c>
      <c r="AF21" s="694">
        <f>BJ13</f>
        <v>0.39583333333333331</v>
      </c>
      <c r="AG21" s="694">
        <f>BK13</f>
        <v>0.34722222222222221</v>
      </c>
      <c r="AH21" s="694">
        <f>BL13</f>
        <v>4.8611111111111112E-2</v>
      </c>
      <c r="AJ21" s="573" t="s">
        <v>411</v>
      </c>
      <c r="AK21" s="711">
        <f t="shared" ref="AK21:AP21" si="14">BO13</f>
        <v>18</v>
      </c>
      <c r="AL21" s="711">
        <f t="shared" si="14"/>
        <v>12</v>
      </c>
      <c r="AM21" s="711">
        <f t="shared" si="14"/>
        <v>57</v>
      </c>
      <c r="AN21" s="711">
        <f t="shared" si="14"/>
        <v>50</v>
      </c>
      <c r="AO21" s="711">
        <f t="shared" si="14"/>
        <v>7</v>
      </c>
      <c r="AP21" s="711">
        <f t="shared" si="14"/>
        <v>144</v>
      </c>
      <c r="AR21" s="915"/>
      <c r="AS21" s="915"/>
      <c r="AT21" s="915"/>
      <c r="AU21" s="915"/>
      <c r="AV21" s="915"/>
      <c r="AW21" s="915"/>
      <c r="AX21" s="915"/>
      <c r="AY21" s="915"/>
      <c r="AZ21" s="915"/>
      <c r="BA21" s="915"/>
      <c r="BB21" s="915"/>
      <c r="BC21" s="915"/>
      <c r="BG21" s="7" t="s">
        <v>526</v>
      </c>
      <c r="BH21" s="363">
        <f t="shared" si="3"/>
        <v>0.23076923076923078</v>
      </c>
      <c r="BI21" s="364">
        <f t="shared" si="3"/>
        <v>0.15384615384615385</v>
      </c>
      <c r="BJ21" s="364">
        <f t="shared" si="3"/>
        <v>0.30769230769230771</v>
      </c>
      <c r="BK21" s="364">
        <f t="shared" si="3"/>
        <v>0.30769230769230771</v>
      </c>
      <c r="BL21" s="365">
        <f t="shared" si="3"/>
        <v>0</v>
      </c>
      <c r="BN21" s="7" t="s">
        <v>526</v>
      </c>
      <c r="BO21" s="326">
        <f>集計・資料②!DT26</f>
        <v>3</v>
      </c>
      <c r="BP21" s="284">
        <f>集計・資料②!DU26</f>
        <v>2</v>
      </c>
      <c r="BQ21" s="309">
        <f>集計・資料②!DV26</f>
        <v>4</v>
      </c>
      <c r="BR21" s="309">
        <f>集計・資料②!DW26</f>
        <v>4</v>
      </c>
      <c r="BS21" s="309">
        <f>集計・資料②!DX26</f>
        <v>0</v>
      </c>
      <c r="BT21" s="327">
        <f t="shared" si="4"/>
        <v>13</v>
      </c>
    </row>
    <row r="22" spans="1:72">
      <c r="A22" s="461"/>
      <c r="B22" s="291"/>
      <c r="C22" s="291"/>
      <c r="D22" s="291"/>
      <c r="E22" s="291"/>
      <c r="F22" s="291"/>
      <c r="G22" s="291"/>
      <c r="H22" s="291"/>
      <c r="I22" s="291"/>
      <c r="J22" s="291"/>
      <c r="K22" s="291"/>
      <c r="L22" s="291"/>
      <c r="M22" s="291"/>
      <c r="N22" s="291"/>
      <c r="O22" s="291"/>
      <c r="P22" s="291"/>
      <c r="Q22" s="291"/>
      <c r="R22" s="291"/>
      <c r="S22" s="291"/>
      <c r="T22" s="291"/>
      <c r="U22" s="291"/>
      <c r="V22" s="291"/>
      <c r="W22" s="291"/>
      <c r="X22" s="291"/>
      <c r="Y22" s="291"/>
      <c r="Z22" s="291"/>
      <c r="AA22" s="462"/>
      <c r="AC22" s="690" t="s">
        <v>412</v>
      </c>
      <c r="AD22" s="694">
        <f>BH12</f>
        <v>6.5040650406504072E-2</v>
      </c>
      <c r="AE22" s="694">
        <f>BI12</f>
        <v>5.6910569105691054E-2</v>
      </c>
      <c r="AF22" s="694">
        <f>BJ12</f>
        <v>0.49593495934959347</v>
      </c>
      <c r="AG22" s="694">
        <f>BK12</f>
        <v>0.29268292682926828</v>
      </c>
      <c r="AH22" s="694">
        <f>BL12</f>
        <v>8.943089430894309E-2</v>
      </c>
      <c r="AJ22" s="690" t="s">
        <v>412</v>
      </c>
      <c r="AK22" s="711">
        <f t="shared" ref="AK22:AP22" si="15">BO12</f>
        <v>8</v>
      </c>
      <c r="AL22" s="711">
        <f t="shared" si="15"/>
        <v>7</v>
      </c>
      <c r="AM22" s="711">
        <f t="shared" si="15"/>
        <v>61</v>
      </c>
      <c r="AN22" s="711">
        <f t="shared" si="15"/>
        <v>36</v>
      </c>
      <c r="AO22" s="711">
        <f t="shared" si="15"/>
        <v>11</v>
      </c>
      <c r="AP22" s="711">
        <f t="shared" si="15"/>
        <v>123</v>
      </c>
      <c r="AR22" s="915"/>
      <c r="AS22" s="915"/>
      <c r="AT22" s="915"/>
      <c r="AU22" s="915"/>
      <c r="AV22" s="915"/>
      <c r="AW22" s="915"/>
      <c r="AX22" s="915"/>
      <c r="AY22" s="915"/>
      <c r="AZ22" s="915"/>
      <c r="BA22" s="915"/>
      <c r="BB22" s="915"/>
      <c r="BC22" s="915"/>
      <c r="BG22" s="16" t="s">
        <v>536</v>
      </c>
      <c r="BH22" s="363">
        <f t="shared" si="3"/>
        <v>6.9518716577540107E-2</v>
      </c>
      <c r="BI22" s="364">
        <f t="shared" si="3"/>
        <v>0.10695187165775401</v>
      </c>
      <c r="BJ22" s="364">
        <f t="shared" si="3"/>
        <v>0.44919786096256686</v>
      </c>
      <c r="BK22" s="364">
        <f t="shared" si="3"/>
        <v>0.32620320855614976</v>
      </c>
      <c r="BL22" s="365">
        <f t="shared" si="3"/>
        <v>4.8128342245989303E-2</v>
      </c>
      <c r="BN22" s="16" t="s">
        <v>536</v>
      </c>
      <c r="BO22" s="326">
        <f>集計・資料②!DT28</f>
        <v>13</v>
      </c>
      <c r="BP22" s="284">
        <f>集計・資料②!DU28</f>
        <v>20</v>
      </c>
      <c r="BQ22" s="309">
        <f>集計・資料②!DV28</f>
        <v>84</v>
      </c>
      <c r="BR22" s="309">
        <f>集計・資料②!DW28</f>
        <v>61</v>
      </c>
      <c r="BS22" s="309">
        <f>集計・資料②!DX28</f>
        <v>9</v>
      </c>
      <c r="BT22" s="327">
        <f t="shared" si="4"/>
        <v>187</v>
      </c>
    </row>
    <row r="23" spans="1:72" ht="11.25" thickBot="1">
      <c r="A23" s="461"/>
      <c r="B23" s="291"/>
      <c r="C23" s="291"/>
      <c r="D23" s="291"/>
      <c r="E23" s="291"/>
      <c r="F23" s="291"/>
      <c r="G23" s="291"/>
      <c r="H23" s="291"/>
      <c r="I23" s="291"/>
      <c r="J23" s="291"/>
      <c r="K23" s="291"/>
      <c r="L23" s="291"/>
      <c r="M23" s="291"/>
      <c r="N23" s="291"/>
      <c r="O23" s="291"/>
      <c r="P23" s="291"/>
      <c r="Q23" s="291"/>
      <c r="R23" s="291"/>
      <c r="S23" s="291"/>
      <c r="T23" s="291"/>
      <c r="U23" s="291"/>
      <c r="V23" s="291"/>
      <c r="W23" s="291"/>
      <c r="X23" s="291"/>
      <c r="Y23" s="291"/>
      <c r="Z23" s="291"/>
      <c r="AA23" s="462"/>
      <c r="AC23" s="573" t="s">
        <v>23</v>
      </c>
      <c r="AD23" s="694" t="e">
        <f>BH11</f>
        <v>#DIV/0!</v>
      </c>
      <c r="AE23" s="694" t="e">
        <f>BI11</f>
        <v>#DIV/0!</v>
      </c>
      <c r="AF23" s="694" t="e">
        <f>BJ11</f>
        <v>#DIV/0!</v>
      </c>
      <c r="AG23" s="694" t="e">
        <f>BK11</f>
        <v>#DIV/0!</v>
      </c>
      <c r="AH23" s="694" t="e">
        <f>BL11</f>
        <v>#DIV/0!</v>
      </c>
      <c r="AJ23" s="573" t="s">
        <v>23</v>
      </c>
      <c r="AK23" s="711">
        <f t="shared" ref="AK23:AP23" si="16">BO11</f>
        <v>0</v>
      </c>
      <c r="AL23" s="711">
        <f t="shared" si="16"/>
        <v>0</v>
      </c>
      <c r="AM23" s="711">
        <f t="shared" si="16"/>
        <v>0</v>
      </c>
      <c r="AN23" s="711">
        <f t="shared" si="16"/>
        <v>0</v>
      </c>
      <c r="AO23" s="711">
        <f t="shared" si="16"/>
        <v>0</v>
      </c>
      <c r="AP23" s="711">
        <f t="shared" si="16"/>
        <v>0</v>
      </c>
      <c r="AR23" s="915"/>
      <c r="AS23" s="915"/>
      <c r="AT23" s="915"/>
      <c r="AU23" s="915"/>
      <c r="AV23" s="915"/>
      <c r="AW23" s="915"/>
      <c r="AX23" s="915"/>
      <c r="AY23" s="915"/>
      <c r="AZ23" s="915"/>
      <c r="BA23" s="915"/>
      <c r="BB23" s="915"/>
      <c r="BC23" s="915"/>
      <c r="BG23" s="10" t="s">
        <v>537</v>
      </c>
      <c r="BH23" s="370">
        <f t="shared" si="3"/>
        <v>8.050847457627118E-2</v>
      </c>
      <c r="BI23" s="371">
        <f t="shared" si="3"/>
        <v>8.050847457627118E-2</v>
      </c>
      <c r="BJ23" s="371">
        <f t="shared" si="3"/>
        <v>0.49152542372881358</v>
      </c>
      <c r="BK23" s="371">
        <f t="shared" si="3"/>
        <v>0.28813559322033899</v>
      </c>
      <c r="BL23" s="372">
        <f t="shared" si="3"/>
        <v>5.9322033898305086E-2</v>
      </c>
      <c r="BN23" s="8" t="s">
        <v>537</v>
      </c>
      <c r="BO23" s="301">
        <f>集計・資料②!DT30</f>
        <v>19</v>
      </c>
      <c r="BP23" s="302">
        <f>集計・資料②!DU30</f>
        <v>19</v>
      </c>
      <c r="BQ23" s="306">
        <f>集計・資料②!DV30</f>
        <v>116</v>
      </c>
      <c r="BR23" s="306">
        <f>集計・資料②!DW30</f>
        <v>68</v>
      </c>
      <c r="BS23" s="306">
        <f>集計・資料②!DX30</f>
        <v>14</v>
      </c>
      <c r="BT23" s="311">
        <f t="shared" si="4"/>
        <v>236</v>
      </c>
    </row>
    <row r="24" spans="1:72" ht="11.25" thickBot="1">
      <c r="A24" s="461"/>
      <c r="B24" s="291"/>
      <c r="C24" s="291"/>
      <c r="D24" s="291"/>
      <c r="E24" s="291"/>
      <c r="F24" s="291"/>
      <c r="G24" s="291"/>
      <c r="H24" s="291"/>
      <c r="I24" s="291"/>
      <c r="J24" s="291"/>
      <c r="K24" s="291"/>
      <c r="L24" s="291"/>
      <c r="M24" s="291"/>
      <c r="N24" s="291"/>
      <c r="O24" s="291"/>
      <c r="P24" s="291"/>
      <c r="Q24" s="291"/>
      <c r="R24" s="291"/>
      <c r="S24" s="291"/>
      <c r="T24" s="291"/>
      <c r="U24" s="291"/>
      <c r="V24" s="291"/>
      <c r="W24" s="291"/>
      <c r="X24" s="291"/>
      <c r="Y24" s="291"/>
      <c r="Z24" s="291"/>
      <c r="AA24" s="462"/>
      <c r="AJ24" s="589" t="s">
        <v>545</v>
      </c>
      <c r="AK24" s="711">
        <f t="shared" ref="AK24:AP24" si="17">SUM(AK11:AK23)</f>
        <v>123</v>
      </c>
      <c r="AL24" s="711">
        <f t="shared" si="17"/>
        <v>119</v>
      </c>
      <c r="AM24" s="711">
        <f t="shared" si="17"/>
        <v>545</v>
      </c>
      <c r="AN24" s="711">
        <f t="shared" si="17"/>
        <v>411</v>
      </c>
      <c r="AO24" s="711">
        <f t="shared" si="17"/>
        <v>65</v>
      </c>
      <c r="AP24" s="711">
        <f t="shared" si="17"/>
        <v>1263</v>
      </c>
      <c r="AR24" s="915"/>
      <c r="AS24" s="915"/>
      <c r="AT24" s="915"/>
      <c r="AU24" s="915"/>
      <c r="AV24" s="915"/>
      <c r="AW24" s="915"/>
      <c r="AX24" s="915"/>
      <c r="AY24" s="915"/>
      <c r="AZ24" s="915"/>
      <c r="BA24" s="915"/>
      <c r="BB24" s="915"/>
      <c r="BC24" s="915"/>
      <c r="BN24" s="303" t="s">
        <v>545</v>
      </c>
      <c r="BO24" s="286">
        <f>+SUM(BO11:BO23)</f>
        <v>123</v>
      </c>
      <c r="BP24" s="287">
        <f>+SUM(BP11:BP23)</f>
        <v>119</v>
      </c>
      <c r="BQ24" s="307">
        <f>SUM(BQ11:BQ23)</f>
        <v>545</v>
      </c>
      <c r="BR24" s="307">
        <f>SUM(BR11:BR23)</f>
        <v>411</v>
      </c>
      <c r="BS24" s="307">
        <f>+SUM(BS11:BS23)</f>
        <v>65</v>
      </c>
      <c r="BT24" s="308">
        <f t="shared" si="4"/>
        <v>1263</v>
      </c>
    </row>
    <row r="25" spans="1:72">
      <c r="A25" s="461"/>
      <c r="B25" s="291"/>
      <c r="C25" s="291"/>
      <c r="D25" s="291"/>
      <c r="E25" s="291"/>
      <c r="F25" s="291"/>
      <c r="G25" s="291"/>
      <c r="H25" s="291"/>
      <c r="I25" s="291"/>
      <c r="J25" s="291"/>
      <c r="K25" s="291"/>
      <c r="L25" s="291"/>
      <c r="M25" s="291"/>
      <c r="N25" s="291"/>
      <c r="O25" s="291"/>
      <c r="P25" s="291"/>
      <c r="Q25" s="291"/>
      <c r="R25" s="291"/>
      <c r="S25" s="291"/>
      <c r="T25" s="291"/>
      <c r="U25" s="291"/>
      <c r="V25" s="291"/>
      <c r="W25" s="291"/>
      <c r="X25" s="291"/>
      <c r="Y25" s="291"/>
      <c r="Z25" s="291"/>
      <c r="AA25" s="462"/>
      <c r="AL25" s="312"/>
      <c r="AM25" s="312"/>
      <c r="AN25" s="312"/>
      <c r="AR25" s="915"/>
      <c r="AS25" s="915"/>
      <c r="AT25" s="915"/>
      <c r="AU25" s="915"/>
      <c r="AV25" s="915"/>
      <c r="AW25" s="915"/>
      <c r="AX25" s="915"/>
      <c r="AY25" s="915"/>
      <c r="AZ25" s="915"/>
      <c r="BA25" s="915"/>
      <c r="BB25" s="915"/>
      <c r="BC25" s="915"/>
      <c r="BP25" s="312"/>
      <c r="BQ25" s="312"/>
      <c r="BR25" s="312"/>
    </row>
    <row r="26" spans="1:72">
      <c r="A26" s="461"/>
      <c r="B26" s="291"/>
      <c r="C26" s="291"/>
      <c r="D26" s="291"/>
      <c r="E26" s="291"/>
      <c r="F26" s="291"/>
      <c r="G26" s="291"/>
      <c r="H26" s="291"/>
      <c r="I26" s="291"/>
      <c r="J26" s="291"/>
      <c r="K26" s="291"/>
      <c r="L26" s="291"/>
      <c r="M26" s="291"/>
      <c r="N26" s="291"/>
      <c r="O26" s="291"/>
      <c r="P26" s="291"/>
      <c r="Q26" s="291"/>
      <c r="R26" s="291"/>
      <c r="S26" s="291"/>
      <c r="T26" s="291"/>
      <c r="U26" s="291"/>
      <c r="V26" s="291"/>
      <c r="W26" s="291"/>
      <c r="X26" s="291"/>
      <c r="Y26" s="291"/>
      <c r="Z26" s="291"/>
      <c r="AA26" s="462"/>
      <c r="AC26" s="282" t="s">
        <v>306</v>
      </c>
      <c r="AJ26" s="282" t="s">
        <v>307</v>
      </c>
      <c r="AR26" s="915"/>
      <c r="AS26" s="915"/>
      <c r="AT26" s="915"/>
      <c r="AU26" s="915"/>
      <c r="AV26" s="915"/>
      <c r="AW26" s="915"/>
      <c r="AX26" s="915"/>
      <c r="AY26" s="915"/>
      <c r="AZ26" s="915"/>
      <c r="BA26" s="915"/>
      <c r="BB26" s="915"/>
      <c r="BC26" s="915"/>
      <c r="BG26" s="282" t="s">
        <v>306</v>
      </c>
      <c r="BN26" s="282" t="s">
        <v>307</v>
      </c>
    </row>
    <row r="27" spans="1:72" ht="11.25" thickBot="1">
      <c r="A27" s="461"/>
      <c r="B27" s="291"/>
      <c r="C27" s="291"/>
      <c r="D27" s="291"/>
      <c r="E27" s="291"/>
      <c r="F27" s="291"/>
      <c r="G27" s="291"/>
      <c r="H27" s="291"/>
      <c r="I27" s="291"/>
      <c r="J27" s="291"/>
      <c r="K27" s="291"/>
      <c r="L27" s="291"/>
      <c r="M27" s="291"/>
      <c r="N27" s="291"/>
      <c r="O27" s="291"/>
      <c r="P27" s="291"/>
      <c r="Q27" s="291"/>
      <c r="R27" s="291"/>
      <c r="S27" s="291"/>
      <c r="T27" s="291"/>
      <c r="U27" s="291"/>
      <c r="V27" s="291"/>
      <c r="W27" s="291"/>
      <c r="X27" s="291"/>
      <c r="Y27" s="291"/>
      <c r="Z27" s="291"/>
      <c r="AA27" s="462"/>
      <c r="AR27" s="915"/>
      <c r="AS27" s="915"/>
      <c r="AT27" s="915"/>
      <c r="AU27" s="915"/>
      <c r="AV27" s="915"/>
      <c r="AW27" s="915"/>
      <c r="AX27" s="915"/>
      <c r="AY27" s="915"/>
      <c r="AZ27" s="915"/>
      <c r="BA27" s="915"/>
      <c r="BB27" s="915"/>
      <c r="BC27" s="915"/>
    </row>
    <row r="28" spans="1:72" ht="11.25" thickBot="1">
      <c r="A28" s="461"/>
      <c r="B28" s="291"/>
      <c r="C28" s="291"/>
      <c r="D28" s="291"/>
      <c r="E28" s="291"/>
      <c r="F28" s="291"/>
      <c r="G28" s="291"/>
      <c r="H28" s="291"/>
      <c r="I28" s="291"/>
      <c r="J28" s="291"/>
      <c r="K28" s="291"/>
      <c r="L28" s="291"/>
      <c r="M28" s="291"/>
      <c r="N28" s="291"/>
      <c r="O28" s="291"/>
      <c r="P28" s="291"/>
      <c r="Q28" s="291"/>
      <c r="R28" s="291"/>
      <c r="S28" s="291"/>
      <c r="T28" s="291"/>
      <c r="U28" s="291"/>
      <c r="V28" s="291"/>
      <c r="W28" s="291"/>
      <c r="X28" s="291"/>
      <c r="Y28" s="291"/>
      <c r="Z28" s="291"/>
      <c r="AA28" s="462"/>
      <c r="AC28" s="772" t="s">
        <v>8</v>
      </c>
      <c r="AD28" s="591" t="s">
        <v>298</v>
      </c>
      <c r="AE28" s="591" t="s">
        <v>299</v>
      </c>
      <c r="AF28" s="591" t="s">
        <v>300</v>
      </c>
      <c r="AG28" s="591" t="s">
        <v>301</v>
      </c>
      <c r="AH28" s="589" t="s">
        <v>23</v>
      </c>
      <c r="AJ28" s="772" t="s">
        <v>8</v>
      </c>
      <c r="AK28" s="591" t="s">
        <v>298</v>
      </c>
      <c r="AL28" s="591" t="s">
        <v>299</v>
      </c>
      <c r="AM28" s="591" t="s">
        <v>300</v>
      </c>
      <c r="AN28" s="591" t="s">
        <v>301</v>
      </c>
      <c r="AO28" s="589" t="s">
        <v>23</v>
      </c>
      <c r="AP28" s="589" t="s">
        <v>545</v>
      </c>
      <c r="BG28" s="31" t="s">
        <v>8</v>
      </c>
      <c r="BH28" s="324" t="s">
        <v>298</v>
      </c>
      <c r="BI28" s="322" t="s">
        <v>299</v>
      </c>
      <c r="BJ28" s="493" t="s">
        <v>300</v>
      </c>
      <c r="BK28" s="493" t="s">
        <v>301</v>
      </c>
      <c r="BL28" s="479" t="s">
        <v>23</v>
      </c>
      <c r="BN28" s="31" t="s">
        <v>8</v>
      </c>
      <c r="BO28" s="324" t="s">
        <v>298</v>
      </c>
      <c r="BP28" s="322" t="s">
        <v>299</v>
      </c>
      <c r="BQ28" s="493" t="s">
        <v>300</v>
      </c>
      <c r="BR28" s="493" t="s">
        <v>301</v>
      </c>
      <c r="BS28" s="478" t="s">
        <v>23</v>
      </c>
      <c r="BT28" s="396" t="s">
        <v>545</v>
      </c>
    </row>
    <row r="29" spans="1:72">
      <c r="A29" s="461"/>
      <c r="B29" s="291"/>
      <c r="C29" s="291"/>
      <c r="D29" s="291"/>
      <c r="E29" s="291"/>
      <c r="F29" s="291"/>
      <c r="G29" s="291"/>
      <c r="H29" s="291"/>
      <c r="I29" s="291"/>
      <c r="J29" s="291"/>
      <c r="K29" s="291"/>
      <c r="L29" s="291"/>
      <c r="M29" s="291"/>
      <c r="N29" s="291"/>
      <c r="O29" s="291"/>
      <c r="P29" s="291"/>
      <c r="Q29" s="291"/>
      <c r="R29" s="291"/>
      <c r="S29" s="291"/>
      <c r="T29" s="291"/>
      <c r="U29" s="291"/>
      <c r="V29" s="291"/>
      <c r="W29" s="291"/>
      <c r="X29" s="291"/>
      <c r="Y29" s="291"/>
      <c r="Z29" s="291"/>
      <c r="AA29" s="462"/>
      <c r="AC29" s="577" t="s">
        <v>413</v>
      </c>
      <c r="AD29" s="688">
        <f>BH34</f>
        <v>1.8633540372670808E-2</v>
      </c>
      <c r="AE29" s="688">
        <f>BI34</f>
        <v>4.9689440993788817E-2</v>
      </c>
      <c r="AF29" s="688">
        <f>BJ34</f>
        <v>0.42857142857142855</v>
      </c>
      <c r="AG29" s="688">
        <f>BK34</f>
        <v>0.42236024844720499</v>
      </c>
      <c r="AH29" s="688">
        <f>BL34</f>
        <v>8.0745341614906832E-2</v>
      </c>
      <c r="AJ29" s="577" t="s">
        <v>413</v>
      </c>
      <c r="AK29" s="711">
        <f t="shared" ref="AK29:AP29" si="18">BO34</f>
        <v>3</v>
      </c>
      <c r="AL29" s="711">
        <f t="shared" si="18"/>
        <v>8</v>
      </c>
      <c r="AM29" s="711">
        <f t="shared" si="18"/>
        <v>69</v>
      </c>
      <c r="AN29" s="711">
        <f t="shared" si="18"/>
        <v>68</v>
      </c>
      <c r="AO29" s="711">
        <f t="shared" si="18"/>
        <v>13</v>
      </c>
      <c r="AP29" s="711">
        <f t="shared" si="18"/>
        <v>161</v>
      </c>
      <c r="BG29" s="106" t="s">
        <v>544</v>
      </c>
      <c r="BH29" s="90">
        <f t="shared" ref="BH29:BL34" si="19">+BO29/+$BT29</f>
        <v>0.79166666666666663</v>
      </c>
      <c r="BI29" s="46">
        <f t="shared" si="19"/>
        <v>6.9444444444444448E-2</v>
      </c>
      <c r="BJ29" s="46">
        <f t="shared" si="19"/>
        <v>8.3333333333333329E-2</v>
      </c>
      <c r="BK29" s="46">
        <f t="shared" si="19"/>
        <v>5.5555555555555552E-2</v>
      </c>
      <c r="BL29" s="91">
        <f t="shared" si="19"/>
        <v>0</v>
      </c>
      <c r="BN29" s="67" t="s">
        <v>544</v>
      </c>
      <c r="BO29" s="298">
        <f>集計・資料②!DT40</f>
        <v>57</v>
      </c>
      <c r="BP29" s="299">
        <f>集計・資料②!DU40</f>
        <v>5</v>
      </c>
      <c r="BQ29" s="299">
        <f>集計・資料②!DV40</f>
        <v>6</v>
      </c>
      <c r="BR29" s="299">
        <f>集計・資料②!DW40</f>
        <v>4</v>
      </c>
      <c r="BS29" s="299">
        <f>集計・資料②!DX40</f>
        <v>0</v>
      </c>
      <c r="BT29" s="331">
        <f t="shared" ref="BT29:BT35" si="20">+SUM(BO29:BS29)</f>
        <v>72</v>
      </c>
    </row>
    <row r="30" spans="1:72">
      <c r="A30" s="461"/>
      <c r="B30" s="291"/>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462"/>
      <c r="AC30" s="577" t="s">
        <v>414</v>
      </c>
      <c r="AD30" s="688">
        <f>BH33</f>
        <v>2.2727272727272728E-2</v>
      </c>
      <c r="AE30" s="688">
        <f>BI33</f>
        <v>6.8181818181818177E-2</v>
      </c>
      <c r="AF30" s="688">
        <f>BJ33</f>
        <v>0.4621212121212121</v>
      </c>
      <c r="AG30" s="688">
        <f>BK33</f>
        <v>0.37878787878787878</v>
      </c>
      <c r="AH30" s="688">
        <f>BL33</f>
        <v>6.8181818181818177E-2</v>
      </c>
      <c r="AJ30" s="577" t="s">
        <v>414</v>
      </c>
      <c r="AK30" s="711">
        <f t="shared" ref="AK30:AP30" si="21">BO33</f>
        <v>9</v>
      </c>
      <c r="AL30" s="711">
        <f t="shared" si="21"/>
        <v>27</v>
      </c>
      <c r="AM30" s="711">
        <f t="shared" si="21"/>
        <v>183</v>
      </c>
      <c r="AN30" s="711">
        <f t="shared" si="21"/>
        <v>150</v>
      </c>
      <c r="AO30" s="711">
        <f t="shared" si="21"/>
        <v>27</v>
      </c>
      <c r="AP30" s="711">
        <f t="shared" si="21"/>
        <v>396</v>
      </c>
      <c r="BG30" s="108" t="s">
        <v>430</v>
      </c>
      <c r="BH30" s="96">
        <f t="shared" si="19"/>
        <v>0.22222222222222221</v>
      </c>
      <c r="BI30" s="72">
        <f t="shared" si="19"/>
        <v>0.12345679012345678</v>
      </c>
      <c r="BJ30" s="72">
        <f t="shared" si="19"/>
        <v>0.39506172839506171</v>
      </c>
      <c r="BK30" s="72">
        <f t="shared" si="19"/>
        <v>0.23456790123456789</v>
      </c>
      <c r="BL30" s="73">
        <f t="shared" si="19"/>
        <v>2.4691358024691357E-2</v>
      </c>
      <c r="BN30" s="70" t="s">
        <v>430</v>
      </c>
      <c r="BO30" s="326">
        <f>集計・資料②!DT42</f>
        <v>18</v>
      </c>
      <c r="BP30" s="284">
        <f>集計・資料②!DU42</f>
        <v>10</v>
      </c>
      <c r="BQ30" s="284">
        <f>集計・資料②!DV42</f>
        <v>32</v>
      </c>
      <c r="BR30" s="284">
        <f>集計・資料②!DW42</f>
        <v>19</v>
      </c>
      <c r="BS30" s="284">
        <f>集計・資料②!DX42</f>
        <v>2</v>
      </c>
      <c r="BT30" s="332">
        <f t="shared" si="20"/>
        <v>81</v>
      </c>
    </row>
    <row r="31" spans="1:72">
      <c r="A31" s="461"/>
      <c r="B31" s="291"/>
      <c r="C31" s="291"/>
      <c r="D31" s="291"/>
      <c r="E31" s="291"/>
      <c r="F31" s="291"/>
      <c r="G31" s="291"/>
      <c r="H31" s="291"/>
      <c r="I31" s="291"/>
      <c r="J31" s="291"/>
      <c r="K31" s="291"/>
      <c r="L31" s="291"/>
      <c r="M31" s="291"/>
      <c r="N31" s="291"/>
      <c r="O31" s="291"/>
      <c r="P31" s="291"/>
      <c r="Q31" s="291"/>
      <c r="R31" s="291"/>
      <c r="S31" s="291"/>
      <c r="T31" s="291"/>
      <c r="U31" s="291"/>
      <c r="V31" s="291"/>
      <c r="W31" s="291"/>
      <c r="X31" s="291"/>
      <c r="Y31" s="291"/>
      <c r="Z31" s="291"/>
      <c r="AA31" s="462"/>
      <c r="AC31" s="577" t="s">
        <v>415</v>
      </c>
      <c r="AD31" s="688">
        <f>BH32</f>
        <v>5.8956916099773243E-2</v>
      </c>
      <c r="AE31" s="688">
        <f>BI32</f>
        <v>0.12244897959183673</v>
      </c>
      <c r="AF31" s="688">
        <f>BJ32</f>
        <v>0.45804988662131518</v>
      </c>
      <c r="AG31" s="688">
        <f>BK32</f>
        <v>0.31292517006802723</v>
      </c>
      <c r="AH31" s="688">
        <f>BL32</f>
        <v>4.7619047619047616E-2</v>
      </c>
      <c r="AJ31" s="577" t="s">
        <v>415</v>
      </c>
      <c r="AK31" s="711">
        <f t="shared" ref="AK31:AP31" si="22">BO32</f>
        <v>26</v>
      </c>
      <c r="AL31" s="711">
        <f t="shared" si="22"/>
        <v>54</v>
      </c>
      <c r="AM31" s="711">
        <f t="shared" si="22"/>
        <v>202</v>
      </c>
      <c r="AN31" s="711">
        <f t="shared" si="22"/>
        <v>138</v>
      </c>
      <c r="AO31" s="711">
        <f t="shared" si="22"/>
        <v>21</v>
      </c>
      <c r="AP31" s="711">
        <f t="shared" si="22"/>
        <v>441</v>
      </c>
      <c r="BG31" s="108" t="s">
        <v>431</v>
      </c>
      <c r="BH31" s="96">
        <f t="shared" si="19"/>
        <v>8.9285714285714288E-2</v>
      </c>
      <c r="BI31" s="72">
        <f t="shared" si="19"/>
        <v>0.13392857142857142</v>
      </c>
      <c r="BJ31" s="72">
        <f t="shared" si="19"/>
        <v>0.4732142857142857</v>
      </c>
      <c r="BK31" s="72">
        <f t="shared" si="19"/>
        <v>0.2857142857142857</v>
      </c>
      <c r="BL31" s="73">
        <f t="shared" si="19"/>
        <v>1.7857142857142856E-2</v>
      </c>
      <c r="BN31" s="70" t="s">
        <v>431</v>
      </c>
      <c r="BO31" s="326">
        <f>集計・資料②!DT44</f>
        <v>10</v>
      </c>
      <c r="BP31" s="284">
        <f>集計・資料②!DU44</f>
        <v>15</v>
      </c>
      <c r="BQ31" s="284">
        <f>集計・資料②!DV44</f>
        <v>53</v>
      </c>
      <c r="BR31" s="284">
        <f>集計・資料②!DW44</f>
        <v>32</v>
      </c>
      <c r="BS31" s="284">
        <f>集計・資料②!DX44</f>
        <v>2</v>
      </c>
      <c r="BT31" s="332">
        <f t="shared" si="20"/>
        <v>112</v>
      </c>
    </row>
    <row r="32" spans="1:72">
      <c r="A32" s="461"/>
      <c r="B32" s="291"/>
      <c r="C32" s="291"/>
      <c r="D32" s="291"/>
      <c r="E32" s="291"/>
      <c r="F32" s="291"/>
      <c r="G32" s="291"/>
      <c r="H32" s="291"/>
      <c r="I32" s="291"/>
      <c r="J32" s="291"/>
      <c r="K32" s="291"/>
      <c r="L32" s="291"/>
      <c r="M32" s="291"/>
      <c r="N32" s="291"/>
      <c r="O32" s="291"/>
      <c r="P32" s="291"/>
      <c r="Q32" s="291"/>
      <c r="R32" s="291"/>
      <c r="S32" s="291"/>
      <c r="T32" s="291"/>
      <c r="U32" s="291"/>
      <c r="V32" s="291"/>
      <c r="W32" s="291"/>
      <c r="X32" s="291"/>
      <c r="Y32" s="291"/>
      <c r="Z32" s="291"/>
      <c r="AA32" s="462"/>
      <c r="AC32" s="577" t="s">
        <v>416</v>
      </c>
      <c r="AD32" s="688">
        <f>BH31</f>
        <v>8.9285714285714288E-2</v>
      </c>
      <c r="AE32" s="688">
        <f>BI31</f>
        <v>0.13392857142857142</v>
      </c>
      <c r="AF32" s="688">
        <f>BJ31</f>
        <v>0.4732142857142857</v>
      </c>
      <c r="AG32" s="688">
        <f>BK31</f>
        <v>0.2857142857142857</v>
      </c>
      <c r="AH32" s="688">
        <f>BL31</f>
        <v>1.7857142857142856E-2</v>
      </c>
      <c r="AJ32" s="577" t="s">
        <v>416</v>
      </c>
      <c r="AK32" s="711">
        <f t="shared" ref="AK32:AP32" si="23">BO31</f>
        <v>10</v>
      </c>
      <c r="AL32" s="711">
        <f t="shared" si="23"/>
        <v>15</v>
      </c>
      <c r="AM32" s="711">
        <f t="shared" si="23"/>
        <v>53</v>
      </c>
      <c r="AN32" s="711">
        <f t="shared" si="23"/>
        <v>32</v>
      </c>
      <c r="AO32" s="711">
        <f t="shared" si="23"/>
        <v>2</v>
      </c>
      <c r="AP32" s="711">
        <f t="shared" si="23"/>
        <v>112</v>
      </c>
      <c r="BG32" s="108" t="s">
        <v>432</v>
      </c>
      <c r="BH32" s="96">
        <f t="shared" si="19"/>
        <v>5.8956916099773243E-2</v>
      </c>
      <c r="BI32" s="72">
        <f t="shared" si="19"/>
        <v>0.12244897959183673</v>
      </c>
      <c r="BJ32" s="72">
        <f t="shared" si="19"/>
        <v>0.45804988662131518</v>
      </c>
      <c r="BK32" s="72">
        <f t="shared" si="19"/>
        <v>0.31292517006802723</v>
      </c>
      <c r="BL32" s="73">
        <f t="shared" si="19"/>
        <v>4.7619047619047616E-2</v>
      </c>
      <c r="BN32" s="70" t="s">
        <v>432</v>
      </c>
      <c r="BO32" s="326">
        <f>集計・資料②!DT46</f>
        <v>26</v>
      </c>
      <c r="BP32" s="284">
        <f>集計・資料②!DU46</f>
        <v>54</v>
      </c>
      <c r="BQ32" s="284">
        <f>集計・資料②!DV46</f>
        <v>202</v>
      </c>
      <c r="BR32" s="284">
        <f>集計・資料②!DW46</f>
        <v>138</v>
      </c>
      <c r="BS32" s="284">
        <f>集計・資料②!DX46</f>
        <v>21</v>
      </c>
      <c r="BT32" s="332">
        <f t="shared" si="20"/>
        <v>441</v>
      </c>
    </row>
    <row r="33" spans="1:72">
      <c r="A33" s="461"/>
      <c r="B33" s="291"/>
      <c r="C33" s="291"/>
      <c r="D33" s="291"/>
      <c r="E33" s="291"/>
      <c r="F33" s="291"/>
      <c r="G33" s="291"/>
      <c r="H33" s="291"/>
      <c r="I33" s="291"/>
      <c r="J33" s="291"/>
      <c r="K33" s="291"/>
      <c r="L33" s="291"/>
      <c r="M33" s="291"/>
      <c r="N33" s="291"/>
      <c r="O33" s="291"/>
      <c r="P33" s="291"/>
      <c r="Q33" s="291"/>
      <c r="R33" s="291"/>
      <c r="S33" s="291"/>
      <c r="T33" s="291"/>
      <c r="U33" s="291"/>
      <c r="V33" s="291"/>
      <c r="W33" s="291"/>
      <c r="X33" s="291"/>
      <c r="Y33" s="291"/>
      <c r="Z33" s="291"/>
      <c r="AA33" s="462"/>
      <c r="AC33" s="577" t="s">
        <v>417</v>
      </c>
      <c r="AD33" s="688">
        <f>BH30</f>
        <v>0.22222222222222221</v>
      </c>
      <c r="AE33" s="688">
        <f>BI30</f>
        <v>0.12345679012345678</v>
      </c>
      <c r="AF33" s="688">
        <f>BJ30</f>
        <v>0.39506172839506171</v>
      </c>
      <c r="AG33" s="688">
        <f>BK30</f>
        <v>0.23456790123456789</v>
      </c>
      <c r="AH33" s="688">
        <f>BL30</f>
        <v>2.4691358024691357E-2</v>
      </c>
      <c r="AJ33" s="577" t="s">
        <v>417</v>
      </c>
      <c r="AK33" s="711">
        <f t="shared" ref="AK33:AP33" si="24">BO30</f>
        <v>18</v>
      </c>
      <c r="AL33" s="711">
        <f t="shared" si="24"/>
        <v>10</v>
      </c>
      <c r="AM33" s="711">
        <f t="shared" si="24"/>
        <v>32</v>
      </c>
      <c r="AN33" s="711">
        <f t="shared" si="24"/>
        <v>19</v>
      </c>
      <c r="AO33" s="711">
        <f t="shared" si="24"/>
        <v>2</v>
      </c>
      <c r="AP33" s="711">
        <f t="shared" si="24"/>
        <v>81</v>
      </c>
      <c r="BG33" s="108" t="s">
        <v>433</v>
      </c>
      <c r="BH33" s="96">
        <f t="shared" si="19"/>
        <v>2.2727272727272728E-2</v>
      </c>
      <c r="BI33" s="72">
        <f t="shared" si="19"/>
        <v>6.8181818181818177E-2</v>
      </c>
      <c r="BJ33" s="72">
        <f t="shared" si="19"/>
        <v>0.4621212121212121</v>
      </c>
      <c r="BK33" s="72">
        <f t="shared" si="19"/>
        <v>0.37878787878787878</v>
      </c>
      <c r="BL33" s="73">
        <f t="shared" si="19"/>
        <v>6.8181818181818177E-2</v>
      </c>
      <c r="BN33" s="70" t="s">
        <v>433</v>
      </c>
      <c r="BO33" s="326">
        <f>集計・資料②!DT48</f>
        <v>9</v>
      </c>
      <c r="BP33" s="284">
        <f>集計・資料②!DU48</f>
        <v>27</v>
      </c>
      <c r="BQ33" s="284">
        <f>集計・資料②!DV48</f>
        <v>183</v>
      </c>
      <c r="BR33" s="284">
        <f>集計・資料②!DW48</f>
        <v>150</v>
      </c>
      <c r="BS33" s="284">
        <f>集計・資料②!DX48</f>
        <v>27</v>
      </c>
      <c r="BT33" s="332">
        <f t="shared" si="20"/>
        <v>396</v>
      </c>
    </row>
    <row r="34" spans="1:72" ht="11.25" thickBot="1">
      <c r="A34" s="461"/>
      <c r="B34" s="291"/>
      <c r="C34" s="291"/>
      <c r="D34" s="291"/>
      <c r="E34" s="291"/>
      <c r="F34" s="291"/>
      <c r="G34" s="291"/>
      <c r="H34" s="291"/>
      <c r="I34" s="291"/>
      <c r="J34" s="291"/>
      <c r="K34" s="291"/>
      <c r="L34" s="291"/>
      <c r="M34" s="291"/>
      <c r="N34" s="291"/>
      <c r="O34" s="291"/>
      <c r="P34" s="291"/>
      <c r="Q34" s="291"/>
      <c r="R34" s="291"/>
      <c r="S34" s="291"/>
      <c r="T34" s="291"/>
      <c r="U34" s="291"/>
      <c r="V34" s="291"/>
      <c r="W34" s="291"/>
      <c r="X34" s="291"/>
      <c r="Y34" s="291"/>
      <c r="Z34" s="291"/>
      <c r="AA34" s="462"/>
      <c r="AC34" s="577" t="s">
        <v>418</v>
      </c>
      <c r="AD34" s="697">
        <f>BH29</f>
        <v>0.79166666666666663</v>
      </c>
      <c r="AE34" s="697">
        <f>BI29</f>
        <v>6.9444444444444448E-2</v>
      </c>
      <c r="AF34" s="697">
        <f>BJ29</f>
        <v>8.3333333333333329E-2</v>
      </c>
      <c r="AG34" s="688">
        <f>BK29</f>
        <v>5.5555555555555552E-2</v>
      </c>
      <c r="AH34" s="688">
        <f>BL29</f>
        <v>0</v>
      </c>
      <c r="AJ34" s="577" t="s">
        <v>418</v>
      </c>
      <c r="AK34" s="711">
        <f t="shared" ref="AK34:AP34" si="25">BO29</f>
        <v>57</v>
      </c>
      <c r="AL34" s="711">
        <f t="shared" si="25"/>
        <v>5</v>
      </c>
      <c r="AM34" s="711">
        <f t="shared" si="25"/>
        <v>6</v>
      </c>
      <c r="AN34" s="711">
        <f t="shared" si="25"/>
        <v>4</v>
      </c>
      <c r="AO34" s="711">
        <f t="shared" si="25"/>
        <v>0</v>
      </c>
      <c r="AP34" s="711">
        <f t="shared" si="25"/>
        <v>72</v>
      </c>
      <c r="BG34" s="129" t="s">
        <v>434</v>
      </c>
      <c r="BH34" s="55">
        <f t="shared" si="19"/>
        <v>1.8633540372670808E-2</v>
      </c>
      <c r="BI34" s="56">
        <f t="shared" si="19"/>
        <v>4.9689440993788817E-2</v>
      </c>
      <c r="BJ34" s="56">
        <f t="shared" si="19"/>
        <v>0.42857142857142855</v>
      </c>
      <c r="BK34" s="56">
        <f t="shared" si="19"/>
        <v>0.42236024844720499</v>
      </c>
      <c r="BL34" s="57">
        <f t="shared" si="19"/>
        <v>8.0745341614906832E-2</v>
      </c>
      <c r="BN34" s="79" t="s">
        <v>434</v>
      </c>
      <c r="BO34" s="301">
        <f>集計・資料②!DT50</f>
        <v>3</v>
      </c>
      <c r="BP34" s="302">
        <f>集計・資料②!DU50</f>
        <v>8</v>
      </c>
      <c r="BQ34" s="302">
        <f>集計・資料②!DV50</f>
        <v>69</v>
      </c>
      <c r="BR34" s="302">
        <f>集計・資料②!DW50</f>
        <v>68</v>
      </c>
      <c r="BS34" s="302">
        <f>集計・資料②!DX50</f>
        <v>13</v>
      </c>
      <c r="BT34" s="333">
        <f t="shared" si="20"/>
        <v>161</v>
      </c>
    </row>
    <row r="35" spans="1:72" ht="11.25" thickBot="1">
      <c r="A35" s="461"/>
      <c r="B35" s="291"/>
      <c r="C35" s="291"/>
      <c r="D35" s="291"/>
      <c r="E35" s="291"/>
      <c r="F35" s="291"/>
      <c r="G35" s="291"/>
      <c r="H35" s="291"/>
      <c r="I35" s="291"/>
      <c r="J35" s="291"/>
      <c r="K35" s="291"/>
      <c r="L35" s="291"/>
      <c r="M35" s="291"/>
      <c r="N35" s="291"/>
      <c r="O35" s="291"/>
      <c r="P35" s="291"/>
      <c r="Q35" s="291"/>
      <c r="R35" s="291"/>
      <c r="S35" s="291"/>
      <c r="T35" s="291"/>
      <c r="U35" s="291"/>
      <c r="V35" s="291"/>
      <c r="W35" s="291"/>
      <c r="X35" s="291"/>
      <c r="Y35" s="291"/>
      <c r="Z35" s="291"/>
      <c r="AA35" s="462"/>
      <c r="AJ35" s="589" t="s">
        <v>545</v>
      </c>
      <c r="AK35" s="711">
        <f t="shared" ref="AK35:AP35" si="26">SUM(AK29:AK34)</f>
        <v>123</v>
      </c>
      <c r="AL35" s="711">
        <f t="shared" si="26"/>
        <v>119</v>
      </c>
      <c r="AM35" s="711">
        <f t="shared" si="26"/>
        <v>545</v>
      </c>
      <c r="AN35" s="711">
        <f t="shared" si="26"/>
        <v>411</v>
      </c>
      <c r="AO35" s="711">
        <f t="shared" si="26"/>
        <v>65</v>
      </c>
      <c r="AP35" s="711">
        <f t="shared" si="26"/>
        <v>1263</v>
      </c>
      <c r="BN35" s="317" t="s">
        <v>545</v>
      </c>
      <c r="BO35" s="286">
        <f>+SUM(BO29:BO34)</f>
        <v>123</v>
      </c>
      <c r="BP35" s="316">
        <f>+SUM(BP29:BP34)</f>
        <v>119</v>
      </c>
      <c r="BQ35" s="316">
        <f>SUM(BQ29:BQ34)</f>
        <v>545</v>
      </c>
      <c r="BR35" s="316">
        <f>SUM(BR29:BR34)</f>
        <v>411</v>
      </c>
      <c r="BS35" s="316">
        <f>+SUM(BS29:BS34)</f>
        <v>65</v>
      </c>
      <c r="BT35" s="334">
        <f t="shared" si="20"/>
        <v>1263</v>
      </c>
    </row>
    <row r="36" spans="1:72">
      <c r="A36" s="461"/>
      <c r="B36" s="291"/>
      <c r="C36" s="291"/>
      <c r="D36" s="291"/>
      <c r="E36" s="291"/>
      <c r="F36" s="291"/>
      <c r="G36" s="291"/>
      <c r="H36" s="291"/>
      <c r="I36" s="291"/>
      <c r="J36" s="291"/>
      <c r="K36" s="291"/>
      <c r="L36" s="291"/>
      <c r="M36" s="291"/>
      <c r="N36" s="291"/>
      <c r="O36" s="291"/>
      <c r="P36" s="291"/>
      <c r="Q36" s="291"/>
      <c r="R36" s="291"/>
      <c r="S36" s="291"/>
      <c r="T36" s="291"/>
      <c r="U36" s="291"/>
      <c r="V36" s="291"/>
      <c r="W36" s="291"/>
      <c r="X36" s="291"/>
      <c r="Y36" s="291"/>
      <c r="Z36" s="291"/>
      <c r="AA36" s="462"/>
      <c r="AL36" s="312"/>
      <c r="AM36" s="312"/>
      <c r="AN36" s="312"/>
      <c r="AQ36" s="791"/>
      <c r="BP36" s="312"/>
      <c r="BQ36" s="312"/>
      <c r="BR36" s="312"/>
    </row>
    <row r="37" spans="1:72">
      <c r="A37" s="461"/>
      <c r="B37" s="291"/>
      <c r="C37" s="291"/>
      <c r="D37" s="291"/>
      <c r="E37" s="291"/>
      <c r="F37" s="291"/>
      <c r="G37" s="291"/>
      <c r="H37" s="291"/>
      <c r="I37" s="291"/>
      <c r="J37" s="291"/>
      <c r="K37" s="291"/>
      <c r="L37" s="291"/>
      <c r="M37" s="291"/>
      <c r="N37" s="291"/>
      <c r="O37" s="291"/>
      <c r="P37" s="291"/>
      <c r="Q37" s="291"/>
      <c r="R37" s="291"/>
      <c r="S37" s="291"/>
      <c r="T37" s="291"/>
      <c r="U37" s="291"/>
      <c r="V37" s="291"/>
      <c r="W37" s="291"/>
      <c r="X37" s="291"/>
      <c r="Y37" s="291"/>
      <c r="Z37" s="291"/>
      <c r="AA37" s="462"/>
      <c r="AL37" s="291"/>
      <c r="AM37" s="291"/>
      <c r="AN37" s="291"/>
      <c r="AQ37" s="792"/>
      <c r="BP37" s="291"/>
      <c r="BQ37" s="291"/>
      <c r="BR37" s="291"/>
    </row>
    <row r="38" spans="1:72">
      <c r="A38" s="461"/>
      <c r="B38" s="291"/>
      <c r="C38" s="291"/>
      <c r="D38" s="291"/>
      <c r="E38" s="291"/>
      <c r="F38" s="291"/>
      <c r="G38" s="291"/>
      <c r="H38" s="291"/>
      <c r="I38" s="291"/>
      <c r="J38" s="291"/>
      <c r="K38" s="291"/>
      <c r="L38" s="291"/>
      <c r="M38" s="291"/>
      <c r="N38" s="291"/>
      <c r="O38" s="291"/>
      <c r="P38" s="291"/>
      <c r="Q38" s="291"/>
      <c r="R38" s="291"/>
      <c r="S38" s="291"/>
      <c r="T38" s="291"/>
      <c r="U38" s="291"/>
      <c r="V38" s="291"/>
      <c r="W38" s="291"/>
      <c r="X38" s="291"/>
      <c r="Y38" s="291"/>
      <c r="Z38" s="291"/>
      <c r="AA38" s="462"/>
      <c r="AL38" s="312"/>
      <c r="AM38" s="312"/>
      <c r="AN38" s="312"/>
      <c r="AQ38" s="791"/>
      <c r="BP38" s="312"/>
      <c r="BQ38" s="312"/>
      <c r="BR38" s="312"/>
    </row>
    <row r="39" spans="1:72">
      <c r="A39" s="461"/>
      <c r="B39" s="291"/>
      <c r="C39" s="291"/>
      <c r="D39" s="291"/>
      <c r="E39" s="291"/>
      <c r="F39" s="291"/>
      <c r="G39" s="291"/>
      <c r="H39" s="291"/>
      <c r="I39" s="291"/>
      <c r="J39" s="291"/>
      <c r="K39" s="291"/>
      <c r="L39" s="291"/>
      <c r="M39" s="291"/>
      <c r="N39" s="291"/>
      <c r="O39" s="291"/>
      <c r="P39" s="291"/>
      <c r="Q39" s="291"/>
      <c r="R39" s="291"/>
      <c r="S39" s="291"/>
      <c r="T39" s="291"/>
      <c r="U39" s="291"/>
      <c r="V39" s="291"/>
      <c r="W39" s="291"/>
      <c r="X39" s="291"/>
      <c r="Y39" s="291"/>
      <c r="Z39" s="291"/>
      <c r="AA39" s="462"/>
      <c r="AL39" s="312"/>
      <c r="AM39" s="312"/>
      <c r="AN39" s="312"/>
      <c r="AQ39" s="792"/>
      <c r="BP39" s="312"/>
      <c r="BQ39" s="312"/>
      <c r="BR39" s="312"/>
    </row>
    <row r="40" spans="1:72">
      <c r="A40" s="461"/>
      <c r="B40" s="291"/>
      <c r="C40" s="291"/>
      <c r="D40" s="291"/>
      <c r="E40" s="291"/>
      <c r="F40" s="291"/>
      <c r="G40" s="291"/>
      <c r="H40" s="291"/>
      <c r="I40" s="291"/>
      <c r="J40" s="291"/>
      <c r="K40" s="291"/>
      <c r="L40" s="291"/>
      <c r="M40" s="291"/>
      <c r="N40" s="291"/>
      <c r="O40" s="291"/>
      <c r="P40" s="291"/>
      <c r="Q40" s="291"/>
      <c r="R40" s="291"/>
      <c r="S40" s="291"/>
      <c r="T40" s="291"/>
      <c r="U40" s="291"/>
      <c r="V40" s="291"/>
      <c r="W40" s="291"/>
      <c r="X40" s="291"/>
      <c r="Y40" s="291"/>
      <c r="Z40" s="291"/>
      <c r="AA40" s="462"/>
      <c r="AQ40" s="791"/>
    </row>
    <row r="41" spans="1:72">
      <c r="A41" s="461"/>
      <c r="B41" s="291"/>
      <c r="C41" s="291"/>
      <c r="D41" s="291"/>
      <c r="E41" s="291"/>
      <c r="F41" s="291"/>
      <c r="G41" s="291"/>
      <c r="H41" s="291"/>
      <c r="I41" s="291"/>
      <c r="J41" s="291"/>
      <c r="K41" s="291"/>
      <c r="L41" s="291"/>
      <c r="M41" s="291"/>
      <c r="N41" s="291"/>
      <c r="O41" s="291"/>
      <c r="P41" s="291"/>
      <c r="Q41" s="291"/>
      <c r="R41" s="291"/>
      <c r="S41" s="291"/>
      <c r="T41" s="291"/>
      <c r="U41" s="291"/>
      <c r="V41" s="291"/>
      <c r="W41" s="291"/>
      <c r="X41" s="291"/>
      <c r="Y41" s="291"/>
      <c r="Z41" s="291"/>
      <c r="AA41" s="462"/>
      <c r="AQ41" s="792"/>
    </row>
    <row r="42" spans="1:72">
      <c r="A42" s="461"/>
      <c r="B42" s="291"/>
      <c r="C42" s="291"/>
      <c r="D42" s="291"/>
      <c r="E42" s="291"/>
      <c r="F42" s="291"/>
      <c r="G42" s="291"/>
      <c r="H42" s="291"/>
      <c r="I42" s="291"/>
      <c r="J42" s="291"/>
      <c r="K42" s="291"/>
      <c r="L42" s="291"/>
      <c r="M42" s="291"/>
      <c r="N42" s="291"/>
      <c r="O42" s="291"/>
      <c r="P42" s="291"/>
      <c r="Q42" s="291"/>
      <c r="R42" s="291"/>
      <c r="S42" s="291"/>
      <c r="T42" s="291"/>
      <c r="U42" s="291"/>
      <c r="V42" s="291"/>
      <c r="W42" s="291"/>
      <c r="X42" s="291"/>
      <c r="Y42" s="291"/>
      <c r="Z42" s="291"/>
      <c r="AA42" s="462"/>
      <c r="AQ42" s="791"/>
    </row>
    <row r="43" spans="1:72">
      <c r="A43" s="461"/>
      <c r="B43" s="291"/>
      <c r="C43" s="291"/>
      <c r="D43" s="291"/>
      <c r="E43" s="291"/>
      <c r="F43" s="291"/>
      <c r="G43" s="291"/>
      <c r="H43" s="291"/>
      <c r="I43" s="291"/>
      <c r="J43" s="291"/>
      <c r="K43" s="291"/>
      <c r="L43" s="291"/>
      <c r="M43" s="291"/>
      <c r="N43" s="291"/>
      <c r="O43" s="291"/>
      <c r="P43" s="291"/>
      <c r="Q43" s="291"/>
      <c r="R43" s="291"/>
      <c r="S43" s="291"/>
      <c r="T43" s="291"/>
      <c r="U43" s="291"/>
      <c r="V43" s="291"/>
      <c r="W43" s="291"/>
      <c r="X43" s="291"/>
      <c r="Y43" s="291"/>
      <c r="Z43" s="291"/>
      <c r="AA43" s="462"/>
      <c r="AQ43" s="792"/>
    </row>
    <row r="44" spans="1:72">
      <c r="A44" s="461"/>
      <c r="B44" s="291"/>
      <c r="C44" s="291"/>
      <c r="D44" s="291"/>
      <c r="E44" s="291"/>
      <c r="F44" s="291"/>
      <c r="G44" s="291"/>
      <c r="H44" s="291"/>
      <c r="I44" s="291"/>
      <c r="J44" s="291"/>
      <c r="K44" s="291"/>
      <c r="L44" s="291"/>
      <c r="M44" s="291"/>
      <c r="N44" s="291"/>
      <c r="O44" s="291"/>
      <c r="P44" s="291"/>
      <c r="Q44" s="291"/>
      <c r="R44" s="291"/>
      <c r="S44" s="291"/>
      <c r="T44" s="291"/>
      <c r="U44" s="291"/>
      <c r="V44" s="291"/>
      <c r="W44" s="291"/>
      <c r="X44" s="291"/>
      <c r="Y44" s="291"/>
      <c r="Z44" s="291"/>
      <c r="AA44" s="462"/>
      <c r="AQ44" s="791"/>
    </row>
    <row r="45" spans="1:72">
      <c r="A45" s="461"/>
      <c r="B45" s="291"/>
      <c r="C45" s="291"/>
      <c r="D45" s="291"/>
      <c r="E45" s="291"/>
      <c r="F45" s="291"/>
      <c r="G45" s="291"/>
      <c r="H45" s="291"/>
      <c r="I45" s="291"/>
      <c r="J45" s="291"/>
      <c r="K45" s="291"/>
      <c r="L45" s="291"/>
      <c r="M45" s="291"/>
      <c r="N45" s="291"/>
      <c r="O45" s="291"/>
      <c r="P45" s="291"/>
      <c r="Q45" s="291"/>
      <c r="R45" s="291"/>
      <c r="S45" s="291"/>
      <c r="T45" s="291"/>
      <c r="U45" s="291"/>
      <c r="V45" s="291"/>
      <c r="W45" s="291"/>
      <c r="X45" s="291"/>
      <c r="Y45" s="291"/>
      <c r="Z45" s="291"/>
      <c r="AA45" s="462"/>
      <c r="AQ45" s="792"/>
    </row>
    <row r="46" spans="1:72">
      <c r="A46" s="461"/>
      <c r="B46" s="291"/>
      <c r="C46" s="291"/>
      <c r="D46" s="291"/>
      <c r="E46" s="291"/>
      <c r="F46" s="291"/>
      <c r="G46" s="291"/>
      <c r="H46" s="291"/>
      <c r="I46" s="291"/>
      <c r="J46" s="291"/>
      <c r="K46" s="291"/>
      <c r="L46" s="291"/>
      <c r="M46" s="291"/>
      <c r="N46" s="291"/>
      <c r="O46" s="291"/>
      <c r="P46" s="291"/>
      <c r="Q46" s="291"/>
      <c r="R46" s="291"/>
      <c r="S46" s="291"/>
      <c r="T46" s="291"/>
      <c r="U46" s="291"/>
      <c r="V46" s="291"/>
      <c r="W46" s="291"/>
      <c r="X46" s="291"/>
      <c r="Y46" s="291"/>
      <c r="Z46" s="291"/>
      <c r="AA46" s="462"/>
      <c r="AQ46" s="791"/>
    </row>
    <row r="47" spans="1:72">
      <c r="A47" s="461"/>
      <c r="B47" s="291"/>
      <c r="C47" s="291"/>
      <c r="D47" s="291"/>
      <c r="E47" s="291"/>
      <c r="F47" s="291"/>
      <c r="G47" s="291"/>
      <c r="H47" s="291"/>
      <c r="I47" s="291"/>
      <c r="J47" s="291"/>
      <c r="K47" s="291"/>
      <c r="L47" s="291"/>
      <c r="M47" s="291"/>
      <c r="N47" s="291"/>
      <c r="O47" s="291"/>
      <c r="P47" s="291"/>
      <c r="Q47" s="291"/>
      <c r="R47" s="291"/>
      <c r="S47" s="291"/>
      <c r="T47" s="291"/>
      <c r="U47" s="291"/>
      <c r="V47" s="291"/>
      <c r="W47" s="291"/>
      <c r="X47" s="291"/>
      <c r="Y47" s="291"/>
      <c r="Z47" s="291"/>
      <c r="AA47" s="462"/>
      <c r="AQ47" s="792"/>
    </row>
    <row r="48" spans="1:72">
      <c r="A48" s="461"/>
      <c r="B48" s="291"/>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462"/>
      <c r="AQ48" s="791"/>
    </row>
    <row r="49" spans="1:44">
      <c r="A49" s="461"/>
      <c r="B49" s="291"/>
      <c r="C49" s="291"/>
      <c r="D49" s="291"/>
      <c r="E49" s="291"/>
      <c r="F49" s="291"/>
      <c r="G49" s="291"/>
      <c r="H49" s="291"/>
      <c r="I49" s="291"/>
      <c r="J49" s="291"/>
      <c r="K49" s="291"/>
      <c r="L49" s="291"/>
      <c r="M49" s="291"/>
      <c r="N49" s="291"/>
      <c r="O49" s="291"/>
      <c r="P49" s="291"/>
      <c r="Q49" s="291"/>
      <c r="R49" s="291"/>
      <c r="S49" s="291"/>
      <c r="T49" s="291"/>
      <c r="U49" s="291"/>
      <c r="V49" s="291"/>
      <c r="W49" s="291"/>
      <c r="X49" s="291"/>
      <c r="Y49" s="291"/>
      <c r="Z49" s="291"/>
      <c r="AA49" s="462"/>
      <c r="AQ49" s="792"/>
    </row>
    <row r="50" spans="1:44">
      <c r="A50" s="461"/>
      <c r="B50" s="291"/>
      <c r="C50" s="291"/>
      <c r="D50" s="291"/>
      <c r="E50" s="291"/>
      <c r="F50" s="291"/>
      <c r="G50" s="291"/>
      <c r="H50" s="291"/>
      <c r="I50" s="291"/>
      <c r="J50" s="291"/>
      <c r="K50" s="291"/>
      <c r="L50" s="291"/>
      <c r="M50" s="291"/>
      <c r="N50" s="291"/>
      <c r="O50" s="291"/>
      <c r="P50" s="291"/>
      <c r="Q50" s="291"/>
      <c r="R50" s="291"/>
      <c r="S50" s="291"/>
      <c r="T50" s="291"/>
      <c r="U50" s="291"/>
      <c r="V50" s="291"/>
      <c r="W50" s="291"/>
      <c r="X50" s="291"/>
      <c r="Y50" s="291"/>
      <c r="Z50" s="291"/>
      <c r="AA50" s="462"/>
      <c r="AQ50" s="791"/>
      <c r="AR50" s="791"/>
    </row>
    <row r="51" spans="1:44">
      <c r="A51" s="461"/>
      <c r="B51" s="291"/>
      <c r="C51" s="291"/>
      <c r="D51" s="291"/>
      <c r="E51" s="291"/>
      <c r="F51" s="291"/>
      <c r="G51" s="291"/>
      <c r="H51" s="291"/>
      <c r="I51" s="291"/>
      <c r="J51" s="291"/>
      <c r="K51" s="291"/>
      <c r="L51" s="291"/>
      <c r="M51" s="291"/>
      <c r="N51" s="291"/>
      <c r="O51" s="291"/>
      <c r="P51" s="291"/>
      <c r="Q51" s="291"/>
      <c r="R51" s="291"/>
      <c r="S51" s="291"/>
      <c r="T51" s="291"/>
      <c r="U51" s="291"/>
      <c r="V51" s="291"/>
      <c r="W51" s="291"/>
      <c r="X51" s="291"/>
      <c r="Y51" s="291"/>
      <c r="Z51" s="291"/>
      <c r="AA51" s="462"/>
      <c r="AQ51" s="792"/>
      <c r="AR51" s="791"/>
    </row>
    <row r="52" spans="1:44">
      <c r="A52" s="461"/>
      <c r="B52" s="291"/>
      <c r="C52" s="291"/>
      <c r="D52" s="291"/>
      <c r="E52" s="291"/>
      <c r="F52" s="291"/>
      <c r="G52" s="291"/>
      <c r="H52" s="291"/>
      <c r="I52" s="291"/>
      <c r="J52" s="291"/>
      <c r="K52" s="291"/>
      <c r="L52" s="291"/>
      <c r="M52" s="291"/>
      <c r="N52" s="291"/>
      <c r="O52" s="291"/>
      <c r="P52" s="291"/>
      <c r="Q52" s="291"/>
      <c r="R52" s="291"/>
      <c r="S52" s="291"/>
      <c r="T52" s="291"/>
      <c r="U52" s="291"/>
      <c r="V52" s="291"/>
      <c r="W52" s="291"/>
      <c r="X52" s="291"/>
      <c r="Y52" s="291"/>
      <c r="Z52" s="291"/>
      <c r="AA52" s="462"/>
      <c r="AQ52" s="791"/>
      <c r="AR52" s="791"/>
    </row>
    <row r="53" spans="1:44">
      <c r="A53" s="461"/>
      <c r="B53" s="291"/>
      <c r="C53" s="291"/>
      <c r="D53" s="291"/>
      <c r="E53" s="291"/>
      <c r="F53" s="291"/>
      <c r="G53" s="291"/>
      <c r="H53" s="291"/>
      <c r="I53" s="291"/>
      <c r="J53" s="291"/>
      <c r="K53" s="291"/>
      <c r="L53" s="291"/>
      <c r="M53" s="291"/>
      <c r="N53" s="291"/>
      <c r="O53" s="291"/>
      <c r="P53" s="291"/>
      <c r="Q53" s="291"/>
      <c r="R53" s="291"/>
      <c r="S53" s="291"/>
      <c r="T53" s="291"/>
      <c r="U53" s="291"/>
      <c r="V53" s="291"/>
      <c r="W53" s="291"/>
      <c r="X53" s="291"/>
      <c r="Y53" s="291"/>
      <c r="Z53" s="291"/>
      <c r="AA53" s="462"/>
      <c r="AQ53" s="792"/>
      <c r="AR53" s="791"/>
    </row>
    <row r="54" spans="1:44">
      <c r="A54" s="461"/>
      <c r="B54" s="291"/>
      <c r="C54" s="291"/>
      <c r="D54" s="291"/>
      <c r="E54" s="291"/>
      <c r="F54" s="291"/>
      <c r="G54" s="291"/>
      <c r="H54" s="291"/>
      <c r="I54" s="291"/>
      <c r="J54" s="291"/>
      <c r="K54" s="291"/>
      <c r="L54" s="291"/>
      <c r="M54" s="291"/>
      <c r="N54" s="291"/>
      <c r="O54" s="291"/>
      <c r="P54" s="291"/>
      <c r="Q54" s="291"/>
      <c r="R54" s="291"/>
      <c r="S54" s="291"/>
      <c r="T54" s="291"/>
      <c r="U54" s="291"/>
      <c r="V54" s="291"/>
      <c r="W54" s="291"/>
      <c r="X54" s="291"/>
      <c r="Y54" s="291"/>
      <c r="Z54" s="291"/>
      <c r="AA54" s="462"/>
      <c r="AQ54" s="791"/>
      <c r="AR54" s="791"/>
    </row>
    <row r="55" spans="1:44">
      <c r="A55" s="461"/>
      <c r="B55" s="291"/>
      <c r="C55" s="291"/>
      <c r="D55" s="291"/>
      <c r="E55" s="291"/>
      <c r="F55" s="291"/>
      <c r="G55" s="291"/>
      <c r="H55" s="291"/>
      <c r="I55" s="291"/>
      <c r="J55" s="291"/>
      <c r="K55" s="291"/>
      <c r="L55" s="291"/>
      <c r="M55" s="291"/>
      <c r="N55" s="291"/>
      <c r="O55" s="291"/>
      <c r="P55" s="291"/>
      <c r="Q55" s="291"/>
      <c r="R55" s="291"/>
      <c r="S55" s="291"/>
      <c r="T55" s="291"/>
      <c r="U55" s="291"/>
      <c r="V55" s="291"/>
      <c r="W55" s="291"/>
      <c r="X55" s="291"/>
      <c r="Y55" s="291"/>
      <c r="Z55" s="291"/>
      <c r="AA55" s="462"/>
    </row>
    <row r="56" spans="1:44">
      <c r="A56" s="461"/>
      <c r="B56" s="291"/>
      <c r="C56" s="291"/>
      <c r="D56" s="291"/>
      <c r="E56" s="291"/>
      <c r="F56" s="291"/>
      <c r="G56" s="291"/>
      <c r="H56" s="291"/>
      <c r="I56" s="291"/>
      <c r="J56" s="291"/>
      <c r="K56" s="291"/>
      <c r="L56" s="291"/>
      <c r="M56" s="291"/>
      <c r="N56" s="291"/>
      <c r="O56" s="291"/>
      <c r="P56" s="291"/>
      <c r="Q56" s="291"/>
      <c r="R56" s="291"/>
      <c r="S56" s="291"/>
      <c r="T56" s="291"/>
      <c r="U56" s="291"/>
      <c r="V56" s="291"/>
      <c r="W56" s="291"/>
      <c r="X56" s="291"/>
      <c r="Y56" s="291"/>
      <c r="Z56" s="291"/>
      <c r="AA56" s="462"/>
    </row>
    <row r="57" spans="1:44">
      <c r="A57" s="461"/>
      <c r="B57" s="291"/>
      <c r="C57" s="291"/>
      <c r="D57" s="291"/>
      <c r="E57" s="291"/>
      <c r="F57" s="291"/>
      <c r="G57" s="291"/>
      <c r="H57" s="291"/>
      <c r="I57" s="291"/>
      <c r="J57" s="291"/>
      <c r="K57" s="291"/>
      <c r="L57" s="291"/>
      <c r="M57" s="291"/>
      <c r="N57" s="291"/>
      <c r="O57" s="291"/>
      <c r="P57" s="291"/>
      <c r="Q57" s="291"/>
      <c r="R57" s="291"/>
      <c r="S57" s="291"/>
      <c r="T57" s="291"/>
      <c r="U57" s="291"/>
      <c r="V57" s="291"/>
      <c r="W57" s="291"/>
      <c r="X57" s="291"/>
      <c r="Y57" s="291"/>
      <c r="Z57" s="291"/>
      <c r="AA57" s="462"/>
    </row>
    <row r="58" spans="1:44">
      <c r="A58" s="461"/>
      <c r="B58" s="291"/>
      <c r="C58" s="291"/>
      <c r="D58" s="291"/>
      <c r="E58" s="291"/>
      <c r="F58" s="291"/>
      <c r="G58" s="291"/>
      <c r="H58" s="291"/>
      <c r="I58" s="291"/>
      <c r="J58" s="291"/>
      <c r="K58" s="291"/>
      <c r="L58" s="291"/>
      <c r="M58" s="291"/>
      <c r="N58" s="291"/>
      <c r="O58" s="291"/>
      <c r="P58" s="291"/>
      <c r="Q58" s="291"/>
      <c r="R58" s="291"/>
      <c r="S58" s="291"/>
      <c r="T58" s="291"/>
      <c r="U58" s="291"/>
      <c r="V58" s="291"/>
      <c r="W58" s="291"/>
      <c r="X58" s="291"/>
      <c r="Y58" s="291"/>
      <c r="Z58" s="291"/>
      <c r="AA58" s="462"/>
    </row>
    <row r="59" spans="1:44">
      <c r="A59" s="461"/>
      <c r="B59" s="291"/>
      <c r="C59" s="291"/>
      <c r="D59" s="291"/>
      <c r="E59" s="291"/>
      <c r="F59" s="291"/>
      <c r="G59" s="291"/>
      <c r="H59" s="291"/>
      <c r="I59" s="291"/>
      <c r="J59" s="291"/>
      <c r="K59" s="291"/>
      <c r="L59" s="291"/>
      <c r="M59" s="291"/>
      <c r="N59" s="291"/>
      <c r="O59" s="291"/>
      <c r="P59" s="291"/>
      <c r="Q59" s="291"/>
      <c r="R59" s="291"/>
      <c r="S59" s="291"/>
      <c r="T59" s="291"/>
      <c r="U59" s="291"/>
      <c r="V59" s="291"/>
      <c r="W59" s="291"/>
      <c r="X59" s="291"/>
      <c r="Y59" s="291"/>
      <c r="Z59" s="291"/>
      <c r="AA59" s="462"/>
    </row>
    <row r="60" spans="1:44">
      <c r="A60" s="463"/>
      <c r="B60" s="464"/>
      <c r="C60" s="464"/>
      <c r="D60" s="464"/>
      <c r="E60" s="464"/>
      <c r="F60" s="464"/>
      <c r="G60" s="464"/>
      <c r="H60" s="464"/>
      <c r="I60" s="464"/>
      <c r="J60" s="464"/>
      <c r="K60" s="464"/>
      <c r="L60" s="464"/>
      <c r="M60" s="464"/>
      <c r="N60" s="464"/>
      <c r="O60" s="464"/>
      <c r="P60" s="464"/>
      <c r="Q60" s="464"/>
      <c r="R60" s="464"/>
      <c r="S60" s="464"/>
      <c r="T60" s="464"/>
      <c r="U60" s="464"/>
      <c r="V60" s="464"/>
      <c r="W60" s="464"/>
      <c r="X60" s="464"/>
      <c r="Y60" s="464"/>
      <c r="Z60" s="464"/>
      <c r="AA60" s="465"/>
    </row>
  </sheetData>
  <mergeCells count="4">
    <mergeCell ref="A1:B1"/>
    <mergeCell ref="V1:AA1"/>
    <mergeCell ref="B3:M15"/>
    <mergeCell ref="AR15:BC27"/>
  </mergeCells>
  <phoneticPr fontId="9"/>
  <conditionalFormatting sqref="AD11:AD22">
    <cfRule type="top10" dxfId="9" priority="3" rank="3"/>
    <cfRule type="top10" dxfId="8" priority="4" rank="1"/>
  </conditionalFormatting>
  <conditionalFormatting sqref="AD29:AD34">
    <cfRule type="top10" dxfId="7" priority="2" rank="1"/>
  </conditionalFormatting>
  <conditionalFormatting sqref="AE29:AE34">
    <cfRule type="top10" dxfId="6" priority="1" rank="1"/>
  </conditionalFormatting>
  <dataValidations count="1">
    <dataValidation type="list" allowBlank="1" showInputMessage="1" showErrorMessage="1" sqref="AT9:AV9" xr:uid="{00000000-0002-0000-1700-000000000000}">
      <formula1>"「1～4人」,「5～9人」,「10～29人」,「30～49人」,「50～99人」,「100人以上」"</formula1>
    </dataValidation>
  </dataValidations>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colBreaks count="2" manualBreakCount="2">
    <brk id="27" max="1048575" man="1"/>
    <brk id="57"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1000000}">
          <x14:formula1>
            <xm:f>業種リスト!$A$2:$A$14</xm:f>
          </x14:formula1>
          <xm:sqref>AT6:AV6</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theme="9" tint="0.59999389629810485"/>
  </sheetPr>
  <dimension ref="A1:BM60"/>
  <sheetViews>
    <sheetView showGridLines="0" view="pageBreakPreview" zoomScaleNormal="100" zoomScaleSheetLayoutView="100" workbookViewId="0">
      <selection activeCell="AC1" sqref="AC1"/>
    </sheetView>
  </sheetViews>
  <sheetFormatPr defaultColWidth="10.28515625" defaultRowHeight="10.5"/>
  <cols>
    <col min="1" max="27" width="3.5703125" style="26" customWidth="1"/>
    <col min="28" max="28" width="1.7109375" style="26" customWidth="1"/>
    <col min="29" max="29" width="14.85546875" style="26" customWidth="1"/>
    <col min="30" max="31" width="10.5703125" style="26" customWidth="1"/>
    <col min="32" max="32" width="9.28515625" style="26" customWidth="1"/>
    <col min="33" max="33" width="1.7109375" style="26" customWidth="1"/>
    <col min="34" max="34" width="14.85546875" style="26" customWidth="1"/>
    <col min="35" max="38" width="7.85546875" style="26" customWidth="1"/>
    <col min="39" max="39" width="15.85546875" style="336" bestFit="1" customWidth="1"/>
    <col min="40" max="40" width="7.140625" style="336" bestFit="1" customWidth="1"/>
    <col min="41" max="41" width="5.42578125" style="336" bestFit="1" customWidth="1"/>
    <col min="42" max="43" width="7.140625" style="336" bestFit="1" customWidth="1"/>
    <col min="44" max="44" width="8.28515625" style="336" bestFit="1" customWidth="1"/>
    <col min="45" max="45" width="5.42578125" style="336" bestFit="1" customWidth="1"/>
    <col min="46" max="53" width="5.42578125" style="336" customWidth="1"/>
    <col min="54" max="54" width="1.7109375" style="26" customWidth="1"/>
    <col min="55" max="55" width="14.85546875" style="26" customWidth="1"/>
    <col min="56" max="58" width="7.42578125" style="26" customWidth="1"/>
    <col min="59" max="59" width="1.7109375" style="26" customWidth="1"/>
    <col min="60" max="60" width="14.85546875" style="26" customWidth="1"/>
    <col min="61" max="61" width="7.140625" style="26" bestFit="1" customWidth="1"/>
    <col min="62" max="62" width="7.5703125" style="26" customWidth="1"/>
    <col min="63" max="64" width="6.85546875" style="26" bestFit="1" customWidth="1"/>
    <col min="65" max="16384" width="10.28515625" style="26"/>
  </cols>
  <sheetData>
    <row r="1" spans="1:64" ht="21" customHeight="1" thickBot="1">
      <c r="A1" s="928">
        <v>50</v>
      </c>
      <c r="B1" s="928"/>
      <c r="C1" s="495" t="s">
        <v>113</v>
      </c>
      <c r="D1" s="495"/>
      <c r="E1" s="495"/>
      <c r="F1" s="495"/>
      <c r="G1" s="495"/>
      <c r="H1" s="495"/>
      <c r="I1" s="495"/>
      <c r="J1" s="495"/>
      <c r="K1" s="495"/>
      <c r="L1" s="495"/>
      <c r="M1" s="495"/>
      <c r="N1" s="495"/>
      <c r="O1" s="495"/>
      <c r="P1" s="495"/>
      <c r="Q1" s="495"/>
      <c r="R1" s="495"/>
      <c r="S1" s="495"/>
      <c r="T1" s="495"/>
      <c r="U1" s="495"/>
      <c r="V1" s="1005" t="s">
        <v>654</v>
      </c>
      <c r="W1" s="929"/>
      <c r="X1" s="929"/>
      <c r="Y1" s="929"/>
      <c r="Z1" s="929"/>
      <c r="AA1" s="929"/>
      <c r="AC1" s="528" t="s">
        <v>899</v>
      </c>
      <c r="BC1" s="528" t="s">
        <v>114</v>
      </c>
    </row>
    <row r="3" spans="1:64">
      <c r="B3" s="930" t="s">
        <v>883</v>
      </c>
      <c r="C3" s="931"/>
      <c r="D3" s="931"/>
      <c r="E3" s="931"/>
      <c r="F3" s="931"/>
      <c r="G3" s="931"/>
      <c r="H3" s="931"/>
      <c r="I3" s="931"/>
      <c r="J3" s="931"/>
      <c r="K3" s="931"/>
      <c r="L3" s="931"/>
      <c r="N3" s="433"/>
      <c r="O3" s="434"/>
      <c r="P3" s="434"/>
      <c r="Q3" s="434"/>
      <c r="R3" s="434"/>
      <c r="S3" s="434"/>
      <c r="T3" s="434"/>
      <c r="U3" s="434"/>
      <c r="V3" s="434"/>
      <c r="W3" s="434"/>
      <c r="X3" s="434"/>
      <c r="Y3" s="434"/>
      <c r="Z3" s="434"/>
      <c r="AA3" s="435"/>
      <c r="AC3" s="26" t="s">
        <v>420</v>
      </c>
      <c r="AH3" s="26" t="s">
        <v>86</v>
      </c>
      <c r="AN3" s="336" t="s">
        <v>669</v>
      </c>
      <c r="BC3" s="26" t="s">
        <v>420</v>
      </c>
      <c r="BH3" s="26" t="s">
        <v>86</v>
      </c>
    </row>
    <row r="4" spans="1:64" ht="11.25" thickBot="1">
      <c r="B4" s="931"/>
      <c r="C4" s="931"/>
      <c r="D4" s="931"/>
      <c r="E4" s="931"/>
      <c r="F4" s="931"/>
      <c r="G4" s="931"/>
      <c r="H4" s="931"/>
      <c r="I4" s="931"/>
      <c r="J4" s="931"/>
      <c r="K4" s="931"/>
      <c r="L4" s="931"/>
      <c r="N4" s="436"/>
      <c r="O4" s="87"/>
      <c r="P4" s="87"/>
      <c r="Q4" s="87"/>
      <c r="R4" s="87"/>
      <c r="S4" s="87"/>
      <c r="T4" s="87"/>
      <c r="U4" s="87"/>
      <c r="V4" s="87"/>
      <c r="W4" s="87"/>
      <c r="X4" s="87"/>
      <c r="Y4" s="87"/>
      <c r="Z4" s="87"/>
      <c r="AA4" s="437"/>
      <c r="AN4" s="336" t="str">
        <f>CONCATENATE("性別により評価しない人事考課基準の有無について、「定めている」と回答した事業所が全体で",TEXT(AD6,"0.0％"),"となった。")</f>
        <v>性別により評価しない人事考課基準の有無について、「定めている」と回答した事業所が全体で65.7%となった。</v>
      </c>
    </row>
    <row r="5" spans="1:64" ht="11.25" thickBot="1">
      <c r="B5" s="931"/>
      <c r="C5" s="931"/>
      <c r="D5" s="931"/>
      <c r="E5" s="931"/>
      <c r="F5" s="931"/>
      <c r="G5" s="931"/>
      <c r="H5" s="931"/>
      <c r="I5" s="931"/>
      <c r="J5" s="931"/>
      <c r="K5" s="931"/>
      <c r="L5" s="931"/>
      <c r="N5" s="436"/>
      <c r="O5" s="87"/>
      <c r="P5" s="87"/>
      <c r="Q5" s="87"/>
      <c r="R5" s="87"/>
      <c r="S5" s="87"/>
      <c r="T5" s="87"/>
      <c r="U5" s="87"/>
      <c r="V5" s="87"/>
      <c r="W5" s="87"/>
      <c r="X5" s="87"/>
      <c r="Y5" s="87"/>
      <c r="Z5" s="87"/>
      <c r="AA5" s="437"/>
      <c r="AC5" s="578"/>
      <c r="AD5" s="576" t="s">
        <v>21</v>
      </c>
      <c r="AE5" s="576" t="s">
        <v>22</v>
      </c>
      <c r="AF5" s="575" t="s">
        <v>399</v>
      </c>
      <c r="AH5" s="578"/>
      <c r="AI5" s="576" t="s">
        <v>21</v>
      </c>
      <c r="AJ5" s="576" t="s">
        <v>22</v>
      </c>
      <c r="AK5" s="575" t="s">
        <v>399</v>
      </c>
      <c r="AL5" s="575" t="s">
        <v>547</v>
      </c>
      <c r="AN5" s="336" t="s">
        <v>670</v>
      </c>
      <c r="AP5" s="788" t="s">
        <v>671</v>
      </c>
      <c r="AQ5" s="788" t="s">
        <v>672</v>
      </c>
      <c r="AR5" s="788" t="s">
        <v>673</v>
      </c>
      <c r="AS5" s="336" t="s">
        <v>674</v>
      </c>
      <c r="BC5" s="134"/>
      <c r="BD5" s="156" t="s">
        <v>21</v>
      </c>
      <c r="BE5" s="157" t="s">
        <v>22</v>
      </c>
      <c r="BF5" s="30" t="s">
        <v>399</v>
      </c>
      <c r="BH5" s="134"/>
      <c r="BI5" s="156" t="s">
        <v>21</v>
      </c>
      <c r="BJ5" s="157" t="s">
        <v>22</v>
      </c>
      <c r="BK5" s="43" t="s">
        <v>399</v>
      </c>
      <c r="BL5" s="103" t="s">
        <v>547</v>
      </c>
    </row>
    <row r="6" spans="1:64" ht="11.25" thickBot="1">
      <c r="B6" s="931"/>
      <c r="C6" s="931"/>
      <c r="D6" s="931"/>
      <c r="E6" s="931"/>
      <c r="F6" s="931"/>
      <c r="G6" s="931"/>
      <c r="H6" s="931"/>
      <c r="I6" s="931"/>
      <c r="J6" s="931"/>
      <c r="K6" s="931"/>
      <c r="L6" s="931"/>
      <c r="N6" s="436"/>
      <c r="O6" s="87"/>
      <c r="P6" s="87"/>
      <c r="Q6" s="87"/>
      <c r="R6" s="87"/>
      <c r="S6" s="87"/>
      <c r="T6" s="87"/>
      <c r="U6" s="87"/>
      <c r="V6" s="87"/>
      <c r="W6" s="87"/>
      <c r="X6" s="87"/>
      <c r="Y6" s="87"/>
      <c r="Z6" s="87"/>
      <c r="AA6" s="437"/>
      <c r="AC6" s="575" t="s">
        <v>547</v>
      </c>
      <c r="AD6" s="688">
        <f>BD6</f>
        <v>0.65727699530516437</v>
      </c>
      <c r="AE6" s="688">
        <f>BE6</f>
        <v>0.29107981220657275</v>
      </c>
      <c r="AF6" s="688">
        <f>BF6</f>
        <v>5.1643192488262914E-2</v>
      </c>
      <c r="AH6" s="575" t="s">
        <v>547</v>
      </c>
      <c r="AI6" s="696">
        <f>BI6</f>
        <v>840</v>
      </c>
      <c r="AJ6" s="696">
        <f>BJ6</f>
        <v>372</v>
      </c>
      <c r="AK6" s="696">
        <f>BK6</f>
        <v>66</v>
      </c>
      <c r="AL6" s="696">
        <f>BL6</f>
        <v>1278</v>
      </c>
      <c r="AN6" s="336" t="s">
        <v>733</v>
      </c>
      <c r="AP6" s="788" t="s">
        <v>676</v>
      </c>
      <c r="AQ6" s="788" t="s">
        <v>693</v>
      </c>
      <c r="AR6" s="788"/>
      <c r="AS6" s="336" t="s">
        <v>744</v>
      </c>
      <c r="BC6" s="31" t="s">
        <v>547</v>
      </c>
      <c r="BD6" s="130">
        <f>+BI6/$BL6</f>
        <v>0.65727699530516437</v>
      </c>
      <c r="BE6" s="131">
        <f>+BJ6/$BL6</f>
        <v>0.29107981220657275</v>
      </c>
      <c r="BF6" s="133">
        <f>+BK6/$BL6</f>
        <v>5.1643192488262914E-2</v>
      </c>
      <c r="BH6" s="31" t="s">
        <v>547</v>
      </c>
      <c r="BI6" s="38">
        <f>+集計・資料②!CG32</f>
        <v>840</v>
      </c>
      <c r="BJ6" s="38">
        <f>+集計・資料②!CH32</f>
        <v>372</v>
      </c>
      <c r="BK6" s="38">
        <f>+集計・資料②!CI32</f>
        <v>66</v>
      </c>
      <c r="BL6" s="240">
        <f>+SUM(BI6:BK6)</f>
        <v>1278</v>
      </c>
    </row>
    <row r="7" spans="1:64">
      <c r="B7" s="931"/>
      <c r="C7" s="931"/>
      <c r="D7" s="931"/>
      <c r="E7" s="931"/>
      <c r="F7" s="931"/>
      <c r="G7" s="931"/>
      <c r="H7" s="931"/>
      <c r="I7" s="931"/>
      <c r="J7" s="931"/>
      <c r="K7" s="931"/>
      <c r="L7" s="931"/>
      <c r="N7" s="436"/>
      <c r="O7" s="87"/>
      <c r="P7" s="87"/>
      <c r="Q7" s="87"/>
      <c r="R7" s="87"/>
      <c r="S7" s="87"/>
      <c r="T7" s="87"/>
      <c r="U7" s="87"/>
      <c r="V7" s="87"/>
      <c r="W7" s="87"/>
      <c r="X7" s="87"/>
      <c r="Y7" s="87"/>
      <c r="Z7" s="87"/>
      <c r="AA7" s="437"/>
      <c r="AK7" s="87"/>
      <c r="AL7" s="87"/>
      <c r="AP7" s="788"/>
      <c r="AQ7" s="788"/>
      <c r="AR7" s="788"/>
      <c r="BK7" s="525"/>
      <c r="BL7" s="525"/>
    </row>
    <row r="8" spans="1:64" ht="22.5" customHeight="1">
      <c r="B8" s="931"/>
      <c r="C8" s="931"/>
      <c r="D8" s="931"/>
      <c r="E8" s="931"/>
      <c r="F8" s="931"/>
      <c r="G8" s="931"/>
      <c r="H8" s="931"/>
      <c r="I8" s="931"/>
      <c r="J8" s="931"/>
      <c r="K8" s="931"/>
      <c r="L8" s="931"/>
      <c r="N8" s="436"/>
      <c r="O8" s="87"/>
      <c r="P8" s="87"/>
      <c r="Q8" s="87"/>
      <c r="R8" s="87"/>
      <c r="S8" s="87"/>
      <c r="T8" s="87"/>
      <c r="U8" s="87"/>
      <c r="V8" s="87"/>
      <c r="W8" s="87"/>
      <c r="X8" s="87"/>
      <c r="Y8" s="87"/>
      <c r="Z8" s="87"/>
      <c r="AA8" s="437"/>
      <c r="AC8" s="962" t="s">
        <v>608</v>
      </c>
      <c r="AD8" s="962"/>
      <c r="AE8" s="962"/>
      <c r="AF8" s="962"/>
      <c r="AH8" s="1006" t="s">
        <v>609</v>
      </c>
      <c r="AI8" s="1006"/>
      <c r="AJ8" s="1006"/>
      <c r="AK8" s="1006"/>
      <c r="AL8" s="1006"/>
      <c r="AN8" s="336" t="str">
        <f>CONCATENATE(AN6,AP6,AQ6,AR6,AS6,AN7,AP7,AQ7,AR7,AS7)</f>
        <v>業種別では、「情報通信業」「医療・福祉」が他と比べて、定めている割合が高い。</v>
      </c>
      <c r="BC8" s="26" t="s">
        <v>420</v>
      </c>
      <c r="BH8" s="26" t="s">
        <v>86</v>
      </c>
      <c r="BK8" s="87"/>
      <c r="BL8" s="87"/>
    </row>
    <row r="9" spans="1:64" ht="11.25" thickBot="1">
      <c r="B9" s="931"/>
      <c r="C9" s="931"/>
      <c r="D9" s="931"/>
      <c r="E9" s="931"/>
      <c r="F9" s="931"/>
      <c r="G9" s="931"/>
      <c r="H9" s="931"/>
      <c r="I9" s="931"/>
      <c r="J9" s="931"/>
      <c r="K9" s="931"/>
      <c r="L9" s="931"/>
      <c r="N9" s="436"/>
      <c r="O9" s="87"/>
      <c r="P9" s="87"/>
      <c r="Q9" s="87"/>
      <c r="R9" s="87"/>
      <c r="S9" s="87"/>
      <c r="T9" s="87"/>
      <c r="U9" s="87"/>
      <c r="V9" s="87"/>
      <c r="W9" s="87"/>
      <c r="X9" s="87"/>
      <c r="Y9" s="87"/>
      <c r="Z9" s="87"/>
      <c r="AA9" s="437"/>
      <c r="AK9" s="87"/>
      <c r="AL9" s="87"/>
      <c r="AN9" s="336" t="s">
        <v>677</v>
      </c>
      <c r="BK9" s="526"/>
      <c r="BL9" s="526"/>
    </row>
    <row r="10" spans="1:64" ht="11.25" thickBot="1">
      <c r="B10" s="931"/>
      <c r="C10" s="931"/>
      <c r="D10" s="931"/>
      <c r="E10" s="931"/>
      <c r="F10" s="931"/>
      <c r="G10" s="931"/>
      <c r="H10" s="931"/>
      <c r="I10" s="931"/>
      <c r="J10" s="931"/>
      <c r="K10" s="931"/>
      <c r="L10" s="931"/>
      <c r="N10" s="436"/>
      <c r="O10" s="87"/>
      <c r="P10" s="87"/>
      <c r="Q10" s="87"/>
      <c r="R10" s="87"/>
      <c r="S10" s="87"/>
      <c r="T10" s="87"/>
      <c r="U10" s="87"/>
      <c r="V10" s="87"/>
      <c r="W10" s="87"/>
      <c r="X10" s="87"/>
      <c r="Y10" s="87"/>
      <c r="Z10" s="87"/>
      <c r="AA10" s="437"/>
      <c r="AC10" s="575" t="s">
        <v>539</v>
      </c>
      <c r="AD10" s="576" t="s">
        <v>21</v>
      </c>
      <c r="AE10" s="576" t="s">
        <v>22</v>
      </c>
      <c r="AF10" s="575" t="s">
        <v>399</v>
      </c>
      <c r="AH10" s="575" t="s">
        <v>539</v>
      </c>
      <c r="AI10" s="576" t="s">
        <v>21</v>
      </c>
      <c r="AJ10" s="576" t="s">
        <v>22</v>
      </c>
      <c r="AK10" s="575" t="s">
        <v>399</v>
      </c>
      <c r="AL10" s="575" t="s">
        <v>547</v>
      </c>
      <c r="AN10" s="336" t="s">
        <v>784</v>
      </c>
      <c r="BC10" s="31" t="s">
        <v>539</v>
      </c>
      <c r="BD10" s="247" t="s">
        <v>21</v>
      </c>
      <c r="BE10" s="25" t="s">
        <v>22</v>
      </c>
      <c r="BF10" s="103" t="s">
        <v>399</v>
      </c>
      <c r="BH10" s="31" t="s">
        <v>539</v>
      </c>
      <c r="BI10" s="247" t="s">
        <v>21</v>
      </c>
      <c r="BJ10" s="25" t="s">
        <v>22</v>
      </c>
      <c r="BK10" s="104" t="s">
        <v>399</v>
      </c>
      <c r="BL10" s="103" t="s">
        <v>547</v>
      </c>
    </row>
    <row r="11" spans="1:64">
      <c r="B11" s="931"/>
      <c r="C11" s="931"/>
      <c r="D11" s="931"/>
      <c r="E11" s="931"/>
      <c r="F11" s="931"/>
      <c r="G11" s="931"/>
      <c r="H11" s="931"/>
      <c r="I11" s="931"/>
      <c r="J11" s="931"/>
      <c r="K11" s="931"/>
      <c r="L11" s="931"/>
      <c r="N11" s="436"/>
      <c r="O11" s="87"/>
      <c r="P11" s="87"/>
      <c r="Q11" s="87"/>
      <c r="R11" s="87"/>
      <c r="S11" s="87"/>
      <c r="T11" s="87"/>
      <c r="U11" s="87"/>
      <c r="V11" s="87"/>
      <c r="W11" s="87"/>
      <c r="X11" s="87"/>
      <c r="Y11" s="87"/>
      <c r="Z11" s="87"/>
      <c r="AA11" s="437"/>
      <c r="AC11" s="573" t="s">
        <v>401</v>
      </c>
      <c r="AD11" s="697">
        <f>BD23</f>
        <v>0.54852320675105481</v>
      </c>
      <c r="AE11" s="688">
        <f>BE23</f>
        <v>0.3628691983122363</v>
      </c>
      <c r="AF11" s="688">
        <f>BF23</f>
        <v>8.8607594936708861E-2</v>
      </c>
      <c r="AH11" s="573" t="s">
        <v>401</v>
      </c>
      <c r="AI11" s="709">
        <f>BI23</f>
        <v>130</v>
      </c>
      <c r="AJ11" s="709">
        <f>BJ23</f>
        <v>86</v>
      </c>
      <c r="AK11" s="709">
        <f>BK23</f>
        <v>21</v>
      </c>
      <c r="AL11" s="709">
        <f>BL23</f>
        <v>237</v>
      </c>
      <c r="BC11" s="44" t="s">
        <v>546</v>
      </c>
      <c r="BD11" s="90" t="e">
        <f>+BI11/$BL11</f>
        <v>#DIV/0!</v>
      </c>
      <c r="BE11" s="46" t="e">
        <f>+BJ11/$BL11</f>
        <v>#DIV/0!</v>
      </c>
      <c r="BF11" s="91" t="e">
        <f>+BK11/$BL11</f>
        <v>#DIV/0!</v>
      </c>
      <c r="BH11" s="147" t="s">
        <v>546</v>
      </c>
      <c r="BI11" s="238">
        <f>+集計・資料②!CG6</f>
        <v>0</v>
      </c>
      <c r="BJ11" s="238">
        <f>+集計・資料②!CH6</f>
        <v>0</v>
      </c>
      <c r="BK11" s="238">
        <f>+集計・資料②!CI6</f>
        <v>0</v>
      </c>
      <c r="BL11" s="510">
        <f>+SUM(BI11:BK11)</f>
        <v>0</v>
      </c>
    </row>
    <row r="12" spans="1:64">
      <c r="B12" s="931"/>
      <c r="C12" s="931"/>
      <c r="D12" s="931"/>
      <c r="E12" s="931"/>
      <c r="F12" s="931"/>
      <c r="G12" s="931"/>
      <c r="H12" s="931"/>
      <c r="I12" s="931"/>
      <c r="J12" s="931"/>
      <c r="K12" s="931"/>
      <c r="L12" s="931"/>
      <c r="N12" s="436"/>
      <c r="O12" s="87"/>
      <c r="P12" s="87"/>
      <c r="Q12" s="87"/>
      <c r="R12" s="87"/>
      <c r="S12" s="87"/>
      <c r="T12" s="87"/>
      <c r="U12" s="87"/>
      <c r="V12" s="87"/>
      <c r="W12" s="87"/>
      <c r="X12" s="87"/>
      <c r="Y12" s="87"/>
      <c r="Z12" s="87"/>
      <c r="AA12" s="437"/>
      <c r="AC12" s="690" t="s">
        <v>402</v>
      </c>
      <c r="AD12" s="697">
        <f>BD22</f>
        <v>0.68421052631578949</v>
      </c>
      <c r="AE12" s="688">
        <f>BE22</f>
        <v>0.28421052631578947</v>
      </c>
      <c r="AF12" s="688">
        <f>BF22</f>
        <v>3.1578947368421054E-2</v>
      </c>
      <c r="AH12" s="690" t="s">
        <v>402</v>
      </c>
      <c r="AI12" s="709">
        <f>BI22</f>
        <v>130</v>
      </c>
      <c r="AJ12" s="709">
        <f>BJ22</f>
        <v>54</v>
      </c>
      <c r="AK12" s="709">
        <f>BK22</f>
        <v>6</v>
      </c>
      <c r="AL12" s="709">
        <f>BL22</f>
        <v>190</v>
      </c>
      <c r="BC12" s="7" t="s">
        <v>533</v>
      </c>
      <c r="BD12" s="96">
        <f t="shared" ref="BD12:BF23" si="0">+BI12/$BL12</f>
        <v>0.65873015873015872</v>
      </c>
      <c r="BE12" s="72">
        <f t="shared" si="0"/>
        <v>0.2857142857142857</v>
      </c>
      <c r="BF12" s="73">
        <f t="shared" si="0"/>
        <v>5.5555555555555552E-2</v>
      </c>
      <c r="BH12" s="18" t="s">
        <v>533</v>
      </c>
      <c r="BI12" s="517">
        <f>+集計・資料②!CG8</f>
        <v>83</v>
      </c>
      <c r="BJ12" s="517">
        <f>+集計・資料②!CH8</f>
        <v>36</v>
      </c>
      <c r="BK12" s="517">
        <f>+集計・資料②!CI8</f>
        <v>7</v>
      </c>
      <c r="BL12" s="76">
        <f>+SUM(BI12:BK12)</f>
        <v>126</v>
      </c>
    </row>
    <row r="13" spans="1:64">
      <c r="B13" s="931"/>
      <c r="C13" s="931"/>
      <c r="D13" s="931"/>
      <c r="E13" s="931"/>
      <c r="F13" s="931"/>
      <c r="G13" s="931"/>
      <c r="H13" s="931"/>
      <c r="I13" s="931"/>
      <c r="J13" s="931"/>
      <c r="K13" s="931"/>
      <c r="L13" s="931"/>
      <c r="N13" s="436"/>
      <c r="O13" s="87"/>
      <c r="P13" s="87"/>
      <c r="Q13" s="87"/>
      <c r="R13" s="87"/>
      <c r="S13" s="87"/>
      <c r="T13" s="87"/>
      <c r="U13" s="87"/>
      <c r="V13" s="87"/>
      <c r="W13" s="87"/>
      <c r="X13" s="87"/>
      <c r="Y13" s="87"/>
      <c r="Z13" s="87"/>
      <c r="AA13" s="437"/>
      <c r="AC13" s="573" t="s">
        <v>403</v>
      </c>
      <c r="AD13" s="697">
        <f>BD21</f>
        <v>0.76923076923076927</v>
      </c>
      <c r="AE13" s="688">
        <f>BE21</f>
        <v>0.23076923076923078</v>
      </c>
      <c r="AF13" s="688">
        <f>BF21</f>
        <v>0</v>
      </c>
      <c r="AH13" s="573" t="s">
        <v>403</v>
      </c>
      <c r="AI13" s="709">
        <f>BI21</f>
        <v>10</v>
      </c>
      <c r="AJ13" s="709">
        <f>BJ21</f>
        <v>3</v>
      </c>
      <c r="AK13" s="709">
        <f>BK21</f>
        <v>0</v>
      </c>
      <c r="AL13" s="709">
        <f>BL21</f>
        <v>13</v>
      </c>
      <c r="BC13" s="7" t="s">
        <v>534</v>
      </c>
      <c r="BD13" s="96">
        <f t="shared" si="0"/>
        <v>0.62758620689655176</v>
      </c>
      <c r="BE13" s="72">
        <f t="shared" si="0"/>
        <v>0.34482758620689657</v>
      </c>
      <c r="BF13" s="73">
        <f t="shared" si="0"/>
        <v>2.7586206896551724E-2</v>
      </c>
      <c r="BH13" s="18" t="s">
        <v>534</v>
      </c>
      <c r="BI13" s="236">
        <f>+集計・資料②!CG10</f>
        <v>91</v>
      </c>
      <c r="BJ13" s="236">
        <f>+集計・資料②!CH10</f>
        <v>50</v>
      </c>
      <c r="BK13" s="236">
        <f>+集計・資料②!CI10</f>
        <v>4</v>
      </c>
      <c r="BL13" s="76">
        <f t="shared" ref="BL13:BL23" si="1">+SUM(BI13:BK13)</f>
        <v>145</v>
      </c>
    </row>
    <row r="14" spans="1:64" ht="12">
      <c r="B14" s="931"/>
      <c r="C14" s="931"/>
      <c r="D14" s="931"/>
      <c r="E14" s="931"/>
      <c r="F14" s="931"/>
      <c r="G14" s="931"/>
      <c r="H14" s="931"/>
      <c r="I14" s="931"/>
      <c r="J14" s="931"/>
      <c r="K14" s="931"/>
      <c r="L14" s="931"/>
      <c r="N14" s="436"/>
      <c r="O14" s="87"/>
      <c r="P14" s="87"/>
      <c r="Q14" s="87"/>
      <c r="R14" s="87"/>
      <c r="S14" s="87"/>
      <c r="T14" s="87"/>
      <c r="U14" s="87"/>
      <c r="V14" s="87"/>
      <c r="W14" s="87"/>
      <c r="X14" s="87"/>
      <c r="Y14" s="87"/>
      <c r="Z14" s="87"/>
      <c r="AA14" s="437"/>
      <c r="AC14" s="690" t="s">
        <v>404</v>
      </c>
      <c r="AD14" s="697">
        <f>BD20</f>
        <v>0.73076923076923073</v>
      </c>
      <c r="AE14" s="688">
        <f>BE20</f>
        <v>0.23076923076923078</v>
      </c>
      <c r="AF14" s="688">
        <f>BF20</f>
        <v>3.8461538461538464E-2</v>
      </c>
      <c r="AH14" s="690" t="s">
        <v>404</v>
      </c>
      <c r="AI14" s="709">
        <f>BI20</f>
        <v>19</v>
      </c>
      <c r="AJ14" s="709">
        <f>BJ20</f>
        <v>6</v>
      </c>
      <c r="AK14" s="709">
        <f>BK20</f>
        <v>1</v>
      </c>
      <c r="AL14" s="709">
        <f>BL20</f>
        <v>26</v>
      </c>
      <c r="AN14" s="789" t="s">
        <v>678</v>
      </c>
      <c r="AO14" s="790"/>
      <c r="AP14" s="790"/>
      <c r="AQ14" s="790"/>
      <c r="AR14" s="790"/>
      <c r="AS14" s="790"/>
      <c r="AT14" s="790"/>
      <c r="AU14" s="790"/>
      <c r="AV14" s="790"/>
      <c r="AW14" s="790"/>
      <c r="AX14" s="790"/>
      <c r="AY14" s="790"/>
      <c r="BC14" s="7" t="s">
        <v>532</v>
      </c>
      <c r="BD14" s="96">
        <f t="shared" si="0"/>
        <v>0.59523809523809523</v>
      </c>
      <c r="BE14" s="72">
        <f t="shared" si="0"/>
        <v>0.35714285714285715</v>
      </c>
      <c r="BF14" s="73">
        <f t="shared" si="0"/>
        <v>4.7619047619047616E-2</v>
      </c>
      <c r="BH14" s="18" t="s">
        <v>532</v>
      </c>
      <c r="BI14" s="236">
        <f>+集計・資料②!CG12</f>
        <v>25</v>
      </c>
      <c r="BJ14" s="236">
        <f>+集計・資料②!CH12</f>
        <v>15</v>
      </c>
      <c r="BK14" s="236">
        <f>+集計・資料②!CI12</f>
        <v>2</v>
      </c>
      <c r="BL14" s="76">
        <f t="shared" si="1"/>
        <v>42</v>
      </c>
    </row>
    <row r="15" spans="1:64" ht="11.25" customHeight="1">
      <c r="B15" s="931"/>
      <c r="C15" s="931"/>
      <c r="D15" s="931"/>
      <c r="E15" s="931"/>
      <c r="F15" s="931"/>
      <c r="G15" s="931"/>
      <c r="H15" s="931"/>
      <c r="I15" s="931"/>
      <c r="J15" s="931"/>
      <c r="K15" s="931"/>
      <c r="L15" s="931"/>
      <c r="N15" s="436"/>
      <c r="O15" s="87"/>
      <c r="P15" s="87"/>
      <c r="Q15" s="87"/>
      <c r="R15" s="87"/>
      <c r="S15" s="87"/>
      <c r="T15" s="87"/>
      <c r="U15" s="87"/>
      <c r="V15" s="87"/>
      <c r="W15" s="87"/>
      <c r="X15" s="87"/>
      <c r="Y15" s="87"/>
      <c r="Z15" s="87"/>
      <c r="AA15" s="437"/>
      <c r="AC15" s="573" t="s">
        <v>405</v>
      </c>
      <c r="AD15" s="697">
        <f>BD19</f>
        <v>0.68049792531120334</v>
      </c>
      <c r="AE15" s="688">
        <f>BE19</f>
        <v>0.26141078838174275</v>
      </c>
      <c r="AF15" s="688">
        <f>BF19</f>
        <v>5.8091286307053944E-2</v>
      </c>
      <c r="AH15" s="573" t="s">
        <v>405</v>
      </c>
      <c r="AI15" s="709">
        <f>BI19</f>
        <v>164</v>
      </c>
      <c r="AJ15" s="709">
        <f>BJ19</f>
        <v>63</v>
      </c>
      <c r="AK15" s="709">
        <f>BK19</f>
        <v>14</v>
      </c>
      <c r="AL15" s="709">
        <f>BL19</f>
        <v>241</v>
      </c>
      <c r="AN15" s="974" t="str">
        <f>CONCATENATE("　",AN4,CHAR(10),"　",AN8,CHAR(10),"　",AN10)</f>
        <v>　性別により評価しない人事考課基準の有無について、「定めている」と回答した事業所が全体で65.7%となった。
　業種別では、「情報通信業」「医療・福祉」が他と比べて、定めている割合が高い。
　規模別では、「100人以上」規模の事業所で、定めている割合が高い。</v>
      </c>
      <c r="AO15" s="975"/>
      <c r="AP15" s="975"/>
      <c r="AQ15" s="975"/>
      <c r="AR15" s="975"/>
      <c r="AS15" s="975"/>
      <c r="AT15" s="975"/>
      <c r="AU15" s="975"/>
      <c r="AV15" s="975"/>
      <c r="AW15" s="975"/>
      <c r="AX15" s="975"/>
      <c r="AY15" s="976"/>
      <c r="BC15" s="7" t="s">
        <v>531</v>
      </c>
      <c r="BD15" s="96">
        <f t="shared" si="0"/>
        <v>0.75138121546961323</v>
      </c>
      <c r="BE15" s="72">
        <f t="shared" si="0"/>
        <v>0.22099447513812154</v>
      </c>
      <c r="BF15" s="73">
        <f t="shared" si="0"/>
        <v>2.7624309392265192E-2</v>
      </c>
      <c r="BH15" s="18" t="s">
        <v>531</v>
      </c>
      <c r="BI15" s="236">
        <f>+集計・資料②!CG14</f>
        <v>136</v>
      </c>
      <c r="BJ15" s="236">
        <f>+集計・資料②!CH14</f>
        <v>40</v>
      </c>
      <c r="BK15" s="236">
        <f>+集計・資料②!CI14</f>
        <v>5</v>
      </c>
      <c r="BL15" s="76">
        <f t="shared" si="1"/>
        <v>181</v>
      </c>
    </row>
    <row r="16" spans="1:64" ht="11.25" customHeight="1">
      <c r="B16" s="931"/>
      <c r="C16" s="931"/>
      <c r="D16" s="931"/>
      <c r="E16" s="931"/>
      <c r="F16" s="931"/>
      <c r="G16" s="931"/>
      <c r="H16" s="931"/>
      <c r="I16" s="931"/>
      <c r="J16" s="931"/>
      <c r="K16" s="931"/>
      <c r="L16" s="931"/>
      <c r="N16" s="438"/>
      <c r="O16" s="439"/>
      <c r="P16" s="439"/>
      <c r="Q16" s="439"/>
      <c r="R16" s="439"/>
      <c r="S16" s="439"/>
      <c r="T16" s="439"/>
      <c r="U16" s="439"/>
      <c r="V16" s="439"/>
      <c r="W16" s="439"/>
      <c r="X16" s="439"/>
      <c r="Y16" s="439"/>
      <c r="Z16" s="439"/>
      <c r="AA16" s="440"/>
      <c r="AC16" s="690" t="s">
        <v>406</v>
      </c>
      <c r="AD16" s="697">
        <f>BD18</f>
        <v>0.66666666666666663</v>
      </c>
      <c r="AE16" s="688">
        <f>BE18</f>
        <v>0.2857142857142857</v>
      </c>
      <c r="AF16" s="688">
        <f>BF18</f>
        <v>4.7619047619047616E-2</v>
      </c>
      <c r="AH16" s="690" t="s">
        <v>406</v>
      </c>
      <c r="AI16" s="709">
        <f>BI18</f>
        <v>14</v>
      </c>
      <c r="AJ16" s="709">
        <f>BJ18</f>
        <v>6</v>
      </c>
      <c r="AK16" s="709">
        <f>BK18</f>
        <v>1</v>
      </c>
      <c r="AL16" s="709">
        <f>BL18</f>
        <v>21</v>
      </c>
      <c r="AN16" s="977"/>
      <c r="AO16" s="978"/>
      <c r="AP16" s="978"/>
      <c r="AQ16" s="978"/>
      <c r="AR16" s="978"/>
      <c r="AS16" s="978"/>
      <c r="AT16" s="978"/>
      <c r="AU16" s="978"/>
      <c r="AV16" s="978"/>
      <c r="AW16" s="978"/>
      <c r="AX16" s="978"/>
      <c r="AY16" s="979"/>
      <c r="BC16" s="7" t="s">
        <v>530</v>
      </c>
      <c r="BD16" s="96">
        <f t="shared" si="0"/>
        <v>0.68571428571428572</v>
      </c>
      <c r="BE16" s="72">
        <f t="shared" si="0"/>
        <v>0.2</v>
      </c>
      <c r="BF16" s="73">
        <f t="shared" si="0"/>
        <v>0.11428571428571428</v>
      </c>
      <c r="BH16" s="18" t="s">
        <v>530</v>
      </c>
      <c r="BI16" s="236">
        <f>+集計・資料②!CG16</f>
        <v>24</v>
      </c>
      <c r="BJ16" s="236">
        <f>+集計・資料②!CH16</f>
        <v>7</v>
      </c>
      <c r="BK16" s="236">
        <f>+集計・資料②!CI16</f>
        <v>4</v>
      </c>
      <c r="BL16" s="76">
        <f t="shared" si="1"/>
        <v>35</v>
      </c>
    </row>
    <row r="17" spans="1:65" ht="11.25" customHeight="1">
      <c r="O17" s="87"/>
      <c r="P17" s="87"/>
      <c r="Q17" s="87"/>
      <c r="R17" s="87"/>
      <c r="S17" s="87"/>
      <c r="T17" s="87"/>
      <c r="U17" s="87"/>
      <c r="V17" s="87"/>
      <c r="W17" s="87"/>
      <c r="X17" s="87"/>
      <c r="Y17" s="87"/>
      <c r="Z17" s="87"/>
      <c r="AA17" s="87"/>
      <c r="AC17" s="573" t="s">
        <v>407</v>
      </c>
      <c r="AD17" s="697">
        <f>BD17</f>
        <v>0.66666666666666663</v>
      </c>
      <c r="AE17" s="688">
        <f>BE17</f>
        <v>0.2857142857142857</v>
      </c>
      <c r="AF17" s="688">
        <f>BF17</f>
        <v>4.7619047619047616E-2</v>
      </c>
      <c r="AH17" s="573" t="s">
        <v>407</v>
      </c>
      <c r="AI17" s="709">
        <f>BI17</f>
        <v>14</v>
      </c>
      <c r="AJ17" s="709">
        <f>BJ17</f>
        <v>6</v>
      </c>
      <c r="AK17" s="709">
        <f>BK17</f>
        <v>1</v>
      </c>
      <c r="AL17" s="709">
        <f>BL17</f>
        <v>21</v>
      </c>
      <c r="AN17" s="977"/>
      <c r="AO17" s="978"/>
      <c r="AP17" s="978"/>
      <c r="AQ17" s="978"/>
      <c r="AR17" s="978"/>
      <c r="AS17" s="978"/>
      <c r="AT17" s="978"/>
      <c r="AU17" s="978"/>
      <c r="AV17" s="978"/>
      <c r="AW17" s="978"/>
      <c r="AX17" s="978"/>
      <c r="AY17" s="979"/>
      <c r="BC17" s="7" t="s">
        <v>535</v>
      </c>
      <c r="BD17" s="96">
        <f t="shared" si="0"/>
        <v>0.66666666666666663</v>
      </c>
      <c r="BE17" s="72">
        <f t="shared" si="0"/>
        <v>0.2857142857142857</v>
      </c>
      <c r="BF17" s="73">
        <f t="shared" si="0"/>
        <v>4.7619047619047616E-2</v>
      </c>
      <c r="BH17" s="18" t="s">
        <v>535</v>
      </c>
      <c r="BI17" s="518">
        <f>+集計・資料②!CG18</f>
        <v>14</v>
      </c>
      <c r="BJ17" s="518">
        <f>+集計・資料②!CH18</f>
        <v>6</v>
      </c>
      <c r="BK17" s="518">
        <f>+集計・資料②!CI18</f>
        <v>1</v>
      </c>
      <c r="BL17" s="76">
        <f t="shared" si="1"/>
        <v>21</v>
      </c>
    </row>
    <row r="18" spans="1:65" ht="10.5" customHeight="1">
      <c r="A18" s="433"/>
      <c r="B18" s="434"/>
      <c r="C18" s="434"/>
      <c r="D18" s="434"/>
      <c r="E18" s="434"/>
      <c r="F18" s="434"/>
      <c r="G18" s="434"/>
      <c r="H18" s="434"/>
      <c r="I18" s="434"/>
      <c r="J18" s="434"/>
      <c r="K18" s="434"/>
      <c r="L18" s="434"/>
      <c r="M18" s="434"/>
      <c r="N18" s="434"/>
      <c r="O18" s="434"/>
      <c r="P18" s="434"/>
      <c r="Q18" s="434"/>
      <c r="R18" s="434"/>
      <c r="S18" s="434"/>
      <c r="T18" s="434"/>
      <c r="U18" s="434"/>
      <c r="V18" s="434"/>
      <c r="W18" s="434"/>
      <c r="X18" s="434"/>
      <c r="Y18" s="434"/>
      <c r="Z18" s="434"/>
      <c r="AA18" s="435"/>
      <c r="AC18" s="690" t="s">
        <v>408</v>
      </c>
      <c r="AD18" s="697">
        <f>BD16</f>
        <v>0.68571428571428572</v>
      </c>
      <c r="AE18" s="688">
        <f>BE16</f>
        <v>0.2</v>
      </c>
      <c r="AF18" s="688">
        <f>BF16</f>
        <v>0.11428571428571428</v>
      </c>
      <c r="AH18" s="690" t="s">
        <v>408</v>
      </c>
      <c r="AI18" s="709">
        <f>BI16</f>
        <v>24</v>
      </c>
      <c r="AJ18" s="709">
        <f>BJ16</f>
        <v>7</v>
      </c>
      <c r="AK18" s="709">
        <f>BK16</f>
        <v>4</v>
      </c>
      <c r="AL18" s="709">
        <f>BL16</f>
        <v>35</v>
      </c>
      <c r="AN18" s="977"/>
      <c r="AO18" s="978"/>
      <c r="AP18" s="978"/>
      <c r="AQ18" s="978"/>
      <c r="AR18" s="978"/>
      <c r="AS18" s="978"/>
      <c r="AT18" s="978"/>
      <c r="AU18" s="978"/>
      <c r="AV18" s="978"/>
      <c r="AW18" s="978"/>
      <c r="AX18" s="978"/>
      <c r="AY18" s="979"/>
      <c r="BC18" s="7" t="s">
        <v>529</v>
      </c>
      <c r="BD18" s="96">
        <f t="shared" si="0"/>
        <v>0.66666666666666663</v>
      </c>
      <c r="BE18" s="72">
        <f t="shared" si="0"/>
        <v>0.2857142857142857</v>
      </c>
      <c r="BF18" s="73">
        <f t="shared" si="0"/>
        <v>4.7619047619047616E-2</v>
      </c>
      <c r="BH18" s="18" t="s">
        <v>529</v>
      </c>
      <c r="BI18" s="517">
        <f>+集計・資料②!CG20</f>
        <v>14</v>
      </c>
      <c r="BJ18" s="517">
        <f>+集計・資料②!CH20</f>
        <v>6</v>
      </c>
      <c r="BK18" s="517">
        <f>+集計・資料②!CI20</f>
        <v>1</v>
      </c>
      <c r="BL18" s="76">
        <f t="shared" si="1"/>
        <v>21</v>
      </c>
    </row>
    <row r="19" spans="1:65" ht="10.5" customHeight="1">
      <c r="A19" s="436"/>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437"/>
      <c r="AC19" s="573" t="s">
        <v>409</v>
      </c>
      <c r="AD19" s="697">
        <f>BD15</f>
        <v>0.75138121546961323</v>
      </c>
      <c r="AE19" s="688">
        <f>BE15</f>
        <v>0.22099447513812154</v>
      </c>
      <c r="AF19" s="688">
        <f>BF15</f>
        <v>2.7624309392265192E-2</v>
      </c>
      <c r="AH19" s="573" t="s">
        <v>409</v>
      </c>
      <c r="AI19" s="709">
        <f>BI15</f>
        <v>136</v>
      </c>
      <c r="AJ19" s="709">
        <f>BJ15</f>
        <v>40</v>
      </c>
      <c r="AK19" s="709">
        <f>BK15</f>
        <v>5</v>
      </c>
      <c r="AL19" s="709">
        <f>BL15</f>
        <v>181</v>
      </c>
      <c r="AN19" s="977"/>
      <c r="AO19" s="978"/>
      <c r="AP19" s="978"/>
      <c r="AQ19" s="978"/>
      <c r="AR19" s="978"/>
      <c r="AS19" s="978"/>
      <c r="AT19" s="978"/>
      <c r="AU19" s="978"/>
      <c r="AV19" s="978"/>
      <c r="AW19" s="978"/>
      <c r="AX19" s="978"/>
      <c r="AY19" s="979"/>
      <c r="BC19" s="7" t="s">
        <v>528</v>
      </c>
      <c r="BD19" s="96">
        <f t="shared" si="0"/>
        <v>0.68049792531120334</v>
      </c>
      <c r="BE19" s="72">
        <f t="shared" si="0"/>
        <v>0.26141078838174275</v>
      </c>
      <c r="BF19" s="73">
        <f t="shared" si="0"/>
        <v>5.8091286307053944E-2</v>
      </c>
      <c r="BH19" s="18" t="s">
        <v>528</v>
      </c>
      <c r="BI19" s="236">
        <f>+集計・資料②!CG22</f>
        <v>164</v>
      </c>
      <c r="BJ19" s="236">
        <f>+集計・資料②!CH22</f>
        <v>63</v>
      </c>
      <c r="BK19" s="236">
        <f>+集計・資料②!CI22</f>
        <v>14</v>
      </c>
      <c r="BL19" s="76">
        <f t="shared" si="1"/>
        <v>241</v>
      </c>
    </row>
    <row r="20" spans="1:65" ht="10.5" customHeight="1">
      <c r="A20" s="436"/>
      <c r="B20" s="87"/>
      <c r="C20" s="87"/>
      <c r="D20" s="87"/>
      <c r="E20" s="87"/>
      <c r="F20" s="87"/>
      <c r="G20" s="87"/>
      <c r="H20" s="87"/>
      <c r="I20" s="87"/>
      <c r="J20" s="87"/>
      <c r="K20" s="87"/>
      <c r="L20" s="87"/>
      <c r="M20" s="87"/>
      <c r="N20" s="87"/>
      <c r="O20" s="87"/>
      <c r="P20" s="87"/>
      <c r="Q20" s="87"/>
      <c r="R20" s="87"/>
      <c r="S20" s="87"/>
      <c r="T20" s="87"/>
      <c r="U20" s="87"/>
      <c r="V20" s="87"/>
      <c r="W20" s="87"/>
      <c r="X20" s="87"/>
      <c r="Y20" s="87"/>
      <c r="Z20" s="87"/>
      <c r="AA20" s="437"/>
      <c r="AC20" s="690" t="s">
        <v>410</v>
      </c>
      <c r="AD20" s="697">
        <f>BD14</f>
        <v>0.59523809523809523</v>
      </c>
      <c r="AE20" s="688">
        <f>BE14</f>
        <v>0.35714285714285715</v>
      </c>
      <c r="AF20" s="688">
        <f>BF14</f>
        <v>4.7619047619047616E-2</v>
      </c>
      <c r="AH20" s="690" t="s">
        <v>410</v>
      </c>
      <c r="AI20" s="709">
        <f>BI14</f>
        <v>25</v>
      </c>
      <c r="AJ20" s="709">
        <f>BJ14</f>
        <v>15</v>
      </c>
      <c r="AK20" s="709">
        <f>BK14</f>
        <v>2</v>
      </c>
      <c r="AL20" s="709">
        <f>BL14</f>
        <v>42</v>
      </c>
      <c r="AN20" s="977"/>
      <c r="AO20" s="978"/>
      <c r="AP20" s="978"/>
      <c r="AQ20" s="978"/>
      <c r="AR20" s="978"/>
      <c r="AS20" s="978"/>
      <c r="AT20" s="978"/>
      <c r="AU20" s="978"/>
      <c r="AV20" s="978"/>
      <c r="AW20" s="978"/>
      <c r="AX20" s="978"/>
      <c r="AY20" s="979"/>
      <c r="BC20" s="7" t="s">
        <v>527</v>
      </c>
      <c r="BD20" s="96">
        <f t="shared" si="0"/>
        <v>0.73076923076923073</v>
      </c>
      <c r="BE20" s="72">
        <f t="shared" si="0"/>
        <v>0.23076923076923078</v>
      </c>
      <c r="BF20" s="73">
        <f t="shared" si="0"/>
        <v>3.8461538461538464E-2</v>
      </c>
      <c r="BH20" s="18" t="s">
        <v>527</v>
      </c>
      <c r="BI20" s="236">
        <f>+集計・資料②!CG24</f>
        <v>19</v>
      </c>
      <c r="BJ20" s="236">
        <f>+集計・資料②!CH24</f>
        <v>6</v>
      </c>
      <c r="BK20" s="236">
        <f>+集計・資料②!CI24</f>
        <v>1</v>
      </c>
      <c r="BL20" s="76">
        <f t="shared" si="1"/>
        <v>26</v>
      </c>
    </row>
    <row r="21" spans="1:65" ht="10.5" customHeight="1">
      <c r="A21" s="436"/>
      <c r="B21" s="87"/>
      <c r="C21" s="87"/>
      <c r="D21" s="87"/>
      <c r="E21" s="87"/>
      <c r="F21" s="87"/>
      <c r="G21" s="87"/>
      <c r="H21" s="87"/>
      <c r="I21" s="87"/>
      <c r="J21" s="87"/>
      <c r="K21" s="87"/>
      <c r="L21" s="87"/>
      <c r="M21" s="87"/>
      <c r="N21" s="87"/>
      <c r="O21" s="87"/>
      <c r="P21" s="87"/>
      <c r="Q21" s="87"/>
      <c r="R21" s="87"/>
      <c r="S21" s="87"/>
      <c r="T21" s="87"/>
      <c r="U21" s="87"/>
      <c r="V21" s="87"/>
      <c r="W21" s="87"/>
      <c r="X21" s="87"/>
      <c r="Y21" s="87"/>
      <c r="Z21" s="87"/>
      <c r="AA21" s="437"/>
      <c r="AC21" s="573" t="s">
        <v>411</v>
      </c>
      <c r="AD21" s="697">
        <f>BD13</f>
        <v>0.62758620689655176</v>
      </c>
      <c r="AE21" s="688">
        <f>BE13</f>
        <v>0.34482758620689657</v>
      </c>
      <c r="AF21" s="688">
        <f>BF13</f>
        <v>2.7586206896551724E-2</v>
      </c>
      <c r="AH21" s="573" t="s">
        <v>411</v>
      </c>
      <c r="AI21" s="709">
        <f>BI13</f>
        <v>91</v>
      </c>
      <c r="AJ21" s="709">
        <f>BJ13</f>
        <v>50</v>
      </c>
      <c r="AK21" s="709">
        <f>BK13</f>
        <v>4</v>
      </c>
      <c r="AL21" s="709">
        <f>BL13</f>
        <v>145</v>
      </c>
      <c r="AN21" s="977"/>
      <c r="AO21" s="978"/>
      <c r="AP21" s="978"/>
      <c r="AQ21" s="978"/>
      <c r="AR21" s="978"/>
      <c r="AS21" s="978"/>
      <c r="AT21" s="978"/>
      <c r="AU21" s="978"/>
      <c r="AV21" s="978"/>
      <c r="AW21" s="978"/>
      <c r="AX21" s="978"/>
      <c r="AY21" s="979"/>
      <c r="BC21" s="7" t="s">
        <v>526</v>
      </c>
      <c r="BD21" s="96">
        <f t="shared" si="0"/>
        <v>0.76923076923076927</v>
      </c>
      <c r="BE21" s="72">
        <f t="shared" si="0"/>
        <v>0.23076923076923078</v>
      </c>
      <c r="BF21" s="73">
        <f t="shared" si="0"/>
        <v>0</v>
      </c>
      <c r="BH21" s="18" t="s">
        <v>526</v>
      </c>
      <c r="BI21" s="518">
        <f>+集計・資料②!CG26</f>
        <v>10</v>
      </c>
      <c r="BJ21" s="518">
        <f>+集計・資料②!CH26</f>
        <v>3</v>
      </c>
      <c r="BK21" s="518">
        <f>+集計・資料②!CI26</f>
        <v>0</v>
      </c>
      <c r="BL21" s="76">
        <f t="shared" si="1"/>
        <v>13</v>
      </c>
    </row>
    <row r="22" spans="1:65" ht="10.5" customHeight="1">
      <c r="A22" s="436"/>
      <c r="B22" s="87"/>
      <c r="C22" s="87"/>
      <c r="D22" s="87"/>
      <c r="E22" s="87"/>
      <c r="F22" s="87"/>
      <c r="G22" s="87"/>
      <c r="H22" s="87"/>
      <c r="I22" s="87"/>
      <c r="J22" s="87"/>
      <c r="K22" s="87"/>
      <c r="L22" s="87"/>
      <c r="M22" s="87"/>
      <c r="N22" s="87"/>
      <c r="O22" s="87"/>
      <c r="P22" s="87"/>
      <c r="Q22" s="87"/>
      <c r="R22" s="87"/>
      <c r="S22" s="87"/>
      <c r="T22" s="87"/>
      <c r="U22" s="87"/>
      <c r="V22" s="87"/>
      <c r="W22" s="87"/>
      <c r="X22" s="87"/>
      <c r="Y22" s="87"/>
      <c r="Z22" s="87"/>
      <c r="AA22" s="437"/>
      <c r="AC22" s="690" t="s">
        <v>412</v>
      </c>
      <c r="AD22" s="697">
        <f>BD12</f>
        <v>0.65873015873015872</v>
      </c>
      <c r="AE22" s="688">
        <f>BE12</f>
        <v>0.2857142857142857</v>
      </c>
      <c r="AF22" s="688">
        <f>BF12</f>
        <v>5.5555555555555552E-2</v>
      </c>
      <c r="AH22" s="690" t="s">
        <v>412</v>
      </c>
      <c r="AI22" s="709">
        <f>BI12</f>
        <v>83</v>
      </c>
      <c r="AJ22" s="709">
        <f>BJ12</f>
        <v>36</v>
      </c>
      <c r="AK22" s="709">
        <f>BK12</f>
        <v>7</v>
      </c>
      <c r="AL22" s="709">
        <f>BL12</f>
        <v>126</v>
      </c>
      <c r="AN22" s="977"/>
      <c r="AO22" s="978"/>
      <c r="AP22" s="978"/>
      <c r="AQ22" s="978"/>
      <c r="AR22" s="978"/>
      <c r="AS22" s="978"/>
      <c r="AT22" s="978"/>
      <c r="AU22" s="978"/>
      <c r="AV22" s="978"/>
      <c r="AW22" s="978"/>
      <c r="AX22" s="978"/>
      <c r="AY22" s="979"/>
      <c r="BC22" s="16" t="s">
        <v>536</v>
      </c>
      <c r="BD22" s="96">
        <f t="shared" si="0"/>
        <v>0.68421052631578949</v>
      </c>
      <c r="BE22" s="72">
        <f t="shared" si="0"/>
        <v>0.28421052631578947</v>
      </c>
      <c r="BF22" s="73">
        <f t="shared" si="0"/>
        <v>3.1578947368421054E-2</v>
      </c>
      <c r="BH22" s="19" t="s">
        <v>536</v>
      </c>
      <c r="BI22" s="236">
        <f>+集計・資料②!CG28</f>
        <v>130</v>
      </c>
      <c r="BJ22" s="236">
        <f>+集計・資料②!CH28</f>
        <v>54</v>
      </c>
      <c r="BK22" s="236">
        <f>+集計・資料②!CI28</f>
        <v>6</v>
      </c>
      <c r="BL22" s="76">
        <f t="shared" si="1"/>
        <v>190</v>
      </c>
    </row>
    <row r="23" spans="1:65" ht="11.25" customHeight="1" thickBot="1">
      <c r="A23" s="436"/>
      <c r="B23" s="87"/>
      <c r="C23" s="87"/>
      <c r="D23" s="87"/>
      <c r="E23" s="87"/>
      <c r="F23" s="87"/>
      <c r="G23" s="87"/>
      <c r="H23" s="87"/>
      <c r="I23" s="87"/>
      <c r="J23" s="87"/>
      <c r="K23" s="87"/>
      <c r="L23" s="87"/>
      <c r="M23" s="87"/>
      <c r="N23" s="87"/>
      <c r="O23" s="87"/>
      <c r="P23" s="87"/>
      <c r="Q23" s="87"/>
      <c r="R23" s="87"/>
      <c r="S23" s="87"/>
      <c r="T23" s="87"/>
      <c r="U23" s="87"/>
      <c r="V23" s="87"/>
      <c r="W23" s="87"/>
      <c r="X23" s="87"/>
      <c r="Y23" s="87"/>
      <c r="Z23" s="87"/>
      <c r="AA23" s="437"/>
      <c r="AC23" s="573" t="s">
        <v>23</v>
      </c>
      <c r="AD23" s="688" t="e">
        <f>BD11</f>
        <v>#DIV/0!</v>
      </c>
      <c r="AE23" s="688" t="e">
        <f>BE11</f>
        <v>#DIV/0!</v>
      </c>
      <c r="AF23" s="688" t="e">
        <f>BF11</f>
        <v>#DIV/0!</v>
      </c>
      <c r="AH23" s="573" t="s">
        <v>23</v>
      </c>
      <c r="AI23" s="709">
        <f>BI11</f>
        <v>0</v>
      </c>
      <c r="AJ23" s="709">
        <f>BJ11</f>
        <v>0</v>
      </c>
      <c r="AK23" s="709">
        <f>BK11</f>
        <v>0</v>
      </c>
      <c r="AL23" s="709">
        <f>BL11</f>
        <v>0</v>
      </c>
      <c r="AN23" s="977"/>
      <c r="AO23" s="978"/>
      <c r="AP23" s="978"/>
      <c r="AQ23" s="978"/>
      <c r="AR23" s="978"/>
      <c r="AS23" s="978"/>
      <c r="AT23" s="978"/>
      <c r="AU23" s="978"/>
      <c r="AV23" s="978"/>
      <c r="AW23" s="978"/>
      <c r="AX23" s="978"/>
      <c r="AY23" s="979"/>
      <c r="BC23" s="10" t="s">
        <v>537</v>
      </c>
      <c r="BD23" s="55">
        <f t="shared" si="0"/>
        <v>0.54852320675105481</v>
      </c>
      <c r="BE23" s="56">
        <f t="shared" si="0"/>
        <v>0.3628691983122363</v>
      </c>
      <c r="BF23" s="57">
        <f t="shared" si="0"/>
        <v>8.8607594936708861E-2</v>
      </c>
      <c r="BH23" s="21" t="s">
        <v>537</v>
      </c>
      <c r="BI23" s="244">
        <f>+集計・資料②!CG30</f>
        <v>130</v>
      </c>
      <c r="BJ23" s="244">
        <f>+集計・資料②!CH30</f>
        <v>86</v>
      </c>
      <c r="BK23" s="244">
        <f>+集計・資料②!CI30</f>
        <v>21</v>
      </c>
      <c r="BL23" s="81">
        <f t="shared" si="1"/>
        <v>237</v>
      </c>
    </row>
    <row r="24" spans="1:65" ht="11.25" customHeight="1" thickBot="1">
      <c r="A24" s="436"/>
      <c r="B24" s="87"/>
      <c r="C24" s="87"/>
      <c r="D24" s="87"/>
      <c r="E24" s="87"/>
      <c r="F24" s="87"/>
      <c r="G24" s="87"/>
      <c r="H24" s="87"/>
      <c r="I24" s="87"/>
      <c r="J24" s="87"/>
      <c r="K24" s="87"/>
      <c r="L24" s="87"/>
      <c r="M24" s="87"/>
      <c r="N24" s="87"/>
      <c r="O24" s="87"/>
      <c r="P24" s="87"/>
      <c r="Q24" s="87"/>
      <c r="R24" s="87"/>
      <c r="S24" s="87"/>
      <c r="T24" s="87"/>
      <c r="U24" s="87"/>
      <c r="V24" s="87"/>
      <c r="W24" s="87"/>
      <c r="X24" s="87"/>
      <c r="Y24" s="87"/>
      <c r="Z24" s="87"/>
      <c r="AA24" s="437"/>
      <c r="AH24" s="575" t="s">
        <v>545</v>
      </c>
      <c r="AI24" s="709">
        <f>SUM(AI11:AI23)</f>
        <v>840</v>
      </c>
      <c r="AJ24" s="709">
        <f>SUM(AJ11:AJ23)</f>
        <v>372</v>
      </c>
      <c r="AK24" s="709">
        <f>SUM(AK11:AK23)</f>
        <v>66</v>
      </c>
      <c r="AL24" s="709">
        <f>SUM(AL11:AL23)</f>
        <v>1278</v>
      </c>
      <c r="AN24" s="977"/>
      <c r="AO24" s="978"/>
      <c r="AP24" s="978"/>
      <c r="AQ24" s="978"/>
      <c r="AR24" s="978"/>
      <c r="AS24" s="978"/>
      <c r="AT24" s="978"/>
      <c r="AU24" s="978"/>
      <c r="AV24" s="978"/>
      <c r="AW24" s="978"/>
      <c r="AX24" s="978"/>
      <c r="AY24" s="979"/>
      <c r="BH24" s="37" t="s">
        <v>545</v>
      </c>
      <c r="BI24" s="250">
        <f>+集計・資料②!CG32</f>
        <v>840</v>
      </c>
      <c r="BJ24" s="250">
        <f>+集計・資料②!CH32</f>
        <v>372</v>
      </c>
      <c r="BK24" s="250">
        <f>+集計・資料②!CI32</f>
        <v>66</v>
      </c>
      <c r="BL24" s="138">
        <f>+SUM(BI24:BK24)</f>
        <v>1278</v>
      </c>
    </row>
    <row r="25" spans="1:65" ht="10.5" customHeight="1">
      <c r="A25" s="436"/>
      <c r="B25" s="87"/>
      <c r="C25" s="87"/>
      <c r="D25" s="87"/>
      <c r="E25" s="87"/>
      <c r="F25" s="87"/>
      <c r="G25" s="87"/>
      <c r="H25" s="87"/>
      <c r="I25" s="87"/>
      <c r="J25" s="87"/>
      <c r="K25" s="87"/>
      <c r="L25" s="87"/>
      <c r="M25" s="87"/>
      <c r="N25" s="87"/>
      <c r="O25" s="87"/>
      <c r="P25" s="87"/>
      <c r="Q25" s="87"/>
      <c r="R25" s="87"/>
      <c r="S25" s="87"/>
      <c r="T25" s="87"/>
      <c r="U25" s="87"/>
      <c r="V25" s="87"/>
      <c r="W25" s="87"/>
      <c r="X25" s="87"/>
      <c r="Y25" s="87"/>
      <c r="Z25" s="87"/>
      <c r="AA25" s="437"/>
      <c r="AK25" s="87"/>
      <c r="AL25" s="87"/>
      <c r="AN25" s="977"/>
      <c r="AO25" s="978"/>
      <c r="AP25" s="978"/>
      <c r="AQ25" s="978"/>
      <c r="AR25" s="978"/>
      <c r="AS25" s="978"/>
      <c r="AT25" s="978"/>
      <c r="AU25" s="978"/>
      <c r="AV25" s="978"/>
      <c r="AW25" s="978"/>
      <c r="AX25" s="978"/>
      <c r="AY25" s="979"/>
      <c r="BK25" s="525"/>
      <c r="BL25" s="525"/>
    </row>
    <row r="26" spans="1:65" ht="10.5" customHeight="1">
      <c r="A26" s="436"/>
      <c r="B26" s="87"/>
      <c r="C26" s="87"/>
      <c r="D26" s="87"/>
      <c r="E26" s="87"/>
      <c r="F26" s="87"/>
      <c r="G26" s="87"/>
      <c r="H26" s="87"/>
      <c r="I26" s="87"/>
      <c r="J26" s="87"/>
      <c r="K26" s="87"/>
      <c r="L26" s="87"/>
      <c r="M26" s="87"/>
      <c r="N26" s="87"/>
      <c r="O26" s="87"/>
      <c r="P26" s="87"/>
      <c r="Q26" s="87"/>
      <c r="R26" s="87"/>
      <c r="S26" s="87"/>
      <c r="T26" s="87"/>
      <c r="U26" s="87"/>
      <c r="V26" s="87"/>
      <c r="W26" s="87"/>
      <c r="X26" s="87"/>
      <c r="Y26" s="87"/>
      <c r="Z26" s="87"/>
      <c r="AA26" s="437"/>
      <c r="AC26" s="962" t="s">
        <v>419</v>
      </c>
      <c r="AD26" s="962"/>
      <c r="AE26" s="962"/>
      <c r="AF26" s="962"/>
      <c r="AH26" s="1000" t="s">
        <v>85</v>
      </c>
      <c r="AI26" s="1000"/>
      <c r="AJ26" s="1000"/>
      <c r="AK26" s="1000"/>
      <c r="AL26" s="1000"/>
      <c r="AN26" s="977"/>
      <c r="AO26" s="978"/>
      <c r="AP26" s="978"/>
      <c r="AQ26" s="978"/>
      <c r="AR26" s="978"/>
      <c r="AS26" s="978"/>
      <c r="AT26" s="978"/>
      <c r="AU26" s="978"/>
      <c r="AV26" s="978"/>
      <c r="AW26" s="978"/>
      <c r="AX26" s="978"/>
      <c r="AY26" s="979"/>
      <c r="BC26" s="962" t="s">
        <v>419</v>
      </c>
      <c r="BD26" s="962"/>
      <c r="BE26" s="962"/>
      <c r="BF26" s="962"/>
      <c r="BH26" s="1000" t="s">
        <v>85</v>
      </c>
      <c r="BI26" s="1000"/>
      <c r="BJ26" s="1000"/>
      <c r="BK26" s="1000"/>
      <c r="BL26" s="1000"/>
      <c r="BM26" s="527"/>
    </row>
    <row r="27" spans="1:65" ht="10.5" customHeight="1">
      <c r="A27" s="436"/>
      <c r="B27" s="87"/>
      <c r="C27" s="87"/>
      <c r="D27" s="87"/>
      <c r="E27" s="87"/>
      <c r="F27" s="87"/>
      <c r="G27" s="87"/>
      <c r="H27" s="87"/>
      <c r="I27" s="87"/>
      <c r="J27" s="87"/>
      <c r="K27" s="87"/>
      <c r="L27" s="87"/>
      <c r="M27" s="87"/>
      <c r="N27" s="87"/>
      <c r="O27" s="87"/>
      <c r="P27" s="87"/>
      <c r="Q27" s="87"/>
      <c r="R27" s="87"/>
      <c r="S27" s="87"/>
      <c r="T27" s="87"/>
      <c r="U27" s="87"/>
      <c r="V27" s="87"/>
      <c r="W27" s="87"/>
      <c r="X27" s="87"/>
      <c r="Y27" s="87"/>
      <c r="Z27" s="87"/>
      <c r="AA27" s="437"/>
      <c r="AC27" s="962"/>
      <c r="AD27" s="962"/>
      <c r="AE27" s="962"/>
      <c r="AF27" s="962"/>
      <c r="AH27" s="1000"/>
      <c r="AI27" s="1000"/>
      <c r="AJ27" s="1000"/>
      <c r="AK27" s="1000"/>
      <c r="AL27" s="1000"/>
      <c r="AN27" s="980"/>
      <c r="AO27" s="981"/>
      <c r="AP27" s="981"/>
      <c r="AQ27" s="981"/>
      <c r="AR27" s="981"/>
      <c r="AS27" s="981"/>
      <c r="AT27" s="981"/>
      <c r="AU27" s="981"/>
      <c r="AV27" s="981"/>
      <c r="AW27" s="981"/>
      <c r="AX27" s="981"/>
      <c r="AY27" s="982"/>
      <c r="BC27" s="962"/>
      <c r="BD27" s="962"/>
      <c r="BE27" s="962"/>
      <c r="BF27" s="962"/>
      <c r="BH27" s="1000"/>
      <c r="BI27" s="1000"/>
      <c r="BJ27" s="1000"/>
      <c r="BK27" s="1000"/>
      <c r="BL27" s="1000"/>
      <c r="BM27" s="87"/>
    </row>
    <row r="28" spans="1:65" ht="11.25" thickBot="1">
      <c r="A28" s="436"/>
      <c r="B28" s="87"/>
      <c r="C28" s="87"/>
      <c r="D28" s="87"/>
      <c r="E28" s="87"/>
      <c r="F28" s="87"/>
      <c r="G28" s="87"/>
      <c r="H28" s="87"/>
      <c r="I28" s="87"/>
      <c r="J28" s="87"/>
      <c r="K28" s="87"/>
      <c r="L28" s="87"/>
      <c r="M28" s="87"/>
      <c r="N28" s="87"/>
      <c r="O28" s="87"/>
      <c r="P28" s="87"/>
      <c r="Q28" s="87"/>
      <c r="R28" s="87"/>
      <c r="S28" s="87"/>
      <c r="T28" s="87"/>
      <c r="U28" s="87"/>
      <c r="V28" s="87"/>
      <c r="W28" s="87"/>
      <c r="X28" s="87"/>
      <c r="Y28" s="87"/>
      <c r="Z28" s="87"/>
      <c r="AA28" s="437"/>
    </row>
    <row r="29" spans="1:65" ht="11.25" thickBot="1">
      <c r="A29" s="436"/>
      <c r="B29" s="87"/>
      <c r="C29" s="87"/>
      <c r="D29" s="87"/>
      <c r="E29" s="87"/>
      <c r="F29" s="87"/>
      <c r="G29" s="87"/>
      <c r="H29" s="87"/>
      <c r="I29" s="87"/>
      <c r="J29" s="87"/>
      <c r="K29" s="87"/>
      <c r="L29" s="87"/>
      <c r="M29" s="87"/>
      <c r="N29" s="87"/>
      <c r="O29" s="87"/>
      <c r="P29" s="87"/>
      <c r="Q29" s="87"/>
      <c r="R29" s="87"/>
      <c r="S29" s="87"/>
      <c r="T29" s="87"/>
      <c r="U29" s="87"/>
      <c r="V29" s="87"/>
      <c r="W29" s="87"/>
      <c r="X29" s="87"/>
      <c r="Y29" s="87"/>
      <c r="Z29" s="87"/>
      <c r="AA29" s="437"/>
      <c r="AC29" s="575" t="s">
        <v>8</v>
      </c>
      <c r="AD29" s="576" t="s">
        <v>21</v>
      </c>
      <c r="AE29" s="576" t="s">
        <v>22</v>
      </c>
      <c r="AF29" s="575" t="s">
        <v>399</v>
      </c>
      <c r="AH29" s="575" t="s">
        <v>8</v>
      </c>
      <c r="AI29" s="576" t="s">
        <v>21</v>
      </c>
      <c r="AJ29" s="576" t="s">
        <v>22</v>
      </c>
      <c r="AK29" s="575" t="s">
        <v>399</v>
      </c>
      <c r="AL29" s="575" t="s">
        <v>547</v>
      </c>
      <c r="BC29" s="31" t="s">
        <v>8</v>
      </c>
      <c r="BD29" s="156" t="s">
        <v>21</v>
      </c>
      <c r="BE29" s="157" t="s">
        <v>22</v>
      </c>
      <c r="BF29" s="30" t="s">
        <v>399</v>
      </c>
      <c r="BH29" s="31" t="s">
        <v>8</v>
      </c>
      <c r="BI29" s="156" t="s">
        <v>21</v>
      </c>
      <c r="BJ29" s="157" t="s">
        <v>22</v>
      </c>
      <c r="BK29" s="43" t="s">
        <v>399</v>
      </c>
      <c r="BL29" s="103" t="s">
        <v>547</v>
      </c>
    </row>
    <row r="30" spans="1:65">
      <c r="A30" s="436"/>
      <c r="B30" s="87"/>
      <c r="C30" s="87"/>
      <c r="D30" s="87"/>
      <c r="E30" s="87"/>
      <c r="F30" s="87"/>
      <c r="G30" s="87"/>
      <c r="H30" s="87"/>
      <c r="I30" s="87"/>
      <c r="J30" s="87"/>
      <c r="K30" s="87"/>
      <c r="L30" s="87"/>
      <c r="M30" s="87"/>
      <c r="N30" s="87"/>
      <c r="O30" s="87"/>
      <c r="P30" s="87"/>
      <c r="Q30" s="87"/>
      <c r="R30" s="87"/>
      <c r="S30" s="87"/>
      <c r="T30" s="87"/>
      <c r="U30" s="87"/>
      <c r="V30" s="87"/>
      <c r="W30" s="87"/>
      <c r="X30" s="87"/>
      <c r="Y30" s="87"/>
      <c r="Z30" s="87"/>
      <c r="AA30" s="437"/>
      <c r="AC30" s="577" t="s">
        <v>413</v>
      </c>
      <c r="AD30" s="765">
        <f>BD35</f>
        <v>0.5864197530864198</v>
      </c>
      <c r="AE30" s="688">
        <f>BE35</f>
        <v>0.31481481481481483</v>
      </c>
      <c r="AF30" s="688">
        <f>BF35</f>
        <v>9.8765432098765427E-2</v>
      </c>
      <c r="AH30" s="577" t="s">
        <v>413</v>
      </c>
      <c r="AI30" s="709">
        <f>BI35</f>
        <v>95</v>
      </c>
      <c r="AJ30" s="709">
        <f>BJ35</f>
        <v>51</v>
      </c>
      <c r="AK30" s="709">
        <f>BK35</f>
        <v>16</v>
      </c>
      <c r="AL30" s="709">
        <f>BL35</f>
        <v>162</v>
      </c>
      <c r="BC30" s="67" t="s">
        <v>544</v>
      </c>
      <c r="BD30" s="90">
        <f t="shared" ref="BD30:BF35" si="2">+BI30/$BL30</f>
        <v>0.79166666666666663</v>
      </c>
      <c r="BE30" s="46">
        <f t="shared" si="2"/>
        <v>0.19444444444444445</v>
      </c>
      <c r="BF30" s="91">
        <f t="shared" si="2"/>
        <v>1.3888888888888888E-2</v>
      </c>
      <c r="BH30" s="67" t="s">
        <v>544</v>
      </c>
      <c r="BI30" s="92">
        <f>集計・資料②!CG40</f>
        <v>57</v>
      </c>
      <c r="BJ30" s="92">
        <f>集計・資料②!CH40</f>
        <v>14</v>
      </c>
      <c r="BK30" s="92">
        <f>集計・資料②!CI40</f>
        <v>1</v>
      </c>
      <c r="BL30" s="510">
        <f t="shared" ref="BL30:BL35" si="3">+SUM(BI30:BK30)</f>
        <v>72</v>
      </c>
    </row>
    <row r="31" spans="1:65">
      <c r="A31" s="436"/>
      <c r="B31" s="87"/>
      <c r="C31" s="87"/>
      <c r="D31" s="87"/>
      <c r="E31" s="87"/>
      <c r="F31" s="87"/>
      <c r="G31" s="87"/>
      <c r="H31" s="87"/>
      <c r="I31" s="87"/>
      <c r="J31" s="87"/>
      <c r="K31" s="87"/>
      <c r="L31" s="87"/>
      <c r="M31" s="87"/>
      <c r="N31" s="87"/>
      <c r="O31" s="87"/>
      <c r="P31" s="87"/>
      <c r="Q31" s="87"/>
      <c r="R31" s="87"/>
      <c r="S31" s="87"/>
      <c r="T31" s="87"/>
      <c r="U31" s="87"/>
      <c r="V31" s="87"/>
      <c r="W31" s="87"/>
      <c r="X31" s="87"/>
      <c r="Y31" s="87"/>
      <c r="Z31" s="87"/>
      <c r="AA31" s="437"/>
      <c r="AC31" s="577" t="s">
        <v>414</v>
      </c>
      <c r="AD31" s="765">
        <f>BD34</f>
        <v>0.60401002506265666</v>
      </c>
      <c r="AE31" s="688">
        <f>BE34</f>
        <v>0.32832080200501251</v>
      </c>
      <c r="AF31" s="688">
        <f>BF34</f>
        <v>6.7669172932330823E-2</v>
      </c>
      <c r="AH31" s="577" t="s">
        <v>414</v>
      </c>
      <c r="AI31" s="709">
        <f>BI34</f>
        <v>241</v>
      </c>
      <c r="AJ31" s="709">
        <f>BJ34</f>
        <v>131</v>
      </c>
      <c r="AK31" s="709">
        <f>BK34</f>
        <v>27</v>
      </c>
      <c r="AL31" s="709">
        <f>BL34</f>
        <v>399</v>
      </c>
      <c r="BC31" s="70" t="s">
        <v>430</v>
      </c>
      <c r="BD31" s="96">
        <f t="shared" si="2"/>
        <v>0.7142857142857143</v>
      </c>
      <c r="BE31" s="72">
        <f t="shared" si="2"/>
        <v>0.23809523809523808</v>
      </c>
      <c r="BF31" s="73">
        <f t="shared" si="2"/>
        <v>4.7619047619047616E-2</v>
      </c>
      <c r="BH31" s="70" t="s">
        <v>430</v>
      </c>
      <c r="BI31" s="48">
        <f>集計・資料②!CG42</f>
        <v>60</v>
      </c>
      <c r="BJ31" s="48">
        <f>集計・資料②!CH42</f>
        <v>20</v>
      </c>
      <c r="BK31" s="48">
        <f>集計・資料②!CI42</f>
        <v>4</v>
      </c>
      <c r="BL31" s="76">
        <f t="shared" si="3"/>
        <v>84</v>
      </c>
    </row>
    <row r="32" spans="1:65">
      <c r="A32" s="436"/>
      <c r="B32" s="87"/>
      <c r="C32" s="87"/>
      <c r="D32" s="87"/>
      <c r="E32" s="87"/>
      <c r="F32" s="87"/>
      <c r="G32" s="87"/>
      <c r="H32" s="87"/>
      <c r="I32" s="87"/>
      <c r="J32" s="87"/>
      <c r="K32" s="87"/>
      <c r="L32" s="87"/>
      <c r="M32" s="87"/>
      <c r="N32" s="87"/>
      <c r="O32" s="87"/>
      <c r="P32" s="87"/>
      <c r="Q32" s="87"/>
      <c r="R32" s="87"/>
      <c r="S32" s="87"/>
      <c r="T32" s="87"/>
      <c r="U32" s="87"/>
      <c r="V32" s="87"/>
      <c r="W32" s="87"/>
      <c r="X32" s="87"/>
      <c r="Y32" s="87"/>
      <c r="Z32" s="87"/>
      <c r="AA32" s="437"/>
      <c r="AC32" s="577" t="s">
        <v>415</v>
      </c>
      <c r="AD32" s="765">
        <f>BD33</f>
        <v>0.69265033407572385</v>
      </c>
      <c r="AE32" s="688">
        <f>BE33</f>
        <v>0.27616926503340755</v>
      </c>
      <c r="AF32" s="688">
        <f>BF33</f>
        <v>3.1180400890868598E-2</v>
      </c>
      <c r="AH32" s="577" t="s">
        <v>415</v>
      </c>
      <c r="AI32" s="709">
        <f>BI33</f>
        <v>311</v>
      </c>
      <c r="AJ32" s="709">
        <f>BJ33</f>
        <v>124</v>
      </c>
      <c r="AK32" s="709">
        <f>BK33</f>
        <v>14</v>
      </c>
      <c r="AL32" s="709">
        <f>BL33</f>
        <v>449</v>
      </c>
      <c r="BC32" s="70" t="s">
        <v>431</v>
      </c>
      <c r="BD32" s="96">
        <f t="shared" si="2"/>
        <v>0.6785714285714286</v>
      </c>
      <c r="BE32" s="72">
        <f t="shared" si="2"/>
        <v>0.2857142857142857</v>
      </c>
      <c r="BF32" s="73">
        <f t="shared" si="2"/>
        <v>3.5714285714285712E-2</v>
      </c>
      <c r="BH32" s="70" t="s">
        <v>431</v>
      </c>
      <c r="BI32" s="48">
        <f>集計・資料②!CG44</f>
        <v>76</v>
      </c>
      <c r="BJ32" s="48">
        <f>集計・資料②!CH44</f>
        <v>32</v>
      </c>
      <c r="BK32" s="48">
        <f>集計・資料②!CI44</f>
        <v>4</v>
      </c>
      <c r="BL32" s="76">
        <f t="shared" si="3"/>
        <v>112</v>
      </c>
    </row>
    <row r="33" spans="1:64">
      <c r="A33" s="436"/>
      <c r="B33" s="87"/>
      <c r="C33" s="87"/>
      <c r="D33" s="87"/>
      <c r="E33" s="87"/>
      <c r="F33" s="87"/>
      <c r="G33" s="87"/>
      <c r="H33" s="87"/>
      <c r="I33" s="87"/>
      <c r="J33" s="87"/>
      <c r="K33" s="87"/>
      <c r="L33" s="87"/>
      <c r="M33" s="87"/>
      <c r="N33" s="87"/>
      <c r="O33" s="87"/>
      <c r="P33" s="87"/>
      <c r="Q33" s="87"/>
      <c r="R33" s="87"/>
      <c r="S33" s="87"/>
      <c r="T33" s="87"/>
      <c r="U33" s="87"/>
      <c r="V33" s="87"/>
      <c r="W33" s="87"/>
      <c r="X33" s="87"/>
      <c r="Y33" s="87"/>
      <c r="Z33" s="87"/>
      <c r="AA33" s="437"/>
      <c r="AC33" s="577" t="s">
        <v>416</v>
      </c>
      <c r="AD33" s="765">
        <f>BD32</f>
        <v>0.6785714285714286</v>
      </c>
      <c r="AE33" s="688">
        <f>BE32</f>
        <v>0.2857142857142857</v>
      </c>
      <c r="AF33" s="688">
        <f>BF32</f>
        <v>3.5714285714285712E-2</v>
      </c>
      <c r="AH33" s="577" t="s">
        <v>416</v>
      </c>
      <c r="AI33" s="709">
        <f>BI32</f>
        <v>76</v>
      </c>
      <c r="AJ33" s="709">
        <f>BJ32</f>
        <v>32</v>
      </c>
      <c r="AK33" s="709">
        <f>BK32</f>
        <v>4</v>
      </c>
      <c r="AL33" s="709">
        <f>BL32</f>
        <v>112</v>
      </c>
      <c r="BC33" s="70" t="s">
        <v>432</v>
      </c>
      <c r="BD33" s="96">
        <f t="shared" si="2"/>
        <v>0.69265033407572385</v>
      </c>
      <c r="BE33" s="72">
        <f t="shared" si="2"/>
        <v>0.27616926503340755</v>
      </c>
      <c r="BF33" s="73">
        <f t="shared" si="2"/>
        <v>3.1180400890868598E-2</v>
      </c>
      <c r="BH33" s="70" t="s">
        <v>432</v>
      </c>
      <c r="BI33" s="48">
        <f>集計・資料②!CG46</f>
        <v>311</v>
      </c>
      <c r="BJ33" s="48">
        <f>集計・資料②!CH46</f>
        <v>124</v>
      </c>
      <c r="BK33" s="48">
        <f>集計・資料②!CI46</f>
        <v>14</v>
      </c>
      <c r="BL33" s="76">
        <f t="shared" si="3"/>
        <v>449</v>
      </c>
    </row>
    <row r="34" spans="1:64">
      <c r="A34" s="436"/>
      <c r="B34" s="87"/>
      <c r="C34" s="87"/>
      <c r="D34" s="87"/>
      <c r="E34" s="87"/>
      <c r="F34" s="87"/>
      <c r="G34" s="87"/>
      <c r="H34" s="87"/>
      <c r="I34" s="87"/>
      <c r="J34" s="87"/>
      <c r="K34" s="87"/>
      <c r="L34" s="87"/>
      <c r="M34" s="87"/>
      <c r="N34" s="87"/>
      <c r="O34" s="87"/>
      <c r="P34" s="87"/>
      <c r="Q34" s="87"/>
      <c r="R34" s="87"/>
      <c r="S34" s="87"/>
      <c r="T34" s="87"/>
      <c r="U34" s="87"/>
      <c r="V34" s="87"/>
      <c r="W34" s="87"/>
      <c r="X34" s="87"/>
      <c r="Y34" s="87"/>
      <c r="Z34" s="87"/>
      <c r="AA34" s="437"/>
      <c r="AC34" s="577" t="s">
        <v>417</v>
      </c>
      <c r="AD34" s="697">
        <f>BD31</f>
        <v>0.7142857142857143</v>
      </c>
      <c r="AE34" s="688">
        <f>BE31</f>
        <v>0.23809523809523808</v>
      </c>
      <c r="AF34" s="688">
        <f>BF31</f>
        <v>4.7619047619047616E-2</v>
      </c>
      <c r="AH34" s="577" t="s">
        <v>417</v>
      </c>
      <c r="AI34" s="709">
        <f>BI31</f>
        <v>60</v>
      </c>
      <c r="AJ34" s="709">
        <f>BJ31</f>
        <v>20</v>
      </c>
      <c r="AK34" s="709">
        <f>BK31</f>
        <v>4</v>
      </c>
      <c r="AL34" s="709">
        <f>BL31</f>
        <v>84</v>
      </c>
      <c r="BC34" s="70" t="s">
        <v>433</v>
      </c>
      <c r="BD34" s="96">
        <f t="shared" si="2"/>
        <v>0.60401002506265666</v>
      </c>
      <c r="BE34" s="72">
        <f t="shared" si="2"/>
        <v>0.32832080200501251</v>
      </c>
      <c r="BF34" s="73">
        <f t="shared" si="2"/>
        <v>6.7669172932330823E-2</v>
      </c>
      <c r="BH34" s="70" t="s">
        <v>433</v>
      </c>
      <c r="BI34" s="48">
        <f>集計・資料②!CG48</f>
        <v>241</v>
      </c>
      <c r="BJ34" s="48">
        <f>集計・資料②!CH48</f>
        <v>131</v>
      </c>
      <c r="BK34" s="48">
        <f>集計・資料②!CI48</f>
        <v>27</v>
      </c>
      <c r="BL34" s="76">
        <f t="shared" si="3"/>
        <v>399</v>
      </c>
    </row>
    <row r="35" spans="1:64" ht="11.25" thickBot="1">
      <c r="A35" s="436"/>
      <c r="B35" s="87"/>
      <c r="C35" s="87"/>
      <c r="D35" s="87"/>
      <c r="E35" s="87"/>
      <c r="F35" s="87"/>
      <c r="G35" s="87"/>
      <c r="H35" s="87"/>
      <c r="I35" s="87"/>
      <c r="J35" s="87"/>
      <c r="K35" s="87"/>
      <c r="L35" s="87"/>
      <c r="M35" s="87"/>
      <c r="N35" s="87"/>
      <c r="O35" s="87"/>
      <c r="P35" s="87"/>
      <c r="Q35" s="87"/>
      <c r="R35" s="87"/>
      <c r="S35" s="87"/>
      <c r="T35" s="87"/>
      <c r="U35" s="87"/>
      <c r="V35" s="87"/>
      <c r="W35" s="87"/>
      <c r="X35" s="87"/>
      <c r="Y35" s="87"/>
      <c r="Z35" s="87"/>
      <c r="AA35" s="437"/>
      <c r="AC35" s="577" t="s">
        <v>418</v>
      </c>
      <c r="AD35" s="769">
        <f>BD30</f>
        <v>0.79166666666666663</v>
      </c>
      <c r="AE35" s="688">
        <f>BE30</f>
        <v>0.19444444444444445</v>
      </c>
      <c r="AF35" s="688">
        <f>BF30</f>
        <v>1.3888888888888888E-2</v>
      </c>
      <c r="AH35" s="577" t="s">
        <v>418</v>
      </c>
      <c r="AI35" s="709">
        <f>BI30</f>
        <v>57</v>
      </c>
      <c r="AJ35" s="709">
        <f>BJ30</f>
        <v>14</v>
      </c>
      <c r="AK35" s="709">
        <f>BK30</f>
        <v>1</v>
      </c>
      <c r="AL35" s="709">
        <f>BL30</f>
        <v>72</v>
      </c>
      <c r="BC35" s="77" t="s">
        <v>434</v>
      </c>
      <c r="BD35" s="55">
        <f t="shared" si="2"/>
        <v>0.5864197530864198</v>
      </c>
      <c r="BE35" s="56">
        <f t="shared" si="2"/>
        <v>0.31481481481481483</v>
      </c>
      <c r="BF35" s="57">
        <f t="shared" si="2"/>
        <v>9.8765432098765427E-2</v>
      </c>
      <c r="BH35" s="79" t="s">
        <v>434</v>
      </c>
      <c r="BI35" s="58">
        <f>集計・資料②!CG50</f>
        <v>95</v>
      </c>
      <c r="BJ35" s="58">
        <f>集計・資料②!CH50</f>
        <v>51</v>
      </c>
      <c r="BK35" s="58">
        <f>集計・資料②!CI50</f>
        <v>16</v>
      </c>
      <c r="BL35" s="81">
        <f t="shared" si="3"/>
        <v>162</v>
      </c>
    </row>
    <row r="36" spans="1:64" ht="11.25" thickBot="1">
      <c r="A36" s="436"/>
      <c r="B36" s="87"/>
      <c r="C36" s="87"/>
      <c r="D36" s="87"/>
      <c r="E36" s="87"/>
      <c r="F36" s="87"/>
      <c r="G36" s="87"/>
      <c r="H36" s="87"/>
      <c r="I36" s="87"/>
      <c r="J36" s="87"/>
      <c r="K36" s="87"/>
      <c r="L36" s="87"/>
      <c r="M36" s="87"/>
      <c r="N36" s="87"/>
      <c r="O36" s="87"/>
      <c r="P36" s="87"/>
      <c r="Q36" s="87"/>
      <c r="R36" s="87"/>
      <c r="S36" s="87"/>
      <c r="T36" s="87"/>
      <c r="U36" s="87"/>
      <c r="V36" s="87"/>
      <c r="W36" s="87"/>
      <c r="X36" s="87"/>
      <c r="Y36" s="87"/>
      <c r="Z36" s="87"/>
      <c r="AA36" s="437"/>
      <c r="AH36" s="575" t="s">
        <v>545</v>
      </c>
      <c r="AI36" s="696">
        <f>SUM(AI30:AI35)</f>
        <v>840</v>
      </c>
      <c r="AJ36" s="696">
        <f>SUM(AJ30:AJ35)</f>
        <v>372</v>
      </c>
      <c r="AK36" s="696">
        <f>SUM(AK30:AK35)</f>
        <v>66</v>
      </c>
      <c r="AL36" s="696">
        <f>SUM(AL30:AL35)</f>
        <v>1278</v>
      </c>
      <c r="AM36" s="791"/>
      <c r="BH36" s="37" t="s">
        <v>545</v>
      </c>
      <c r="BI36" s="101">
        <f>SUM(BI30:BI35)</f>
        <v>840</v>
      </c>
      <c r="BJ36" s="101">
        <f t="shared" ref="BJ36:BK36" si="4">SUM(BJ30:BJ35)</f>
        <v>372</v>
      </c>
      <c r="BK36" s="101">
        <f t="shared" si="4"/>
        <v>66</v>
      </c>
      <c r="BL36" s="138">
        <f>+SUM(BL30:BL35)</f>
        <v>1278</v>
      </c>
    </row>
    <row r="37" spans="1:64">
      <c r="A37" s="436"/>
      <c r="B37" s="87"/>
      <c r="C37" s="87"/>
      <c r="D37" s="87"/>
      <c r="E37" s="87"/>
      <c r="F37" s="87"/>
      <c r="G37" s="87"/>
      <c r="H37" s="87"/>
      <c r="I37" s="87"/>
      <c r="J37" s="87"/>
      <c r="K37" s="87"/>
      <c r="L37" s="87"/>
      <c r="M37" s="87"/>
      <c r="N37" s="87"/>
      <c r="O37" s="87"/>
      <c r="P37" s="87"/>
      <c r="Q37" s="87"/>
      <c r="R37" s="87"/>
      <c r="S37" s="87"/>
      <c r="T37" s="87"/>
      <c r="U37" s="87"/>
      <c r="V37" s="87"/>
      <c r="W37" s="87"/>
      <c r="X37" s="87"/>
      <c r="Y37" s="87"/>
      <c r="Z37" s="87"/>
      <c r="AA37" s="437"/>
      <c r="AM37" s="792"/>
    </row>
    <row r="38" spans="1:64">
      <c r="A38" s="436"/>
      <c r="B38" s="87"/>
      <c r="C38" s="87"/>
      <c r="D38" s="87"/>
      <c r="E38" s="87"/>
      <c r="F38" s="87"/>
      <c r="G38" s="87"/>
      <c r="H38" s="87"/>
      <c r="I38" s="87"/>
      <c r="J38" s="87"/>
      <c r="K38" s="87"/>
      <c r="L38" s="87"/>
      <c r="M38" s="87"/>
      <c r="N38" s="87"/>
      <c r="O38" s="87"/>
      <c r="P38" s="87"/>
      <c r="Q38" s="87"/>
      <c r="R38" s="87"/>
      <c r="S38" s="87"/>
      <c r="T38" s="87"/>
      <c r="U38" s="87"/>
      <c r="V38" s="87"/>
      <c r="W38" s="87"/>
      <c r="X38" s="87"/>
      <c r="Y38" s="87"/>
      <c r="Z38" s="87"/>
      <c r="AA38" s="437"/>
      <c r="AM38" s="791"/>
    </row>
    <row r="39" spans="1:64">
      <c r="A39" s="436"/>
      <c r="B39" s="87"/>
      <c r="C39" s="87"/>
      <c r="D39" s="87"/>
      <c r="E39" s="87"/>
      <c r="F39" s="87"/>
      <c r="G39" s="87"/>
      <c r="H39" s="87"/>
      <c r="I39" s="87"/>
      <c r="J39" s="87"/>
      <c r="K39" s="87"/>
      <c r="L39" s="87"/>
      <c r="M39" s="87"/>
      <c r="N39" s="87"/>
      <c r="O39" s="87"/>
      <c r="P39" s="87"/>
      <c r="Q39" s="87"/>
      <c r="R39" s="87"/>
      <c r="S39" s="87"/>
      <c r="T39" s="87"/>
      <c r="U39" s="87"/>
      <c r="V39" s="87"/>
      <c r="W39" s="87"/>
      <c r="X39" s="87"/>
      <c r="Y39" s="87"/>
      <c r="Z39" s="87"/>
      <c r="AA39" s="437"/>
      <c r="AI39" s="86"/>
      <c r="AJ39" s="86"/>
      <c r="AK39" s="86"/>
      <c r="AM39" s="792"/>
      <c r="BI39" s="86"/>
      <c r="BJ39" s="86"/>
      <c r="BK39" s="86"/>
    </row>
    <row r="40" spans="1:64">
      <c r="A40" s="436"/>
      <c r="B40" s="87"/>
      <c r="C40" s="87"/>
      <c r="D40" s="87"/>
      <c r="E40" s="87"/>
      <c r="F40" s="87"/>
      <c r="G40" s="87"/>
      <c r="H40" s="87"/>
      <c r="I40" s="87"/>
      <c r="J40" s="87"/>
      <c r="K40" s="87"/>
      <c r="L40" s="87"/>
      <c r="M40" s="87"/>
      <c r="N40" s="87"/>
      <c r="O40" s="87"/>
      <c r="P40" s="87"/>
      <c r="Q40" s="87"/>
      <c r="R40" s="87"/>
      <c r="S40" s="87"/>
      <c r="T40" s="87"/>
      <c r="U40" s="87"/>
      <c r="V40" s="87"/>
      <c r="W40" s="87"/>
      <c r="X40" s="87"/>
      <c r="Y40" s="87"/>
      <c r="Z40" s="87"/>
      <c r="AA40" s="437"/>
      <c r="AI40" s="87"/>
      <c r="AJ40" s="87"/>
      <c r="AK40" s="87"/>
      <c r="AM40" s="791"/>
      <c r="BI40" s="87"/>
      <c r="BJ40" s="87"/>
      <c r="BK40" s="87"/>
    </row>
    <row r="41" spans="1:64">
      <c r="A41" s="436"/>
      <c r="B41" s="87"/>
      <c r="C41" s="87"/>
      <c r="D41" s="87"/>
      <c r="E41" s="87"/>
      <c r="F41" s="87"/>
      <c r="G41" s="87"/>
      <c r="H41" s="87"/>
      <c r="I41" s="87"/>
      <c r="J41" s="87"/>
      <c r="K41" s="87"/>
      <c r="L41" s="87"/>
      <c r="M41" s="87"/>
      <c r="N41" s="87"/>
      <c r="O41" s="87"/>
      <c r="P41" s="87"/>
      <c r="Q41" s="87"/>
      <c r="R41" s="87"/>
      <c r="S41" s="87"/>
      <c r="T41" s="87"/>
      <c r="U41" s="87"/>
      <c r="V41" s="87"/>
      <c r="W41" s="87"/>
      <c r="X41" s="87"/>
      <c r="Y41" s="87"/>
      <c r="Z41" s="87"/>
      <c r="AA41" s="437"/>
      <c r="AM41" s="792"/>
    </row>
    <row r="42" spans="1:64">
      <c r="A42" s="436"/>
      <c r="B42" s="87"/>
      <c r="C42" s="87"/>
      <c r="D42" s="87"/>
      <c r="E42" s="87"/>
      <c r="F42" s="87"/>
      <c r="G42" s="87"/>
      <c r="H42" s="87"/>
      <c r="I42" s="87"/>
      <c r="J42" s="87"/>
      <c r="K42" s="87"/>
      <c r="L42" s="87"/>
      <c r="M42" s="87"/>
      <c r="N42" s="87"/>
      <c r="O42" s="87"/>
      <c r="P42" s="87"/>
      <c r="Q42" s="87"/>
      <c r="R42" s="87"/>
      <c r="S42" s="87"/>
      <c r="T42" s="87"/>
      <c r="U42" s="87"/>
      <c r="V42" s="87"/>
      <c r="W42" s="87"/>
      <c r="X42" s="87"/>
      <c r="Y42" s="87"/>
      <c r="Z42" s="87"/>
      <c r="AA42" s="437"/>
      <c r="AM42" s="791"/>
    </row>
    <row r="43" spans="1:64">
      <c r="A43" s="436"/>
      <c r="B43" s="87"/>
      <c r="C43" s="87"/>
      <c r="D43" s="87"/>
      <c r="E43" s="87"/>
      <c r="F43" s="87"/>
      <c r="G43" s="87"/>
      <c r="H43" s="87"/>
      <c r="I43" s="87"/>
      <c r="J43" s="87"/>
      <c r="K43" s="87"/>
      <c r="L43" s="87"/>
      <c r="M43" s="87"/>
      <c r="N43" s="87"/>
      <c r="O43" s="87"/>
      <c r="P43" s="87"/>
      <c r="Q43" s="87"/>
      <c r="R43" s="87"/>
      <c r="S43" s="87"/>
      <c r="T43" s="87"/>
      <c r="U43" s="87"/>
      <c r="V43" s="87"/>
      <c r="W43" s="87"/>
      <c r="X43" s="87"/>
      <c r="Y43" s="87"/>
      <c r="Z43" s="87"/>
      <c r="AA43" s="437"/>
      <c r="AM43" s="792"/>
    </row>
    <row r="44" spans="1:64">
      <c r="A44" s="436"/>
      <c r="B44" s="87"/>
      <c r="C44" s="87"/>
      <c r="D44" s="87"/>
      <c r="E44" s="87"/>
      <c r="F44" s="87"/>
      <c r="G44" s="87"/>
      <c r="H44" s="87"/>
      <c r="I44" s="87"/>
      <c r="J44" s="87"/>
      <c r="K44" s="87"/>
      <c r="L44" s="87"/>
      <c r="M44" s="87"/>
      <c r="N44" s="87"/>
      <c r="O44" s="87"/>
      <c r="P44" s="87"/>
      <c r="Q44" s="87"/>
      <c r="R44" s="87"/>
      <c r="S44" s="87"/>
      <c r="T44" s="87"/>
      <c r="U44" s="87"/>
      <c r="V44" s="87"/>
      <c r="W44" s="87"/>
      <c r="X44" s="87"/>
      <c r="Y44" s="87"/>
      <c r="Z44" s="87"/>
      <c r="AA44" s="437"/>
      <c r="AM44" s="791"/>
    </row>
    <row r="45" spans="1:64">
      <c r="A45" s="436"/>
      <c r="B45" s="87"/>
      <c r="C45" s="87"/>
      <c r="D45" s="87"/>
      <c r="E45" s="87"/>
      <c r="F45" s="87"/>
      <c r="G45" s="87"/>
      <c r="H45" s="87"/>
      <c r="I45" s="87"/>
      <c r="J45" s="87"/>
      <c r="K45" s="87"/>
      <c r="L45" s="87"/>
      <c r="M45" s="87"/>
      <c r="N45" s="87"/>
      <c r="O45" s="87"/>
      <c r="P45" s="87"/>
      <c r="Q45" s="87"/>
      <c r="R45" s="87"/>
      <c r="S45" s="87"/>
      <c r="T45" s="87"/>
      <c r="U45" s="87"/>
      <c r="V45" s="87"/>
      <c r="W45" s="87"/>
      <c r="X45" s="87"/>
      <c r="Y45" s="87"/>
      <c r="Z45" s="87"/>
      <c r="AA45" s="437"/>
      <c r="AM45" s="792"/>
    </row>
    <row r="46" spans="1:64">
      <c r="A46" s="436"/>
      <c r="B46" s="87"/>
      <c r="C46" s="87"/>
      <c r="D46" s="87"/>
      <c r="E46" s="87"/>
      <c r="F46" s="87"/>
      <c r="G46" s="87"/>
      <c r="H46" s="87"/>
      <c r="I46" s="87"/>
      <c r="J46" s="87"/>
      <c r="K46" s="87"/>
      <c r="L46" s="87"/>
      <c r="M46" s="87"/>
      <c r="N46" s="87"/>
      <c r="O46" s="87"/>
      <c r="P46" s="87"/>
      <c r="Q46" s="87"/>
      <c r="R46" s="87"/>
      <c r="S46" s="87"/>
      <c r="T46" s="87"/>
      <c r="U46" s="87"/>
      <c r="V46" s="87"/>
      <c r="W46" s="87"/>
      <c r="X46" s="87"/>
      <c r="Y46" s="87"/>
      <c r="Z46" s="87"/>
      <c r="AA46" s="437"/>
      <c r="AM46" s="791"/>
    </row>
    <row r="47" spans="1:64">
      <c r="A47" s="436"/>
      <c r="B47" s="87"/>
      <c r="C47" s="87"/>
      <c r="D47" s="87"/>
      <c r="E47" s="87"/>
      <c r="F47" s="87"/>
      <c r="G47" s="87"/>
      <c r="H47" s="87"/>
      <c r="I47" s="87"/>
      <c r="J47" s="87"/>
      <c r="K47" s="87"/>
      <c r="L47" s="87"/>
      <c r="M47" s="87"/>
      <c r="N47" s="87"/>
      <c r="O47" s="87"/>
      <c r="P47" s="87"/>
      <c r="Q47" s="87"/>
      <c r="R47" s="87"/>
      <c r="S47" s="87"/>
      <c r="T47" s="87"/>
      <c r="U47" s="87"/>
      <c r="V47" s="87"/>
      <c r="W47" s="87"/>
      <c r="X47" s="87"/>
      <c r="Y47" s="87"/>
      <c r="Z47" s="87"/>
      <c r="AA47" s="437"/>
      <c r="AM47" s="792"/>
    </row>
    <row r="48" spans="1:64">
      <c r="A48" s="436"/>
      <c r="B48" s="87"/>
      <c r="C48" s="87"/>
      <c r="D48" s="87"/>
      <c r="E48" s="87"/>
      <c r="F48" s="87"/>
      <c r="G48" s="87"/>
      <c r="H48" s="87"/>
      <c r="I48" s="87"/>
      <c r="J48" s="87"/>
      <c r="K48" s="87"/>
      <c r="L48" s="87"/>
      <c r="M48" s="87"/>
      <c r="N48" s="87"/>
      <c r="O48" s="87"/>
      <c r="P48" s="87"/>
      <c r="Q48" s="87"/>
      <c r="R48" s="87"/>
      <c r="S48" s="87"/>
      <c r="T48" s="87"/>
      <c r="U48" s="87"/>
      <c r="V48" s="87"/>
      <c r="W48" s="87"/>
      <c r="X48" s="87"/>
      <c r="Y48" s="87"/>
      <c r="Z48" s="87"/>
      <c r="AA48" s="437"/>
      <c r="AM48" s="791"/>
    </row>
    <row r="49" spans="1:40">
      <c r="A49" s="436"/>
      <c r="B49" s="87"/>
      <c r="C49" s="87"/>
      <c r="D49" s="87"/>
      <c r="E49" s="87"/>
      <c r="F49" s="87"/>
      <c r="G49" s="87"/>
      <c r="H49" s="87"/>
      <c r="I49" s="87"/>
      <c r="J49" s="87"/>
      <c r="K49" s="87"/>
      <c r="L49" s="87"/>
      <c r="M49" s="87"/>
      <c r="N49" s="87"/>
      <c r="O49" s="87"/>
      <c r="P49" s="87"/>
      <c r="Q49" s="87"/>
      <c r="R49" s="87"/>
      <c r="S49" s="87"/>
      <c r="T49" s="87"/>
      <c r="U49" s="87"/>
      <c r="V49" s="87"/>
      <c r="W49" s="87"/>
      <c r="X49" s="87"/>
      <c r="Y49" s="87"/>
      <c r="Z49" s="87"/>
      <c r="AA49" s="437"/>
      <c r="AM49" s="792"/>
    </row>
    <row r="50" spans="1:40">
      <c r="A50" s="436"/>
      <c r="B50" s="87"/>
      <c r="C50" s="87"/>
      <c r="D50" s="87"/>
      <c r="E50" s="87"/>
      <c r="F50" s="87"/>
      <c r="G50" s="87"/>
      <c r="H50" s="87"/>
      <c r="I50" s="87"/>
      <c r="J50" s="87"/>
      <c r="K50" s="87"/>
      <c r="L50" s="87"/>
      <c r="M50" s="87"/>
      <c r="N50" s="87"/>
      <c r="O50" s="87"/>
      <c r="P50" s="87"/>
      <c r="Q50" s="87"/>
      <c r="R50" s="87"/>
      <c r="S50" s="87"/>
      <c r="T50" s="87"/>
      <c r="U50" s="87"/>
      <c r="V50" s="87"/>
      <c r="W50" s="87"/>
      <c r="X50" s="87"/>
      <c r="Y50" s="87"/>
      <c r="Z50" s="87"/>
      <c r="AA50" s="437"/>
      <c r="AM50" s="791"/>
      <c r="AN50" s="791"/>
    </row>
    <row r="51" spans="1:40">
      <c r="A51" s="436"/>
      <c r="B51" s="87"/>
      <c r="C51" s="87"/>
      <c r="D51" s="87"/>
      <c r="E51" s="87"/>
      <c r="F51" s="87"/>
      <c r="G51" s="87"/>
      <c r="H51" s="87"/>
      <c r="I51" s="87"/>
      <c r="J51" s="87"/>
      <c r="K51" s="87"/>
      <c r="L51" s="87"/>
      <c r="M51" s="87"/>
      <c r="N51" s="87"/>
      <c r="O51" s="87"/>
      <c r="P51" s="87"/>
      <c r="Q51" s="87"/>
      <c r="R51" s="87"/>
      <c r="S51" s="87"/>
      <c r="T51" s="87"/>
      <c r="U51" s="87"/>
      <c r="V51" s="87"/>
      <c r="W51" s="87"/>
      <c r="X51" s="87"/>
      <c r="Y51" s="87"/>
      <c r="Z51" s="87"/>
      <c r="AA51" s="437"/>
      <c r="AM51" s="792"/>
      <c r="AN51" s="791"/>
    </row>
    <row r="52" spans="1:40">
      <c r="A52" s="436"/>
      <c r="B52" s="87"/>
      <c r="C52" s="87"/>
      <c r="D52" s="87"/>
      <c r="E52" s="87"/>
      <c r="F52" s="87"/>
      <c r="G52" s="87"/>
      <c r="H52" s="87"/>
      <c r="I52" s="87"/>
      <c r="J52" s="87"/>
      <c r="K52" s="87"/>
      <c r="L52" s="87"/>
      <c r="M52" s="87"/>
      <c r="N52" s="87"/>
      <c r="O52" s="87"/>
      <c r="P52" s="87"/>
      <c r="Q52" s="87"/>
      <c r="R52" s="87"/>
      <c r="S52" s="87"/>
      <c r="T52" s="87"/>
      <c r="U52" s="87"/>
      <c r="V52" s="87"/>
      <c r="W52" s="87"/>
      <c r="X52" s="87"/>
      <c r="Y52" s="87"/>
      <c r="Z52" s="87"/>
      <c r="AA52" s="437"/>
      <c r="AM52" s="791"/>
      <c r="AN52" s="791"/>
    </row>
    <row r="53" spans="1:40">
      <c r="A53" s="436"/>
      <c r="B53" s="87"/>
      <c r="C53" s="87"/>
      <c r="D53" s="87"/>
      <c r="E53" s="87"/>
      <c r="F53" s="87"/>
      <c r="G53" s="87"/>
      <c r="H53" s="87"/>
      <c r="I53" s="87"/>
      <c r="J53" s="87"/>
      <c r="K53" s="87"/>
      <c r="L53" s="87"/>
      <c r="M53" s="87"/>
      <c r="N53" s="87"/>
      <c r="O53" s="87"/>
      <c r="P53" s="87"/>
      <c r="Q53" s="87"/>
      <c r="R53" s="87"/>
      <c r="S53" s="87"/>
      <c r="T53" s="87"/>
      <c r="U53" s="87"/>
      <c r="V53" s="87"/>
      <c r="W53" s="87"/>
      <c r="X53" s="87"/>
      <c r="Y53" s="87"/>
      <c r="Z53" s="87"/>
      <c r="AA53" s="437"/>
      <c r="AM53" s="792"/>
      <c r="AN53" s="791"/>
    </row>
    <row r="54" spans="1:40">
      <c r="A54" s="436"/>
      <c r="B54" s="87"/>
      <c r="C54" s="87"/>
      <c r="D54" s="87"/>
      <c r="E54" s="87"/>
      <c r="F54" s="87"/>
      <c r="G54" s="87"/>
      <c r="H54" s="87"/>
      <c r="I54" s="87"/>
      <c r="J54" s="87"/>
      <c r="K54" s="87"/>
      <c r="L54" s="87"/>
      <c r="M54" s="87"/>
      <c r="N54" s="87"/>
      <c r="O54" s="87"/>
      <c r="P54" s="87"/>
      <c r="Q54" s="87"/>
      <c r="R54" s="87"/>
      <c r="S54" s="87"/>
      <c r="T54" s="87"/>
      <c r="U54" s="87"/>
      <c r="V54" s="87"/>
      <c r="W54" s="87"/>
      <c r="X54" s="87"/>
      <c r="Y54" s="87"/>
      <c r="Z54" s="87"/>
      <c r="AA54" s="437"/>
      <c r="AM54" s="791"/>
      <c r="AN54" s="791"/>
    </row>
    <row r="55" spans="1:40">
      <c r="A55" s="436"/>
      <c r="B55" s="87"/>
      <c r="C55" s="87"/>
      <c r="D55" s="87"/>
      <c r="E55" s="87"/>
      <c r="F55" s="87"/>
      <c r="G55" s="87"/>
      <c r="H55" s="87"/>
      <c r="I55" s="87"/>
      <c r="J55" s="87"/>
      <c r="K55" s="87"/>
      <c r="L55" s="87"/>
      <c r="M55" s="87"/>
      <c r="N55" s="87"/>
      <c r="O55" s="87"/>
      <c r="P55" s="87"/>
      <c r="Q55" s="87"/>
      <c r="R55" s="87"/>
      <c r="S55" s="87"/>
      <c r="T55" s="87"/>
      <c r="U55" s="87"/>
      <c r="V55" s="87"/>
      <c r="W55" s="87"/>
      <c r="X55" s="87"/>
      <c r="Y55" s="87"/>
      <c r="Z55" s="87"/>
      <c r="AA55" s="437"/>
    </row>
    <row r="56" spans="1:40">
      <c r="A56" s="436"/>
      <c r="B56" s="87"/>
      <c r="C56" s="87"/>
      <c r="D56" s="87"/>
      <c r="E56" s="87"/>
      <c r="F56" s="87"/>
      <c r="G56" s="87"/>
      <c r="H56" s="87"/>
      <c r="I56" s="87"/>
      <c r="J56" s="87"/>
      <c r="K56" s="87"/>
      <c r="L56" s="87"/>
      <c r="M56" s="87"/>
      <c r="N56" s="87"/>
      <c r="O56" s="87"/>
      <c r="P56" s="87"/>
      <c r="Q56" s="87"/>
      <c r="R56" s="87"/>
      <c r="S56" s="87"/>
      <c r="T56" s="87"/>
      <c r="U56" s="87"/>
      <c r="V56" s="87"/>
      <c r="W56" s="87"/>
      <c r="X56" s="87"/>
      <c r="Y56" s="87"/>
      <c r="Z56" s="87"/>
      <c r="AA56" s="437"/>
    </row>
    <row r="57" spans="1:40">
      <c r="A57" s="436"/>
      <c r="B57" s="87"/>
      <c r="C57" s="87"/>
      <c r="D57" s="87"/>
      <c r="E57" s="87"/>
      <c r="F57" s="87"/>
      <c r="G57" s="87"/>
      <c r="H57" s="87"/>
      <c r="I57" s="87"/>
      <c r="J57" s="87"/>
      <c r="K57" s="87"/>
      <c r="L57" s="87"/>
      <c r="M57" s="87"/>
      <c r="N57" s="87"/>
      <c r="O57" s="87"/>
      <c r="P57" s="87"/>
      <c r="Q57" s="87"/>
      <c r="R57" s="87"/>
      <c r="S57" s="87"/>
      <c r="T57" s="87"/>
      <c r="U57" s="87"/>
      <c r="V57" s="87"/>
      <c r="W57" s="87"/>
      <c r="X57" s="87"/>
      <c r="Y57" s="87"/>
      <c r="Z57" s="87"/>
      <c r="AA57" s="437"/>
    </row>
    <row r="58" spans="1:40">
      <c r="A58" s="436"/>
      <c r="B58" s="87"/>
      <c r="C58" s="87"/>
      <c r="D58" s="87"/>
      <c r="E58" s="87"/>
      <c r="F58" s="87"/>
      <c r="G58" s="87"/>
      <c r="H58" s="87"/>
      <c r="I58" s="87"/>
      <c r="J58" s="87"/>
      <c r="K58" s="87"/>
      <c r="L58" s="87"/>
      <c r="M58" s="87"/>
      <c r="N58" s="87"/>
      <c r="O58" s="87"/>
      <c r="P58" s="87"/>
      <c r="Q58" s="87"/>
      <c r="R58" s="87"/>
      <c r="S58" s="87"/>
      <c r="T58" s="87"/>
      <c r="U58" s="87"/>
      <c r="V58" s="87"/>
      <c r="W58" s="87"/>
      <c r="X58" s="87"/>
      <c r="Y58" s="87"/>
      <c r="Z58" s="87"/>
      <c r="AA58" s="437"/>
    </row>
    <row r="59" spans="1:40">
      <c r="A59" s="436"/>
      <c r="B59" s="87"/>
      <c r="C59" s="87"/>
      <c r="D59" s="87"/>
      <c r="E59" s="87"/>
      <c r="F59" s="87"/>
      <c r="G59" s="87"/>
      <c r="H59" s="87"/>
      <c r="I59" s="87"/>
      <c r="J59" s="87"/>
      <c r="K59" s="87"/>
      <c r="L59" s="87"/>
      <c r="M59" s="87"/>
      <c r="N59" s="87"/>
      <c r="O59" s="87"/>
      <c r="P59" s="87"/>
      <c r="Q59" s="87"/>
      <c r="R59" s="87"/>
      <c r="S59" s="87"/>
      <c r="T59" s="87"/>
      <c r="U59" s="87"/>
      <c r="V59" s="87"/>
      <c r="W59" s="87"/>
      <c r="X59" s="87"/>
      <c r="Y59" s="87"/>
      <c r="Z59" s="87"/>
      <c r="AA59" s="437"/>
    </row>
    <row r="60" spans="1:40">
      <c r="A60" s="438"/>
      <c r="B60" s="439"/>
      <c r="C60" s="439"/>
      <c r="D60" s="439"/>
      <c r="E60" s="439"/>
      <c r="F60" s="439"/>
      <c r="G60" s="439"/>
      <c r="H60" s="439"/>
      <c r="I60" s="439"/>
      <c r="J60" s="439"/>
      <c r="K60" s="439"/>
      <c r="L60" s="439"/>
      <c r="M60" s="439"/>
      <c r="N60" s="439"/>
      <c r="O60" s="439"/>
      <c r="P60" s="439"/>
      <c r="Q60" s="439"/>
      <c r="R60" s="439"/>
      <c r="S60" s="439"/>
      <c r="T60" s="439"/>
      <c r="U60" s="439"/>
      <c r="V60" s="439"/>
      <c r="W60" s="439"/>
      <c r="X60" s="439"/>
      <c r="Y60" s="439"/>
      <c r="Z60" s="439"/>
      <c r="AA60" s="440"/>
    </row>
  </sheetData>
  <mergeCells count="10">
    <mergeCell ref="BH26:BL27"/>
    <mergeCell ref="BC26:BF27"/>
    <mergeCell ref="A1:B1"/>
    <mergeCell ref="V1:AA1"/>
    <mergeCell ref="B3:L16"/>
    <mergeCell ref="AC26:AF27"/>
    <mergeCell ref="AH26:AL27"/>
    <mergeCell ref="AC8:AF8"/>
    <mergeCell ref="AH8:AL8"/>
    <mergeCell ref="AN15:AY27"/>
  </mergeCells>
  <phoneticPr fontId="9"/>
  <conditionalFormatting sqref="AD11:AD22">
    <cfRule type="top10" dxfId="5" priority="1" rank="2"/>
  </conditionalFormatting>
  <pageMargins left="0.75" right="0.75" top="1" bottom="1" header="0.51200000000000001" footer="0.51200000000000001"/>
  <pageSetup paperSize="9" scale="97" orientation="portrait" r:id="rId1"/>
  <headerFooter alignWithMargins="0"/>
  <colBreaks count="2" manualBreakCount="2">
    <brk id="27" max="1048575" man="1"/>
    <brk id="53"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800-000000000000}">
          <x14:formula1>
            <xm:f>業種リスト!$A$2:$A$14</xm:f>
          </x14:formula1>
          <xm:sqref>AP6:AR7</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theme="9" tint="0.59999389629810485"/>
  </sheetPr>
  <dimension ref="A1:BM60"/>
  <sheetViews>
    <sheetView showGridLines="0" view="pageBreakPreview" zoomScaleNormal="100" zoomScaleSheetLayoutView="100" workbookViewId="0">
      <selection activeCell="AC1" sqref="AC1"/>
    </sheetView>
  </sheetViews>
  <sheetFormatPr defaultColWidth="10.28515625" defaultRowHeight="10.5"/>
  <cols>
    <col min="1" max="27" width="3.5703125" style="26" customWidth="1"/>
    <col min="28" max="28" width="1.7109375" style="26" customWidth="1"/>
    <col min="29" max="29" width="14.85546875" style="26" customWidth="1"/>
    <col min="30" max="32" width="8.140625" style="26" customWidth="1"/>
    <col min="33" max="33" width="1.7109375" style="26" customWidth="1"/>
    <col min="34" max="34" width="14.85546875" style="26" customWidth="1"/>
    <col min="35" max="38" width="8.140625" style="26" customWidth="1"/>
    <col min="39" max="39" width="15.85546875" style="336" bestFit="1" customWidth="1"/>
    <col min="40" max="40" width="7.140625" style="336" bestFit="1" customWidth="1"/>
    <col min="41" max="41" width="5.42578125" style="336" bestFit="1" customWidth="1"/>
    <col min="42" max="43" width="7.140625" style="336" bestFit="1" customWidth="1"/>
    <col min="44" max="44" width="8.28515625" style="336" bestFit="1" customWidth="1"/>
    <col min="45" max="45" width="5.42578125" style="336" bestFit="1" customWidth="1"/>
    <col min="46" max="53" width="5.42578125" style="336" customWidth="1"/>
    <col min="54" max="54" width="1.7109375" style="26" customWidth="1"/>
    <col min="55" max="55" width="14.85546875" style="26" customWidth="1"/>
    <col min="56" max="58" width="7.42578125" style="26" customWidth="1"/>
    <col min="59" max="59" width="1.7109375" style="26" customWidth="1"/>
    <col min="60" max="60" width="14.85546875" style="26" customWidth="1"/>
    <col min="61" max="61" width="7.140625" style="26" bestFit="1" customWidth="1"/>
    <col min="62" max="62" width="7.5703125" style="26" customWidth="1"/>
    <col min="63" max="64" width="6.85546875" style="26" bestFit="1" customWidth="1"/>
    <col min="65" max="16384" width="10.28515625" style="26"/>
  </cols>
  <sheetData>
    <row r="1" spans="1:64" ht="21" customHeight="1" thickBot="1">
      <c r="A1" s="928">
        <v>51</v>
      </c>
      <c r="B1" s="928"/>
      <c r="C1" s="495" t="s">
        <v>115</v>
      </c>
      <c r="D1" s="495"/>
      <c r="E1" s="495"/>
      <c r="F1" s="495"/>
      <c r="G1" s="495"/>
      <c r="H1" s="495"/>
      <c r="I1" s="495"/>
      <c r="J1" s="495"/>
      <c r="K1" s="495"/>
      <c r="L1" s="495"/>
      <c r="M1" s="495"/>
      <c r="N1" s="495"/>
      <c r="O1" s="495"/>
      <c r="P1" s="495"/>
      <c r="Q1" s="495"/>
      <c r="R1" s="495"/>
      <c r="S1" s="495"/>
      <c r="T1" s="495"/>
      <c r="U1" s="495"/>
      <c r="V1" s="1005" t="s">
        <v>655</v>
      </c>
      <c r="W1" s="929"/>
      <c r="X1" s="929"/>
      <c r="Y1" s="929"/>
      <c r="Z1" s="929"/>
      <c r="AA1" s="929"/>
      <c r="AC1" s="528" t="s">
        <v>900</v>
      </c>
      <c r="BC1" s="528" t="s">
        <v>116</v>
      </c>
    </row>
    <row r="3" spans="1:64">
      <c r="B3" s="930" t="s">
        <v>868</v>
      </c>
      <c r="C3" s="931"/>
      <c r="D3" s="931"/>
      <c r="E3" s="931"/>
      <c r="F3" s="931"/>
      <c r="G3" s="931"/>
      <c r="H3" s="931"/>
      <c r="I3" s="931"/>
      <c r="J3" s="931"/>
      <c r="K3" s="931"/>
      <c r="L3" s="931"/>
      <c r="N3" s="433"/>
      <c r="O3" s="434"/>
      <c r="P3" s="434"/>
      <c r="Q3" s="434"/>
      <c r="R3" s="434"/>
      <c r="S3" s="434"/>
      <c r="T3" s="434"/>
      <c r="U3" s="434"/>
      <c r="V3" s="434"/>
      <c r="W3" s="434"/>
      <c r="X3" s="434"/>
      <c r="Y3" s="434"/>
      <c r="Z3" s="434"/>
      <c r="AA3" s="435"/>
      <c r="AC3" s="26" t="s">
        <v>315</v>
      </c>
      <c r="AH3" s="26" t="s">
        <v>88</v>
      </c>
      <c r="AN3" s="336" t="s">
        <v>669</v>
      </c>
      <c r="BC3" s="26" t="s">
        <v>315</v>
      </c>
      <c r="BH3" s="26" t="s">
        <v>88</v>
      </c>
    </row>
    <row r="4" spans="1:64" ht="11.25" thickBot="1">
      <c r="B4" s="931"/>
      <c r="C4" s="931"/>
      <c r="D4" s="931"/>
      <c r="E4" s="931"/>
      <c r="F4" s="931"/>
      <c r="G4" s="931"/>
      <c r="H4" s="931"/>
      <c r="I4" s="931"/>
      <c r="J4" s="931"/>
      <c r="K4" s="931"/>
      <c r="L4" s="931"/>
      <c r="N4" s="436"/>
      <c r="O4" s="87"/>
      <c r="P4" s="87"/>
      <c r="Q4" s="87"/>
      <c r="R4" s="87"/>
      <c r="S4" s="87"/>
      <c r="T4" s="87"/>
      <c r="U4" s="87"/>
      <c r="V4" s="87"/>
      <c r="W4" s="87"/>
      <c r="X4" s="87"/>
      <c r="Y4" s="87"/>
      <c r="Z4" s="87"/>
      <c r="AA4" s="437"/>
      <c r="AN4" s="336" t="str">
        <f>CONCATENATE("性別役割分担の慣行改善について、「努めている」と回答した事業所が全体で",TEXT(AD6,"0.0％"),"となった。")</f>
        <v>性別役割分担の慣行改善について、「努めている」と回答した事業所が全体で77.4%となった。</v>
      </c>
    </row>
    <row r="5" spans="1:64" ht="11.25" thickBot="1">
      <c r="B5" s="931"/>
      <c r="C5" s="931"/>
      <c r="D5" s="931"/>
      <c r="E5" s="931"/>
      <c r="F5" s="931"/>
      <c r="G5" s="931"/>
      <c r="H5" s="931"/>
      <c r="I5" s="931"/>
      <c r="J5" s="931"/>
      <c r="K5" s="931"/>
      <c r="L5" s="931"/>
      <c r="N5" s="436"/>
      <c r="O5" s="87"/>
      <c r="P5" s="87"/>
      <c r="Q5" s="87"/>
      <c r="R5" s="87"/>
      <c r="S5" s="87"/>
      <c r="T5" s="87"/>
      <c r="U5" s="87"/>
      <c r="V5" s="87"/>
      <c r="W5" s="87"/>
      <c r="X5" s="87"/>
      <c r="Y5" s="87"/>
      <c r="Z5" s="87"/>
      <c r="AA5" s="437"/>
      <c r="AC5" s="578"/>
      <c r="AD5" s="576" t="s">
        <v>317</v>
      </c>
      <c r="AE5" s="576" t="s">
        <v>318</v>
      </c>
      <c r="AF5" s="575" t="s">
        <v>399</v>
      </c>
      <c r="AH5" s="578"/>
      <c r="AI5" s="576" t="s">
        <v>317</v>
      </c>
      <c r="AJ5" s="576" t="s">
        <v>318</v>
      </c>
      <c r="AK5" s="575" t="s">
        <v>399</v>
      </c>
      <c r="AL5" s="575" t="s">
        <v>547</v>
      </c>
      <c r="AN5" s="336" t="s">
        <v>670</v>
      </c>
      <c r="AP5" s="788" t="s">
        <v>671</v>
      </c>
      <c r="AQ5" s="788" t="s">
        <v>672</v>
      </c>
      <c r="AR5" s="788" t="s">
        <v>673</v>
      </c>
      <c r="AS5" s="336" t="s">
        <v>674</v>
      </c>
      <c r="BC5" s="134"/>
      <c r="BD5" s="156" t="s">
        <v>317</v>
      </c>
      <c r="BE5" s="157" t="s">
        <v>318</v>
      </c>
      <c r="BF5" s="30" t="s">
        <v>399</v>
      </c>
      <c r="BH5" s="134"/>
      <c r="BI5" s="156" t="s">
        <v>317</v>
      </c>
      <c r="BJ5" s="157" t="s">
        <v>318</v>
      </c>
      <c r="BK5" s="43" t="s">
        <v>399</v>
      </c>
      <c r="BL5" s="103" t="s">
        <v>547</v>
      </c>
    </row>
    <row r="6" spans="1:64" ht="11.25" thickBot="1">
      <c r="B6" s="931"/>
      <c r="C6" s="931"/>
      <c r="D6" s="931"/>
      <c r="E6" s="931"/>
      <c r="F6" s="931"/>
      <c r="G6" s="931"/>
      <c r="H6" s="931"/>
      <c r="I6" s="931"/>
      <c r="J6" s="931"/>
      <c r="K6" s="931"/>
      <c r="L6" s="931"/>
      <c r="N6" s="436"/>
      <c r="O6" s="87"/>
      <c r="P6" s="87"/>
      <c r="Q6" s="87"/>
      <c r="R6" s="87"/>
      <c r="S6" s="87"/>
      <c r="T6" s="87"/>
      <c r="U6" s="87"/>
      <c r="V6" s="87"/>
      <c r="W6" s="87"/>
      <c r="X6" s="87"/>
      <c r="Y6" s="87"/>
      <c r="Z6" s="87"/>
      <c r="AA6" s="437"/>
      <c r="AC6" s="575" t="s">
        <v>547</v>
      </c>
      <c r="AD6" s="769">
        <f>BD6</f>
        <v>0.77386541471048509</v>
      </c>
      <c r="AE6" s="688">
        <f>BE6</f>
        <v>0.17840375586854459</v>
      </c>
      <c r="AF6" s="688">
        <f>BF6</f>
        <v>4.7730829420970268E-2</v>
      </c>
      <c r="AH6" s="575" t="s">
        <v>547</v>
      </c>
      <c r="AI6" s="696">
        <f>BI6</f>
        <v>989</v>
      </c>
      <c r="AJ6" s="696">
        <f>BJ6</f>
        <v>228</v>
      </c>
      <c r="AK6" s="696">
        <f>BK6</f>
        <v>61</v>
      </c>
      <c r="AL6" s="696">
        <f>BL6</f>
        <v>1278</v>
      </c>
      <c r="AN6" s="336" t="s">
        <v>733</v>
      </c>
      <c r="AP6" s="788" t="s">
        <v>676</v>
      </c>
      <c r="AQ6" s="788" t="s">
        <v>693</v>
      </c>
      <c r="AR6" s="788" t="s">
        <v>694</v>
      </c>
      <c r="AS6" s="336" t="s">
        <v>745</v>
      </c>
      <c r="BC6" s="31" t="s">
        <v>547</v>
      </c>
      <c r="BD6" s="130">
        <f>+BI6/$BL6</f>
        <v>0.77386541471048509</v>
      </c>
      <c r="BE6" s="131">
        <f>+BJ6/$BL6</f>
        <v>0.17840375586854459</v>
      </c>
      <c r="BF6" s="133">
        <f>+BK6/$BL6</f>
        <v>4.7730829420970268E-2</v>
      </c>
      <c r="BH6" s="31" t="s">
        <v>547</v>
      </c>
      <c r="BI6" s="38">
        <f>+集計・資料②!CK32</f>
        <v>989</v>
      </c>
      <c r="BJ6" s="38">
        <f>+集計・資料②!CL32</f>
        <v>228</v>
      </c>
      <c r="BK6" s="38">
        <f>+集計・資料②!CM32</f>
        <v>61</v>
      </c>
      <c r="BL6" s="240">
        <f>+SUM(BI6:BK6)</f>
        <v>1278</v>
      </c>
    </row>
    <row r="7" spans="1:64">
      <c r="B7" s="931"/>
      <c r="C7" s="931"/>
      <c r="D7" s="931"/>
      <c r="E7" s="931"/>
      <c r="F7" s="931"/>
      <c r="G7" s="931"/>
      <c r="H7" s="931"/>
      <c r="I7" s="931"/>
      <c r="J7" s="931"/>
      <c r="K7" s="931"/>
      <c r="L7" s="931"/>
      <c r="N7" s="436"/>
      <c r="O7" s="87"/>
      <c r="P7" s="87"/>
      <c r="Q7" s="87"/>
      <c r="R7" s="87"/>
      <c r="S7" s="87"/>
      <c r="T7" s="87"/>
      <c r="U7" s="87"/>
      <c r="V7" s="87"/>
      <c r="W7" s="87"/>
      <c r="X7" s="87"/>
      <c r="Y7" s="87"/>
      <c r="Z7" s="87"/>
      <c r="AA7" s="437"/>
      <c r="AK7" s="87"/>
      <c r="AL7" s="87"/>
      <c r="AP7" s="788"/>
      <c r="AQ7" s="788"/>
      <c r="AR7" s="788"/>
      <c r="BK7" s="525"/>
      <c r="BL7" s="525"/>
    </row>
    <row r="8" spans="1:64" ht="22.5" customHeight="1">
      <c r="B8" s="931"/>
      <c r="C8" s="931"/>
      <c r="D8" s="931"/>
      <c r="E8" s="931"/>
      <c r="F8" s="931"/>
      <c r="G8" s="931"/>
      <c r="H8" s="931"/>
      <c r="I8" s="931"/>
      <c r="J8" s="931"/>
      <c r="K8" s="931"/>
      <c r="L8" s="931"/>
      <c r="N8" s="436"/>
      <c r="O8" s="87"/>
      <c r="P8" s="87"/>
      <c r="Q8" s="87"/>
      <c r="R8" s="87"/>
      <c r="S8" s="87"/>
      <c r="T8" s="87"/>
      <c r="U8" s="87"/>
      <c r="V8" s="87"/>
      <c r="W8" s="87"/>
      <c r="X8" s="87"/>
      <c r="Y8" s="87"/>
      <c r="Z8" s="87"/>
      <c r="AA8" s="437"/>
      <c r="AC8" s="1006" t="s">
        <v>610</v>
      </c>
      <c r="AD8" s="1006"/>
      <c r="AE8" s="1006"/>
      <c r="AF8" s="1006"/>
      <c r="AH8" s="1006" t="s">
        <v>611</v>
      </c>
      <c r="AI8" s="1006"/>
      <c r="AJ8" s="1006"/>
      <c r="AK8" s="1006"/>
      <c r="AL8" s="1006"/>
      <c r="AN8" s="336" t="str">
        <f>CONCATENATE(AN6,AP6,AQ6,AR6,AS6,AN7,AP7,AQ7,AR7,AS7)</f>
        <v>業種別では、「情報通信業」「医療・福祉」「教育・学習支援業」で改善に努めている割合が高い。</v>
      </c>
      <c r="BC8" s="26" t="s">
        <v>315</v>
      </c>
      <c r="BH8" s="26" t="s">
        <v>88</v>
      </c>
      <c r="BK8" s="87"/>
      <c r="BL8" s="87"/>
    </row>
    <row r="9" spans="1:64" ht="11.25" thickBot="1">
      <c r="B9" s="931"/>
      <c r="C9" s="931"/>
      <c r="D9" s="931"/>
      <c r="E9" s="931"/>
      <c r="F9" s="931"/>
      <c r="G9" s="931"/>
      <c r="H9" s="931"/>
      <c r="I9" s="931"/>
      <c r="J9" s="931"/>
      <c r="K9" s="931"/>
      <c r="L9" s="931"/>
      <c r="N9" s="436"/>
      <c r="O9" s="87"/>
      <c r="P9" s="87"/>
      <c r="Q9" s="87"/>
      <c r="R9" s="87"/>
      <c r="S9" s="87"/>
      <c r="T9" s="87"/>
      <c r="U9" s="87"/>
      <c r="V9" s="87"/>
      <c r="W9" s="87"/>
      <c r="X9" s="87"/>
      <c r="Y9" s="87"/>
      <c r="Z9" s="87"/>
      <c r="AA9" s="437"/>
      <c r="AK9" s="87"/>
      <c r="AL9" s="87"/>
      <c r="AN9" s="336" t="s">
        <v>677</v>
      </c>
      <c r="BK9" s="526"/>
      <c r="BL9" s="526"/>
    </row>
    <row r="10" spans="1:64" ht="11.25" thickBot="1">
      <c r="B10" s="931"/>
      <c r="C10" s="931"/>
      <c r="D10" s="931"/>
      <c r="E10" s="931"/>
      <c r="F10" s="931"/>
      <c r="G10" s="931"/>
      <c r="H10" s="931"/>
      <c r="I10" s="931"/>
      <c r="J10" s="931"/>
      <c r="K10" s="931"/>
      <c r="L10" s="931"/>
      <c r="N10" s="436"/>
      <c r="O10" s="87"/>
      <c r="P10" s="87"/>
      <c r="Q10" s="87"/>
      <c r="R10" s="87"/>
      <c r="S10" s="87"/>
      <c r="T10" s="87"/>
      <c r="U10" s="87"/>
      <c r="V10" s="87"/>
      <c r="W10" s="87"/>
      <c r="X10" s="87"/>
      <c r="Y10" s="87"/>
      <c r="Z10" s="87"/>
      <c r="AA10" s="437"/>
      <c r="AC10" s="575" t="s">
        <v>539</v>
      </c>
      <c r="AD10" s="576" t="s">
        <v>317</v>
      </c>
      <c r="AE10" s="576" t="s">
        <v>318</v>
      </c>
      <c r="AF10" s="575" t="s">
        <v>399</v>
      </c>
      <c r="AH10" s="575" t="s">
        <v>539</v>
      </c>
      <c r="AI10" s="576" t="s">
        <v>317</v>
      </c>
      <c r="AJ10" s="576" t="s">
        <v>318</v>
      </c>
      <c r="AK10" s="575" t="s">
        <v>399</v>
      </c>
      <c r="AL10" s="575" t="s">
        <v>547</v>
      </c>
      <c r="AN10" s="336" t="s">
        <v>867</v>
      </c>
      <c r="BC10" s="31" t="s">
        <v>539</v>
      </c>
      <c r="BD10" s="156" t="s">
        <v>317</v>
      </c>
      <c r="BE10" s="157" t="s">
        <v>318</v>
      </c>
      <c r="BF10" s="103" t="s">
        <v>399</v>
      </c>
      <c r="BH10" s="31" t="s">
        <v>539</v>
      </c>
      <c r="BI10" s="156" t="s">
        <v>317</v>
      </c>
      <c r="BJ10" s="157" t="s">
        <v>318</v>
      </c>
      <c r="BK10" s="104" t="s">
        <v>399</v>
      </c>
      <c r="BL10" s="103" t="s">
        <v>547</v>
      </c>
    </row>
    <row r="11" spans="1:64">
      <c r="B11" s="931"/>
      <c r="C11" s="931"/>
      <c r="D11" s="931"/>
      <c r="E11" s="931"/>
      <c r="F11" s="931"/>
      <c r="G11" s="931"/>
      <c r="H11" s="931"/>
      <c r="I11" s="931"/>
      <c r="J11" s="931"/>
      <c r="K11" s="931"/>
      <c r="L11" s="931"/>
      <c r="N11" s="436"/>
      <c r="O11" s="87"/>
      <c r="P11" s="87"/>
      <c r="Q11" s="87"/>
      <c r="R11" s="87"/>
      <c r="S11" s="87"/>
      <c r="T11" s="87"/>
      <c r="U11" s="87"/>
      <c r="V11" s="87"/>
      <c r="W11" s="87"/>
      <c r="X11" s="87"/>
      <c r="Y11" s="87"/>
      <c r="Z11" s="87"/>
      <c r="AA11" s="437"/>
      <c r="AC11" s="573" t="s">
        <v>401</v>
      </c>
      <c r="AD11" s="697">
        <f>BD23</f>
        <v>0.65400843881856541</v>
      </c>
      <c r="AE11" s="688">
        <f>BE23</f>
        <v>0.27426160337552741</v>
      </c>
      <c r="AF11" s="688">
        <f>BF23</f>
        <v>7.1729957805907171E-2</v>
      </c>
      <c r="AH11" s="573" t="s">
        <v>401</v>
      </c>
      <c r="AI11" s="709">
        <f>BI23</f>
        <v>155</v>
      </c>
      <c r="AJ11" s="709">
        <f>BJ23</f>
        <v>65</v>
      </c>
      <c r="AK11" s="709">
        <f>BK23</f>
        <v>17</v>
      </c>
      <c r="AL11" s="709">
        <f>BL23</f>
        <v>237</v>
      </c>
      <c r="BC11" s="44" t="s">
        <v>546</v>
      </c>
      <c r="BD11" s="90" t="e">
        <f>+BI11/$BL11</f>
        <v>#DIV/0!</v>
      </c>
      <c r="BE11" s="46" t="e">
        <f>+BJ11/$BL11</f>
        <v>#DIV/0!</v>
      </c>
      <c r="BF11" s="91" t="e">
        <f>+BK11/$BL11</f>
        <v>#DIV/0!</v>
      </c>
      <c r="BH11" s="147" t="s">
        <v>546</v>
      </c>
      <c r="BI11" s="511">
        <f>+集計・資料②!CK6</f>
        <v>0</v>
      </c>
      <c r="BJ11" s="238">
        <f>+集計・資料②!CL6</f>
        <v>0</v>
      </c>
      <c r="BK11" s="519">
        <f>+集計・資料②!CM6</f>
        <v>0</v>
      </c>
      <c r="BL11" s="510">
        <f>+SUM(BI11:BK11)</f>
        <v>0</v>
      </c>
    </row>
    <row r="12" spans="1:64">
      <c r="B12" s="931"/>
      <c r="C12" s="931"/>
      <c r="D12" s="931"/>
      <c r="E12" s="931"/>
      <c r="F12" s="931"/>
      <c r="G12" s="931"/>
      <c r="H12" s="931"/>
      <c r="I12" s="931"/>
      <c r="J12" s="931"/>
      <c r="K12" s="931"/>
      <c r="L12" s="931"/>
      <c r="N12" s="436"/>
      <c r="O12" s="87"/>
      <c r="P12" s="87"/>
      <c r="Q12" s="87"/>
      <c r="R12" s="87"/>
      <c r="S12" s="87"/>
      <c r="T12" s="87"/>
      <c r="U12" s="87"/>
      <c r="V12" s="87"/>
      <c r="W12" s="87"/>
      <c r="X12" s="87"/>
      <c r="Y12" s="87"/>
      <c r="Z12" s="87"/>
      <c r="AA12" s="437"/>
      <c r="AC12" s="690" t="s">
        <v>402</v>
      </c>
      <c r="AD12" s="697">
        <f>BD22</f>
        <v>0.8</v>
      </c>
      <c r="AE12" s="688">
        <f>BE22</f>
        <v>0.16315789473684211</v>
      </c>
      <c r="AF12" s="688">
        <f>BF22</f>
        <v>3.6842105263157891E-2</v>
      </c>
      <c r="AH12" s="690" t="s">
        <v>402</v>
      </c>
      <c r="AI12" s="709">
        <f>BI22</f>
        <v>152</v>
      </c>
      <c r="AJ12" s="709">
        <f>BJ22</f>
        <v>31</v>
      </c>
      <c r="AK12" s="709">
        <f>BK22</f>
        <v>7</v>
      </c>
      <c r="AL12" s="709">
        <f>BL22</f>
        <v>190</v>
      </c>
      <c r="BC12" s="7" t="s">
        <v>533</v>
      </c>
      <c r="BD12" s="96">
        <f>+BI12/$BL12</f>
        <v>0.80158730158730163</v>
      </c>
      <c r="BE12" s="72">
        <f t="shared" ref="BD12:BF23" si="0">+BJ12/$BL12</f>
        <v>0.16666666666666666</v>
      </c>
      <c r="BF12" s="73">
        <f t="shared" si="0"/>
        <v>3.1746031746031744E-2</v>
      </c>
      <c r="BH12" s="18" t="s">
        <v>533</v>
      </c>
      <c r="BI12" s="512">
        <f>+集計・資料②!CK8</f>
        <v>101</v>
      </c>
      <c r="BJ12" s="517">
        <f>+集計・資料②!CL8</f>
        <v>21</v>
      </c>
      <c r="BK12" s="520">
        <f>+集計・資料②!CM8</f>
        <v>4</v>
      </c>
      <c r="BL12" s="76">
        <f>+SUM(BI12:BK12)</f>
        <v>126</v>
      </c>
    </row>
    <row r="13" spans="1:64">
      <c r="B13" s="931"/>
      <c r="C13" s="931"/>
      <c r="D13" s="931"/>
      <c r="E13" s="931"/>
      <c r="F13" s="931"/>
      <c r="G13" s="931"/>
      <c r="H13" s="931"/>
      <c r="I13" s="931"/>
      <c r="J13" s="931"/>
      <c r="K13" s="931"/>
      <c r="L13" s="931"/>
      <c r="N13" s="436"/>
      <c r="O13" s="87"/>
      <c r="P13" s="87"/>
      <c r="Q13" s="87"/>
      <c r="R13" s="87"/>
      <c r="S13" s="87"/>
      <c r="T13" s="87"/>
      <c r="U13" s="87"/>
      <c r="V13" s="87"/>
      <c r="W13" s="87"/>
      <c r="X13" s="87"/>
      <c r="Y13" s="87"/>
      <c r="Z13" s="87"/>
      <c r="AA13" s="437"/>
      <c r="AC13" s="573" t="s">
        <v>403</v>
      </c>
      <c r="AD13" s="697">
        <f>BD21</f>
        <v>0.92307692307692313</v>
      </c>
      <c r="AE13" s="688">
        <f>BE21</f>
        <v>7.6923076923076927E-2</v>
      </c>
      <c r="AF13" s="688">
        <f>BF21</f>
        <v>0</v>
      </c>
      <c r="AH13" s="573" t="s">
        <v>403</v>
      </c>
      <c r="AI13" s="709">
        <f>BI21</f>
        <v>12</v>
      </c>
      <c r="AJ13" s="709">
        <f>BJ21</f>
        <v>1</v>
      </c>
      <c r="AK13" s="709">
        <f>BK21</f>
        <v>0</v>
      </c>
      <c r="AL13" s="709">
        <f>BL21</f>
        <v>13</v>
      </c>
      <c r="BC13" s="7" t="s">
        <v>534</v>
      </c>
      <c r="BD13" s="96">
        <f t="shared" si="0"/>
        <v>0.76551724137931032</v>
      </c>
      <c r="BE13" s="72">
        <f t="shared" si="0"/>
        <v>0.2</v>
      </c>
      <c r="BF13" s="73">
        <f t="shared" si="0"/>
        <v>3.4482758620689655E-2</v>
      </c>
      <c r="BH13" s="18" t="s">
        <v>534</v>
      </c>
      <c r="BI13" s="513">
        <f>+集計・資料②!CK10</f>
        <v>111</v>
      </c>
      <c r="BJ13" s="236">
        <f>+集計・資料②!CL10</f>
        <v>29</v>
      </c>
      <c r="BK13" s="521">
        <f>+集計・資料②!CM10</f>
        <v>5</v>
      </c>
      <c r="BL13" s="76">
        <f t="shared" ref="BL13:BL23" si="1">+SUM(BI13:BK13)</f>
        <v>145</v>
      </c>
    </row>
    <row r="14" spans="1:64" ht="12">
      <c r="B14" s="931"/>
      <c r="C14" s="931"/>
      <c r="D14" s="931"/>
      <c r="E14" s="931"/>
      <c r="F14" s="931"/>
      <c r="G14" s="931"/>
      <c r="H14" s="931"/>
      <c r="I14" s="931"/>
      <c r="J14" s="931"/>
      <c r="K14" s="931"/>
      <c r="L14" s="931"/>
      <c r="N14" s="436"/>
      <c r="O14" s="87"/>
      <c r="P14" s="87"/>
      <c r="Q14" s="87"/>
      <c r="R14" s="87"/>
      <c r="S14" s="87"/>
      <c r="T14" s="87"/>
      <c r="U14" s="87"/>
      <c r="V14" s="87"/>
      <c r="W14" s="87"/>
      <c r="X14" s="87"/>
      <c r="Y14" s="87"/>
      <c r="Z14" s="87"/>
      <c r="AA14" s="437"/>
      <c r="AC14" s="690" t="s">
        <v>404</v>
      </c>
      <c r="AD14" s="697">
        <f>BD20</f>
        <v>0.80769230769230771</v>
      </c>
      <c r="AE14" s="688">
        <f>BE20</f>
        <v>0.15384615384615385</v>
      </c>
      <c r="AF14" s="688">
        <f>BF20</f>
        <v>3.8461538461538464E-2</v>
      </c>
      <c r="AH14" s="690" t="s">
        <v>404</v>
      </c>
      <c r="AI14" s="709">
        <f>BI20</f>
        <v>21</v>
      </c>
      <c r="AJ14" s="709">
        <f>BJ20</f>
        <v>4</v>
      </c>
      <c r="AK14" s="709">
        <f>BK20</f>
        <v>1</v>
      </c>
      <c r="AL14" s="709">
        <f>BL20</f>
        <v>26</v>
      </c>
      <c r="AN14" s="789" t="s">
        <v>678</v>
      </c>
      <c r="AO14" s="790"/>
      <c r="AP14" s="790"/>
      <c r="AQ14" s="790"/>
      <c r="AR14" s="790"/>
      <c r="AS14" s="790"/>
      <c r="AT14" s="790"/>
      <c r="AU14" s="790"/>
      <c r="AV14" s="790"/>
      <c r="AW14" s="790"/>
      <c r="AX14" s="790"/>
      <c r="AY14" s="790"/>
      <c r="BC14" s="7" t="s">
        <v>532</v>
      </c>
      <c r="BD14" s="96">
        <f t="shared" si="0"/>
        <v>0.8571428571428571</v>
      </c>
      <c r="BE14" s="72">
        <f t="shared" si="0"/>
        <v>9.5238095238095233E-2</v>
      </c>
      <c r="BF14" s="73">
        <f t="shared" si="0"/>
        <v>4.7619047619047616E-2</v>
      </c>
      <c r="BH14" s="18" t="s">
        <v>532</v>
      </c>
      <c r="BI14" s="513">
        <f>+集計・資料②!CK12</f>
        <v>36</v>
      </c>
      <c r="BJ14" s="236">
        <f>+集計・資料②!CL12</f>
        <v>4</v>
      </c>
      <c r="BK14" s="521">
        <f>+集計・資料②!CM12</f>
        <v>2</v>
      </c>
      <c r="BL14" s="76">
        <f t="shared" si="1"/>
        <v>42</v>
      </c>
    </row>
    <row r="15" spans="1:64" ht="12.75" customHeight="1">
      <c r="B15" s="931"/>
      <c r="C15" s="931"/>
      <c r="D15" s="931"/>
      <c r="E15" s="931"/>
      <c r="F15" s="931"/>
      <c r="G15" s="931"/>
      <c r="H15" s="931"/>
      <c r="I15" s="931"/>
      <c r="J15" s="931"/>
      <c r="K15" s="931"/>
      <c r="L15" s="931"/>
      <c r="N15" s="436"/>
      <c r="O15" s="87"/>
      <c r="P15" s="87"/>
      <c r="Q15" s="87"/>
      <c r="R15" s="87"/>
      <c r="S15" s="87"/>
      <c r="T15" s="87"/>
      <c r="U15" s="87"/>
      <c r="V15" s="87"/>
      <c r="W15" s="87"/>
      <c r="X15" s="87"/>
      <c r="Y15" s="87"/>
      <c r="Z15" s="87"/>
      <c r="AA15" s="437"/>
      <c r="AC15" s="573" t="s">
        <v>405</v>
      </c>
      <c r="AD15" s="697">
        <f>BD19</f>
        <v>0.74273858921161828</v>
      </c>
      <c r="AE15" s="688">
        <f>BE19</f>
        <v>0.19917012448132779</v>
      </c>
      <c r="AF15" s="688">
        <f>BF19</f>
        <v>5.8091286307053944E-2</v>
      </c>
      <c r="AH15" s="573" t="s">
        <v>405</v>
      </c>
      <c r="AI15" s="709">
        <f>BI19</f>
        <v>179</v>
      </c>
      <c r="AJ15" s="709">
        <f>BJ19</f>
        <v>48</v>
      </c>
      <c r="AK15" s="709">
        <f>BK19</f>
        <v>14</v>
      </c>
      <c r="AL15" s="709">
        <f>BL19</f>
        <v>241</v>
      </c>
      <c r="AN15" s="915" t="str">
        <f>CONCATENATE("　",AN4,CHAR(10),"　",AN8,CHAR(10),"　",AN10)</f>
        <v>　性別役割分担の慣行改善について、「努めている」と回答した事業所が全体で77.4%となった。
　業種別では、「情報通信業」「医療・福祉」「教育・学習支援業」で改善に努めている割合が高い。
　規模別では、「30～100人以上」規模の事業所で改善に努めている割合が高い。</v>
      </c>
      <c r="AO15" s="915"/>
      <c r="AP15" s="915"/>
      <c r="AQ15" s="915"/>
      <c r="AR15" s="915"/>
      <c r="AS15" s="915"/>
      <c r="AT15" s="915"/>
      <c r="AU15" s="915"/>
      <c r="AV15" s="915"/>
      <c r="AW15" s="915"/>
      <c r="AX15" s="915"/>
      <c r="AY15" s="915"/>
      <c r="BC15" s="7" t="s">
        <v>531</v>
      </c>
      <c r="BD15" s="96">
        <f t="shared" si="0"/>
        <v>0.8729281767955801</v>
      </c>
      <c r="BE15" s="72">
        <f t="shared" si="0"/>
        <v>9.3922651933701654E-2</v>
      </c>
      <c r="BF15" s="73">
        <f t="shared" si="0"/>
        <v>3.3149171270718231E-2</v>
      </c>
      <c r="BH15" s="18" t="s">
        <v>531</v>
      </c>
      <c r="BI15" s="513">
        <f>+集計・資料②!CK14</f>
        <v>158</v>
      </c>
      <c r="BJ15" s="236">
        <f>+集計・資料②!CL14</f>
        <v>17</v>
      </c>
      <c r="BK15" s="521">
        <f>+集計・資料②!CM14</f>
        <v>6</v>
      </c>
      <c r="BL15" s="76">
        <f t="shared" si="1"/>
        <v>181</v>
      </c>
    </row>
    <row r="16" spans="1:64">
      <c r="B16" s="931"/>
      <c r="C16" s="931"/>
      <c r="D16" s="931"/>
      <c r="E16" s="931"/>
      <c r="F16" s="931"/>
      <c r="G16" s="931"/>
      <c r="H16" s="931"/>
      <c r="I16" s="931"/>
      <c r="J16" s="931"/>
      <c r="K16" s="931"/>
      <c r="L16" s="931"/>
      <c r="N16" s="438"/>
      <c r="O16" s="439"/>
      <c r="P16" s="439"/>
      <c r="Q16" s="439"/>
      <c r="R16" s="439"/>
      <c r="S16" s="439"/>
      <c r="T16" s="439"/>
      <c r="U16" s="439"/>
      <c r="V16" s="439"/>
      <c r="W16" s="439"/>
      <c r="X16" s="439"/>
      <c r="Y16" s="439"/>
      <c r="Z16" s="439"/>
      <c r="AA16" s="440"/>
      <c r="AC16" s="690" t="s">
        <v>406</v>
      </c>
      <c r="AD16" s="697">
        <f>BD18</f>
        <v>0.80952380952380953</v>
      </c>
      <c r="AE16" s="688">
        <f>BE18</f>
        <v>0.14285714285714285</v>
      </c>
      <c r="AF16" s="688">
        <f>BF18</f>
        <v>4.7619047619047616E-2</v>
      </c>
      <c r="AH16" s="690" t="s">
        <v>406</v>
      </c>
      <c r="AI16" s="709">
        <f>BI18</f>
        <v>17</v>
      </c>
      <c r="AJ16" s="709">
        <f>BJ18</f>
        <v>3</v>
      </c>
      <c r="AK16" s="709">
        <f>BK18</f>
        <v>1</v>
      </c>
      <c r="AL16" s="709">
        <f>BL18</f>
        <v>21</v>
      </c>
      <c r="AN16" s="915"/>
      <c r="AO16" s="915"/>
      <c r="AP16" s="915"/>
      <c r="AQ16" s="915"/>
      <c r="AR16" s="915"/>
      <c r="AS16" s="915"/>
      <c r="AT16" s="915"/>
      <c r="AU16" s="915"/>
      <c r="AV16" s="915"/>
      <c r="AW16" s="915"/>
      <c r="AX16" s="915"/>
      <c r="AY16" s="915"/>
      <c r="BC16" s="7" t="s">
        <v>530</v>
      </c>
      <c r="BD16" s="96">
        <f t="shared" si="0"/>
        <v>0.8571428571428571</v>
      </c>
      <c r="BE16" s="72">
        <f t="shared" si="0"/>
        <v>5.7142857142857141E-2</v>
      </c>
      <c r="BF16" s="73">
        <f t="shared" si="0"/>
        <v>8.5714285714285715E-2</v>
      </c>
      <c r="BH16" s="18" t="s">
        <v>530</v>
      </c>
      <c r="BI16" s="513">
        <f>+集計・資料②!CK16</f>
        <v>30</v>
      </c>
      <c r="BJ16" s="236">
        <f>+集計・資料②!CL16</f>
        <v>2</v>
      </c>
      <c r="BK16" s="521">
        <f>+集計・資料②!CM16</f>
        <v>3</v>
      </c>
      <c r="BL16" s="76">
        <f t="shared" si="1"/>
        <v>35</v>
      </c>
    </row>
    <row r="17" spans="1:65" ht="13.5" customHeight="1">
      <c r="O17" s="87"/>
      <c r="P17" s="87"/>
      <c r="Q17" s="87"/>
      <c r="R17" s="87"/>
      <c r="S17" s="87"/>
      <c r="T17" s="87"/>
      <c r="U17" s="87"/>
      <c r="V17" s="87"/>
      <c r="W17" s="87"/>
      <c r="X17" s="87"/>
      <c r="Y17" s="87"/>
      <c r="Z17" s="87"/>
      <c r="AA17" s="87"/>
      <c r="AC17" s="573" t="s">
        <v>407</v>
      </c>
      <c r="AD17" s="697">
        <f>BD17</f>
        <v>0.80952380952380953</v>
      </c>
      <c r="AE17" s="688">
        <f>BE17</f>
        <v>0.14285714285714285</v>
      </c>
      <c r="AF17" s="688">
        <f>BF17</f>
        <v>4.7619047619047616E-2</v>
      </c>
      <c r="AH17" s="573" t="s">
        <v>407</v>
      </c>
      <c r="AI17" s="709">
        <f>BI17</f>
        <v>17</v>
      </c>
      <c r="AJ17" s="709">
        <f>BJ17</f>
        <v>3</v>
      </c>
      <c r="AK17" s="709">
        <f>BK17</f>
        <v>1</v>
      </c>
      <c r="AL17" s="709">
        <f>BL17</f>
        <v>21</v>
      </c>
      <c r="AN17" s="915"/>
      <c r="AO17" s="915"/>
      <c r="AP17" s="915"/>
      <c r="AQ17" s="915"/>
      <c r="AR17" s="915"/>
      <c r="AS17" s="915"/>
      <c r="AT17" s="915"/>
      <c r="AU17" s="915"/>
      <c r="AV17" s="915"/>
      <c r="AW17" s="915"/>
      <c r="AX17" s="915"/>
      <c r="AY17" s="915"/>
      <c r="BC17" s="7" t="s">
        <v>535</v>
      </c>
      <c r="BD17" s="96">
        <f t="shared" si="0"/>
        <v>0.80952380952380953</v>
      </c>
      <c r="BE17" s="72">
        <f t="shared" si="0"/>
        <v>0.14285714285714285</v>
      </c>
      <c r="BF17" s="73">
        <f t="shared" si="0"/>
        <v>4.7619047619047616E-2</v>
      </c>
      <c r="BH17" s="18" t="s">
        <v>535</v>
      </c>
      <c r="BI17" s="514">
        <f>+集計・資料②!CK18</f>
        <v>17</v>
      </c>
      <c r="BJ17" s="518">
        <f>+集計・資料②!CL18</f>
        <v>3</v>
      </c>
      <c r="BK17" s="522">
        <f>+集計・資料②!CM18</f>
        <v>1</v>
      </c>
      <c r="BL17" s="76">
        <f t="shared" si="1"/>
        <v>21</v>
      </c>
    </row>
    <row r="18" spans="1:65">
      <c r="A18" s="433"/>
      <c r="B18" s="434"/>
      <c r="C18" s="434"/>
      <c r="D18" s="434"/>
      <c r="E18" s="434"/>
      <c r="F18" s="434"/>
      <c r="G18" s="434"/>
      <c r="H18" s="434"/>
      <c r="I18" s="434"/>
      <c r="J18" s="434"/>
      <c r="K18" s="434"/>
      <c r="L18" s="434"/>
      <c r="M18" s="434"/>
      <c r="N18" s="434"/>
      <c r="O18" s="434"/>
      <c r="P18" s="434"/>
      <c r="Q18" s="434"/>
      <c r="R18" s="434"/>
      <c r="S18" s="434"/>
      <c r="T18" s="434"/>
      <c r="U18" s="434"/>
      <c r="V18" s="434"/>
      <c r="W18" s="434"/>
      <c r="X18" s="434"/>
      <c r="Y18" s="434"/>
      <c r="Z18" s="434"/>
      <c r="AA18" s="435"/>
      <c r="AC18" s="690" t="s">
        <v>408</v>
      </c>
      <c r="AD18" s="697">
        <f>BD16</f>
        <v>0.8571428571428571</v>
      </c>
      <c r="AE18" s="688">
        <f>BE16</f>
        <v>5.7142857142857141E-2</v>
      </c>
      <c r="AF18" s="688">
        <f>BF16</f>
        <v>8.5714285714285715E-2</v>
      </c>
      <c r="AH18" s="690" t="s">
        <v>408</v>
      </c>
      <c r="AI18" s="709">
        <f>BI16</f>
        <v>30</v>
      </c>
      <c r="AJ18" s="709">
        <f>BJ16</f>
        <v>2</v>
      </c>
      <c r="AK18" s="709">
        <f>BK16</f>
        <v>3</v>
      </c>
      <c r="AL18" s="709">
        <f>BL16</f>
        <v>35</v>
      </c>
      <c r="AN18" s="915"/>
      <c r="AO18" s="915"/>
      <c r="AP18" s="915"/>
      <c r="AQ18" s="915"/>
      <c r="AR18" s="915"/>
      <c r="AS18" s="915"/>
      <c r="AT18" s="915"/>
      <c r="AU18" s="915"/>
      <c r="AV18" s="915"/>
      <c r="AW18" s="915"/>
      <c r="AX18" s="915"/>
      <c r="AY18" s="915"/>
      <c r="BC18" s="7" t="s">
        <v>529</v>
      </c>
      <c r="BD18" s="96">
        <f t="shared" si="0"/>
        <v>0.80952380952380953</v>
      </c>
      <c r="BE18" s="72">
        <f t="shared" si="0"/>
        <v>0.14285714285714285</v>
      </c>
      <c r="BF18" s="73">
        <f t="shared" si="0"/>
        <v>4.7619047619047616E-2</v>
      </c>
      <c r="BH18" s="18" t="s">
        <v>529</v>
      </c>
      <c r="BI18" s="512">
        <f>+集計・資料②!CK20</f>
        <v>17</v>
      </c>
      <c r="BJ18" s="517">
        <f>+集計・資料②!CL20</f>
        <v>3</v>
      </c>
      <c r="BK18" s="520">
        <f>+集計・資料②!CM20</f>
        <v>1</v>
      </c>
      <c r="BL18" s="76">
        <f t="shared" si="1"/>
        <v>21</v>
      </c>
    </row>
    <row r="19" spans="1:65">
      <c r="A19" s="436"/>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437"/>
      <c r="AC19" s="573" t="s">
        <v>409</v>
      </c>
      <c r="AD19" s="697">
        <f>BD15</f>
        <v>0.8729281767955801</v>
      </c>
      <c r="AE19" s="688">
        <f>BE15</f>
        <v>9.3922651933701654E-2</v>
      </c>
      <c r="AF19" s="688">
        <f>BF15</f>
        <v>3.3149171270718231E-2</v>
      </c>
      <c r="AH19" s="573" t="s">
        <v>409</v>
      </c>
      <c r="AI19" s="709">
        <f>BI15</f>
        <v>158</v>
      </c>
      <c r="AJ19" s="709">
        <f>BJ15</f>
        <v>17</v>
      </c>
      <c r="AK19" s="709">
        <f>BK15</f>
        <v>6</v>
      </c>
      <c r="AL19" s="709">
        <f>BL15</f>
        <v>181</v>
      </c>
      <c r="AN19" s="915"/>
      <c r="AO19" s="915"/>
      <c r="AP19" s="915"/>
      <c r="AQ19" s="915"/>
      <c r="AR19" s="915"/>
      <c r="AS19" s="915"/>
      <c r="AT19" s="915"/>
      <c r="AU19" s="915"/>
      <c r="AV19" s="915"/>
      <c r="AW19" s="915"/>
      <c r="AX19" s="915"/>
      <c r="AY19" s="915"/>
      <c r="BC19" s="7" t="s">
        <v>528</v>
      </c>
      <c r="BD19" s="96">
        <f t="shared" si="0"/>
        <v>0.74273858921161828</v>
      </c>
      <c r="BE19" s="72">
        <f t="shared" si="0"/>
        <v>0.19917012448132779</v>
      </c>
      <c r="BF19" s="73">
        <f t="shared" si="0"/>
        <v>5.8091286307053944E-2</v>
      </c>
      <c r="BH19" s="18" t="s">
        <v>528</v>
      </c>
      <c r="BI19" s="513">
        <f>+集計・資料②!CK22</f>
        <v>179</v>
      </c>
      <c r="BJ19" s="236">
        <f>+集計・資料②!CL22</f>
        <v>48</v>
      </c>
      <c r="BK19" s="521">
        <f>+集計・資料②!CM22</f>
        <v>14</v>
      </c>
      <c r="BL19" s="76">
        <f t="shared" si="1"/>
        <v>241</v>
      </c>
    </row>
    <row r="20" spans="1:65">
      <c r="A20" s="436"/>
      <c r="B20" s="87"/>
      <c r="C20" s="87"/>
      <c r="D20" s="87"/>
      <c r="E20" s="87"/>
      <c r="F20" s="87"/>
      <c r="G20" s="87"/>
      <c r="H20" s="87"/>
      <c r="I20" s="87"/>
      <c r="J20" s="87"/>
      <c r="K20" s="87"/>
      <c r="L20" s="87"/>
      <c r="M20" s="87"/>
      <c r="N20" s="87"/>
      <c r="O20" s="87"/>
      <c r="P20" s="87"/>
      <c r="Q20" s="87"/>
      <c r="R20" s="87"/>
      <c r="S20" s="87"/>
      <c r="T20" s="87"/>
      <c r="U20" s="87"/>
      <c r="V20" s="87"/>
      <c r="W20" s="87"/>
      <c r="X20" s="87"/>
      <c r="Y20" s="87"/>
      <c r="Z20" s="87"/>
      <c r="AA20" s="437"/>
      <c r="AC20" s="690" t="s">
        <v>410</v>
      </c>
      <c r="AD20" s="769">
        <f>BD14</f>
        <v>0.8571428571428571</v>
      </c>
      <c r="AE20" s="688">
        <f>BE14</f>
        <v>9.5238095238095233E-2</v>
      </c>
      <c r="AF20" s="688">
        <f>BF14</f>
        <v>4.7619047619047616E-2</v>
      </c>
      <c r="AH20" s="690" t="s">
        <v>410</v>
      </c>
      <c r="AI20" s="709">
        <f>BI14</f>
        <v>36</v>
      </c>
      <c r="AJ20" s="709">
        <f>BJ14</f>
        <v>4</v>
      </c>
      <c r="AK20" s="709">
        <f>BK14</f>
        <v>2</v>
      </c>
      <c r="AL20" s="709">
        <f>BL14</f>
        <v>42</v>
      </c>
      <c r="AN20" s="915"/>
      <c r="AO20" s="915"/>
      <c r="AP20" s="915"/>
      <c r="AQ20" s="915"/>
      <c r="AR20" s="915"/>
      <c r="AS20" s="915"/>
      <c r="AT20" s="915"/>
      <c r="AU20" s="915"/>
      <c r="AV20" s="915"/>
      <c r="AW20" s="915"/>
      <c r="AX20" s="915"/>
      <c r="AY20" s="915"/>
      <c r="BC20" s="7" t="s">
        <v>527</v>
      </c>
      <c r="BD20" s="96">
        <f t="shared" si="0"/>
        <v>0.80769230769230771</v>
      </c>
      <c r="BE20" s="72">
        <f t="shared" si="0"/>
        <v>0.15384615384615385</v>
      </c>
      <c r="BF20" s="73">
        <f t="shared" si="0"/>
        <v>3.8461538461538464E-2</v>
      </c>
      <c r="BH20" s="18" t="s">
        <v>527</v>
      </c>
      <c r="BI20" s="513">
        <f>+集計・資料②!CK24</f>
        <v>21</v>
      </c>
      <c r="BJ20" s="236">
        <f>+集計・資料②!CL24</f>
        <v>4</v>
      </c>
      <c r="BK20" s="521">
        <f>+集計・資料②!CM24</f>
        <v>1</v>
      </c>
      <c r="BL20" s="76">
        <f t="shared" si="1"/>
        <v>26</v>
      </c>
    </row>
    <row r="21" spans="1:65">
      <c r="A21" s="436"/>
      <c r="B21" s="87"/>
      <c r="C21" s="87"/>
      <c r="D21" s="87"/>
      <c r="E21" s="87"/>
      <c r="F21" s="87"/>
      <c r="G21" s="87"/>
      <c r="H21" s="87"/>
      <c r="I21" s="87"/>
      <c r="J21" s="87"/>
      <c r="K21" s="87"/>
      <c r="L21" s="87"/>
      <c r="M21" s="87"/>
      <c r="N21" s="87"/>
      <c r="O21" s="87"/>
      <c r="P21" s="87"/>
      <c r="Q21" s="87"/>
      <c r="R21" s="87"/>
      <c r="S21" s="87"/>
      <c r="T21" s="87"/>
      <c r="U21" s="87"/>
      <c r="V21" s="87"/>
      <c r="W21" s="87"/>
      <c r="X21" s="87"/>
      <c r="Y21" s="87"/>
      <c r="Z21" s="87"/>
      <c r="AA21" s="437"/>
      <c r="AC21" s="573" t="s">
        <v>411</v>
      </c>
      <c r="AD21" s="697">
        <f>BD13</f>
        <v>0.76551724137931032</v>
      </c>
      <c r="AE21" s="688">
        <f>BE13</f>
        <v>0.2</v>
      </c>
      <c r="AF21" s="688">
        <f>BF13</f>
        <v>3.4482758620689655E-2</v>
      </c>
      <c r="AH21" s="573" t="s">
        <v>411</v>
      </c>
      <c r="AI21" s="709">
        <f>BI13</f>
        <v>111</v>
      </c>
      <c r="AJ21" s="709">
        <f>BJ13</f>
        <v>29</v>
      </c>
      <c r="AK21" s="709">
        <f>BK13</f>
        <v>5</v>
      </c>
      <c r="AL21" s="709">
        <f>BL13</f>
        <v>145</v>
      </c>
      <c r="AN21" s="915"/>
      <c r="AO21" s="915"/>
      <c r="AP21" s="915"/>
      <c r="AQ21" s="915"/>
      <c r="AR21" s="915"/>
      <c r="AS21" s="915"/>
      <c r="AT21" s="915"/>
      <c r="AU21" s="915"/>
      <c r="AV21" s="915"/>
      <c r="AW21" s="915"/>
      <c r="AX21" s="915"/>
      <c r="AY21" s="915"/>
      <c r="BC21" s="7" t="s">
        <v>526</v>
      </c>
      <c r="BD21" s="96">
        <f t="shared" si="0"/>
        <v>0.92307692307692313</v>
      </c>
      <c r="BE21" s="72">
        <f t="shared" si="0"/>
        <v>7.6923076923076927E-2</v>
      </c>
      <c r="BF21" s="73">
        <f t="shared" si="0"/>
        <v>0</v>
      </c>
      <c r="BH21" s="18" t="s">
        <v>526</v>
      </c>
      <c r="BI21" s="514">
        <f>+集計・資料②!CK26</f>
        <v>12</v>
      </c>
      <c r="BJ21" s="518">
        <f>+集計・資料②!CL26</f>
        <v>1</v>
      </c>
      <c r="BK21" s="522">
        <f>+集計・資料②!CM26</f>
        <v>0</v>
      </c>
      <c r="BL21" s="76">
        <f t="shared" si="1"/>
        <v>13</v>
      </c>
    </row>
    <row r="22" spans="1:65">
      <c r="A22" s="436"/>
      <c r="B22" s="87"/>
      <c r="C22" s="87"/>
      <c r="D22" s="87"/>
      <c r="E22" s="87"/>
      <c r="F22" s="87"/>
      <c r="G22" s="87"/>
      <c r="H22" s="87"/>
      <c r="I22" s="87"/>
      <c r="J22" s="87"/>
      <c r="K22" s="87"/>
      <c r="L22" s="87"/>
      <c r="M22" s="87"/>
      <c r="N22" s="87"/>
      <c r="O22" s="87"/>
      <c r="P22" s="87"/>
      <c r="Q22" s="87"/>
      <c r="R22" s="87"/>
      <c r="S22" s="87"/>
      <c r="T22" s="87"/>
      <c r="U22" s="87"/>
      <c r="V22" s="87"/>
      <c r="W22" s="87"/>
      <c r="X22" s="87"/>
      <c r="Y22" s="87"/>
      <c r="Z22" s="87"/>
      <c r="AA22" s="437"/>
      <c r="AC22" s="690" t="s">
        <v>412</v>
      </c>
      <c r="AD22" s="697">
        <f>BD12</f>
        <v>0.80158730158730163</v>
      </c>
      <c r="AE22" s="688">
        <f>BE12</f>
        <v>0.16666666666666666</v>
      </c>
      <c r="AF22" s="688">
        <f>BF12</f>
        <v>3.1746031746031744E-2</v>
      </c>
      <c r="AH22" s="690" t="s">
        <v>412</v>
      </c>
      <c r="AI22" s="709">
        <f>BI12</f>
        <v>101</v>
      </c>
      <c r="AJ22" s="709">
        <f>BJ12</f>
        <v>21</v>
      </c>
      <c r="AK22" s="709">
        <f>BK12</f>
        <v>4</v>
      </c>
      <c r="AL22" s="709">
        <f>BL12</f>
        <v>126</v>
      </c>
      <c r="AN22" s="915"/>
      <c r="AO22" s="915"/>
      <c r="AP22" s="915"/>
      <c r="AQ22" s="915"/>
      <c r="AR22" s="915"/>
      <c r="AS22" s="915"/>
      <c r="AT22" s="915"/>
      <c r="AU22" s="915"/>
      <c r="AV22" s="915"/>
      <c r="AW22" s="915"/>
      <c r="AX22" s="915"/>
      <c r="AY22" s="915"/>
      <c r="BC22" s="16" t="s">
        <v>536</v>
      </c>
      <c r="BD22" s="96">
        <f t="shared" si="0"/>
        <v>0.8</v>
      </c>
      <c r="BE22" s="72">
        <f t="shared" si="0"/>
        <v>0.16315789473684211</v>
      </c>
      <c r="BF22" s="73">
        <f t="shared" si="0"/>
        <v>3.6842105263157891E-2</v>
      </c>
      <c r="BH22" s="19" t="s">
        <v>536</v>
      </c>
      <c r="BI22" s="513">
        <f>+集計・資料②!CK28</f>
        <v>152</v>
      </c>
      <c r="BJ22" s="236">
        <f>+集計・資料②!CL28</f>
        <v>31</v>
      </c>
      <c r="BK22" s="521">
        <f>+集計・資料②!CM28</f>
        <v>7</v>
      </c>
      <c r="BL22" s="76">
        <f t="shared" si="1"/>
        <v>190</v>
      </c>
    </row>
    <row r="23" spans="1:65" ht="11.25" thickBot="1">
      <c r="A23" s="436"/>
      <c r="B23" s="87"/>
      <c r="C23" s="87"/>
      <c r="D23" s="87"/>
      <c r="E23" s="87"/>
      <c r="F23" s="87"/>
      <c r="G23" s="87"/>
      <c r="H23" s="87"/>
      <c r="I23" s="87"/>
      <c r="J23" s="87"/>
      <c r="K23" s="87"/>
      <c r="L23" s="87"/>
      <c r="M23" s="87"/>
      <c r="N23" s="87"/>
      <c r="O23" s="87"/>
      <c r="P23" s="87"/>
      <c r="Q23" s="87"/>
      <c r="R23" s="87"/>
      <c r="S23" s="87"/>
      <c r="T23" s="87"/>
      <c r="U23" s="87"/>
      <c r="V23" s="87"/>
      <c r="W23" s="87"/>
      <c r="X23" s="87"/>
      <c r="Y23" s="87"/>
      <c r="Z23" s="87"/>
      <c r="AA23" s="437"/>
      <c r="AC23" s="573" t="s">
        <v>23</v>
      </c>
      <c r="AD23" s="688" t="e">
        <f>BD11</f>
        <v>#DIV/0!</v>
      </c>
      <c r="AE23" s="688" t="e">
        <f>BE11</f>
        <v>#DIV/0!</v>
      </c>
      <c r="AF23" s="688" t="e">
        <f>BF11</f>
        <v>#DIV/0!</v>
      </c>
      <c r="AH23" s="573" t="s">
        <v>23</v>
      </c>
      <c r="AI23" s="709">
        <f>BI11</f>
        <v>0</v>
      </c>
      <c r="AJ23" s="709">
        <f>BJ11</f>
        <v>0</v>
      </c>
      <c r="AK23" s="709">
        <f>BK11</f>
        <v>0</v>
      </c>
      <c r="AL23" s="709">
        <f>BL11</f>
        <v>0</v>
      </c>
      <c r="AN23" s="915"/>
      <c r="AO23" s="915"/>
      <c r="AP23" s="915"/>
      <c r="AQ23" s="915"/>
      <c r="AR23" s="915"/>
      <c r="AS23" s="915"/>
      <c r="AT23" s="915"/>
      <c r="AU23" s="915"/>
      <c r="AV23" s="915"/>
      <c r="AW23" s="915"/>
      <c r="AX23" s="915"/>
      <c r="AY23" s="915"/>
      <c r="BC23" s="10" t="s">
        <v>537</v>
      </c>
      <c r="BD23" s="55">
        <f t="shared" si="0"/>
        <v>0.65400843881856541</v>
      </c>
      <c r="BE23" s="56">
        <f t="shared" si="0"/>
        <v>0.27426160337552741</v>
      </c>
      <c r="BF23" s="57">
        <f t="shared" si="0"/>
        <v>7.1729957805907171E-2</v>
      </c>
      <c r="BH23" s="21" t="s">
        <v>537</v>
      </c>
      <c r="BI23" s="515">
        <f>+集計・資料②!CK30</f>
        <v>155</v>
      </c>
      <c r="BJ23" s="244">
        <f>+集計・資料②!CL30</f>
        <v>65</v>
      </c>
      <c r="BK23" s="523">
        <f>+集計・資料②!CM30</f>
        <v>17</v>
      </c>
      <c r="BL23" s="81">
        <f t="shared" si="1"/>
        <v>237</v>
      </c>
    </row>
    <row r="24" spans="1:65" ht="11.25" thickBot="1">
      <c r="A24" s="436"/>
      <c r="B24" s="87"/>
      <c r="C24" s="87"/>
      <c r="D24" s="87"/>
      <c r="E24" s="87"/>
      <c r="F24" s="87"/>
      <c r="G24" s="87"/>
      <c r="H24" s="87"/>
      <c r="I24" s="87"/>
      <c r="J24" s="87"/>
      <c r="K24" s="87"/>
      <c r="L24" s="87"/>
      <c r="M24" s="87"/>
      <c r="N24" s="87"/>
      <c r="O24" s="87"/>
      <c r="P24" s="87"/>
      <c r="Q24" s="87"/>
      <c r="R24" s="87"/>
      <c r="S24" s="87"/>
      <c r="T24" s="87"/>
      <c r="U24" s="87"/>
      <c r="V24" s="87"/>
      <c r="W24" s="87"/>
      <c r="X24" s="87"/>
      <c r="Y24" s="87"/>
      <c r="Z24" s="87"/>
      <c r="AA24" s="437"/>
      <c r="AH24" s="575" t="s">
        <v>545</v>
      </c>
      <c r="AI24" s="709">
        <f>SUM(AI11:AI23)</f>
        <v>989</v>
      </c>
      <c r="AJ24" s="709">
        <f>SUM(AJ11:AJ23)</f>
        <v>228</v>
      </c>
      <c r="AK24" s="709">
        <f>SUM(AK11:AK23)</f>
        <v>61</v>
      </c>
      <c r="AL24" s="709">
        <f>SUM(AL11:AL23)</f>
        <v>1278</v>
      </c>
      <c r="AN24" s="915"/>
      <c r="AO24" s="915"/>
      <c r="AP24" s="915"/>
      <c r="AQ24" s="915"/>
      <c r="AR24" s="915"/>
      <c r="AS24" s="915"/>
      <c r="AT24" s="915"/>
      <c r="AU24" s="915"/>
      <c r="AV24" s="915"/>
      <c r="AW24" s="915"/>
      <c r="AX24" s="915"/>
      <c r="AY24" s="915"/>
      <c r="BH24" s="37" t="s">
        <v>545</v>
      </c>
      <c r="BI24" s="516">
        <f>+集計・資料②!CK32</f>
        <v>989</v>
      </c>
      <c r="BJ24" s="250">
        <f>+集計・資料②!CL32</f>
        <v>228</v>
      </c>
      <c r="BK24" s="524">
        <f>+集計・資料②!CM32</f>
        <v>61</v>
      </c>
      <c r="BL24" s="138">
        <f>+SUM(BI24:BK24)</f>
        <v>1278</v>
      </c>
    </row>
    <row r="25" spans="1:65">
      <c r="A25" s="436"/>
      <c r="B25" s="87"/>
      <c r="C25" s="87"/>
      <c r="D25" s="87"/>
      <c r="E25" s="87"/>
      <c r="F25" s="87"/>
      <c r="G25" s="87"/>
      <c r="H25" s="87"/>
      <c r="I25" s="87"/>
      <c r="J25" s="87"/>
      <c r="K25" s="87"/>
      <c r="L25" s="87"/>
      <c r="M25" s="87"/>
      <c r="N25" s="87"/>
      <c r="O25" s="87"/>
      <c r="P25" s="87"/>
      <c r="Q25" s="87"/>
      <c r="R25" s="87"/>
      <c r="S25" s="87"/>
      <c r="T25" s="87"/>
      <c r="U25" s="87"/>
      <c r="V25" s="87"/>
      <c r="W25" s="87"/>
      <c r="X25" s="87"/>
      <c r="Y25" s="87"/>
      <c r="Z25" s="87"/>
      <c r="AA25" s="437"/>
      <c r="AK25" s="87"/>
      <c r="AL25" s="87"/>
      <c r="AN25" s="915"/>
      <c r="AO25" s="915"/>
      <c r="AP25" s="915"/>
      <c r="AQ25" s="915"/>
      <c r="AR25" s="915"/>
      <c r="AS25" s="915"/>
      <c r="AT25" s="915"/>
      <c r="AU25" s="915"/>
      <c r="AV25" s="915"/>
      <c r="AW25" s="915"/>
      <c r="AX25" s="915"/>
      <c r="AY25" s="915"/>
      <c r="BK25" s="525"/>
      <c r="BL25" s="525"/>
    </row>
    <row r="26" spans="1:65" ht="10.5" customHeight="1">
      <c r="A26" s="436"/>
      <c r="B26" s="87"/>
      <c r="C26" s="87"/>
      <c r="D26" s="87"/>
      <c r="E26" s="87"/>
      <c r="F26" s="87"/>
      <c r="G26" s="87"/>
      <c r="H26" s="87"/>
      <c r="I26" s="87"/>
      <c r="J26" s="87"/>
      <c r="K26" s="87"/>
      <c r="L26" s="87"/>
      <c r="M26" s="87"/>
      <c r="N26" s="87"/>
      <c r="O26" s="87"/>
      <c r="P26" s="87"/>
      <c r="Q26" s="87"/>
      <c r="R26" s="87"/>
      <c r="S26" s="87"/>
      <c r="T26" s="87"/>
      <c r="U26" s="87"/>
      <c r="V26" s="87"/>
      <c r="W26" s="87"/>
      <c r="X26" s="87"/>
      <c r="Y26" s="87"/>
      <c r="Z26" s="87"/>
      <c r="AA26" s="437"/>
      <c r="AC26" s="962" t="s">
        <v>316</v>
      </c>
      <c r="AD26" s="962"/>
      <c r="AE26" s="962"/>
      <c r="AF26" s="962"/>
      <c r="AH26" s="1000" t="s">
        <v>87</v>
      </c>
      <c r="AI26" s="1000"/>
      <c r="AJ26" s="1000"/>
      <c r="AK26" s="1000"/>
      <c r="AL26" s="1000"/>
      <c r="AN26" s="915"/>
      <c r="AO26" s="915"/>
      <c r="AP26" s="915"/>
      <c r="AQ26" s="915"/>
      <c r="AR26" s="915"/>
      <c r="AS26" s="915"/>
      <c r="AT26" s="915"/>
      <c r="AU26" s="915"/>
      <c r="AV26" s="915"/>
      <c r="AW26" s="915"/>
      <c r="AX26" s="915"/>
      <c r="AY26" s="915"/>
      <c r="BC26" s="962" t="s">
        <v>316</v>
      </c>
      <c r="BD26" s="962"/>
      <c r="BE26" s="962"/>
      <c r="BF26" s="962"/>
      <c r="BH26" s="1000" t="s">
        <v>87</v>
      </c>
      <c r="BI26" s="1000"/>
      <c r="BJ26" s="1000"/>
      <c r="BK26" s="1000"/>
      <c r="BL26" s="1000"/>
      <c r="BM26" s="527"/>
    </row>
    <row r="27" spans="1:65">
      <c r="A27" s="436"/>
      <c r="B27" s="87"/>
      <c r="C27" s="87"/>
      <c r="D27" s="87"/>
      <c r="E27" s="87"/>
      <c r="F27" s="87"/>
      <c r="G27" s="87"/>
      <c r="H27" s="87"/>
      <c r="I27" s="87"/>
      <c r="J27" s="87"/>
      <c r="K27" s="87"/>
      <c r="L27" s="87"/>
      <c r="M27" s="87"/>
      <c r="N27" s="87"/>
      <c r="O27" s="87"/>
      <c r="P27" s="87"/>
      <c r="Q27" s="87"/>
      <c r="R27" s="87"/>
      <c r="S27" s="87"/>
      <c r="T27" s="87"/>
      <c r="U27" s="87"/>
      <c r="V27" s="87"/>
      <c r="W27" s="87"/>
      <c r="X27" s="87"/>
      <c r="Y27" s="87"/>
      <c r="Z27" s="87"/>
      <c r="AA27" s="437"/>
      <c r="AC27" s="962"/>
      <c r="AD27" s="962"/>
      <c r="AE27" s="962"/>
      <c r="AF27" s="962"/>
      <c r="AH27" s="1000"/>
      <c r="AI27" s="1000"/>
      <c r="AJ27" s="1000"/>
      <c r="AK27" s="1000"/>
      <c r="AL27" s="1000"/>
      <c r="AN27" s="915"/>
      <c r="AO27" s="915"/>
      <c r="AP27" s="915"/>
      <c r="AQ27" s="915"/>
      <c r="AR27" s="915"/>
      <c r="AS27" s="915"/>
      <c r="AT27" s="915"/>
      <c r="AU27" s="915"/>
      <c r="AV27" s="915"/>
      <c r="AW27" s="915"/>
      <c r="AX27" s="915"/>
      <c r="AY27" s="915"/>
      <c r="BC27" s="962"/>
      <c r="BD27" s="962"/>
      <c r="BE27" s="962"/>
      <c r="BF27" s="962"/>
      <c r="BH27" s="1000"/>
      <c r="BI27" s="1000"/>
      <c r="BJ27" s="1000"/>
      <c r="BK27" s="1000"/>
      <c r="BL27" s="1000"/>
      <c r="BM27" s="87"/>
    </row>
    <row r="28" spans="1:65" ht="11.25" thickBot="1">
      <c r="A28" s="436"/>
      <c r="B28" s="87"/>
      <c r="C28" s="87"/>
      <c r="D28" s="87"/>
      <c r="E28" s="87"/>
      <c r="F28" s="87"/>
      <c r="G28" s="87"/>
      <c r="H28" s="87"/>
      <c r="I28" s="87"/>
      <c r="J28" s="87"/>
      <c r="K28" s="87"/>
      <c r="L28" s="87"/>
      <c r="M28" s="87"/>
      <c r="N28" s="87"/>
      <c r="O28" s="87"/>
      <c r="P28" s="87"/>
      <c r="Q28" s="87"/>
      <c r="R28" s="87"/>
      <c r="S28" s="87"/>
      <c r="T28" s="87"/>
      <c r="U28" s="87"/>
      <c r="V28" s="87"/>
      <c r="W28" s="87"/>
      <c r="X28" s="87"/>
      <c r="Y28" s="87"/>
      <c r="Z28" s="87"/>
      <c r="AA28" s="437"/>
    </row>
    <row r="29" spans="1:65" ht="11.25" thickBot="1">
      <c r="A29" s="436"/>
      <c r="B29" s="87"/>
      <c r="C29" s="87"/>
      <c r="D29" s="87"/>
      <c r="E29" s="87"/>
      <c r="F29" s="87"/>
      <c r="G29" s="87"/>
      <c r="H29" s="87"/>
      <c r="I29" s="87"/>
      <c r="J29" s="87"/>
      <c r="K29" s="87"/>
      <c r="L29" s="87"/>
      <c r="M29" s="87"/>
      <c r="N29" s="87"/>
      <c r="O29" s="87"/>
      <c r="P29" s="87"/>
      <c r="Q29" s="87"/>
      <c r="R29" s="87"/>
      <c r="S29" s="87"/>
      <c r="T29" s="87"/>
      <c r="U29" s="87"/>
      <c r="V29" s="87"/>
      <c r="W29" s="87"/>
      <c r="X29" s="87"/>
      <c r="Y29" s="87"/>
      <c r="Z29" s="87"/>
      <c r="AA29" s="437"/>
      <c r="AC29" s="575" t="s">
        <v>8</v>
      </c>
      <c r="AD29" s="576" t="s">
        <v>317</v>
      </c>
      <c r="AE29" s="576" t="s">
        <v>318</v>
      </c>
      <c r="AF29" s="575" t="s">
        <v>399</v>
      </c>
      <c r="AH29" s="575" t="s">
        <v>8</v>
      </c>
      <c r="AI29" s="576" t="s">
        <v>317</v>
      </c>
      <c r="AJ29" s="576" t="s">
        <v>318</v>
      </c>
      <c r="AK29" s="575" t="s">
        <v>399</v>
      </c>
      <c r="AL29" s="575" t="s">
        <v>547</v>
      </c>
      <c r="BC29" s="31" t="s">
        <v>8</v>
      </c>
      <c r="BD29" s="156" t="s">
        <v>317</v>
      </c>
      <c r="BE29" s="157" t="s">
        <v>318</v>
      </c>
      <c r="BF29" s="30" t="s">
        <v>399</v>
      </c>
      <c r="BH29" s="31" t="s">
        <v>8</v>
      </c>
      <c r="BI29" s="156" t="s">
        <v>317</v>
      </c>
      <c r="BJ29" s="157" t="s">
        <v>318</v>
      </c>
      <c r="BK29" s="43" t="s">
        <v>399</v>
      </c>
      <c r="BL29" s="103" t="s">
        <v>547</v>
      </c>
    </row>
    <row r="30" spans="1:65">
      <c r="A30" s="436"/>
      <c r="B30" s="87"/>
      <c r="C30" s="87"/>
      <c r="D30" s="87"/>
      <c r="E30" s="87"/>
      <c r="F30" s="87"/>
      <c r="G30" s="87"/>
      <c r="H30" s="87"/>
      <c r="I30" s="87"/>
      <c r="J30" s="87"/>
      <c r="K30" s="87"/>
      <c r="L30" s="87"/>
      <c r="M30" s="87"/>
      <c r="N30" s="87"/>
      <c r="O30" s="87"/>
      <c r="P30" s="87"/>
      <c r="Q30" s="87"/>
      <c r="R30" s="87"/>
      <c r="S30" s="87"/>
      <c r="T30" s="87"/>
      <c r="U30" s="87"/>
      <c r="V30" s="87"/>
      <c r="W30" s="87"/>
      <c r="X30" s="87"/>
      <c r="Y30" s="87"/>
      <c r="Z30" s="87"/>
      <c r="AA30" s="437"/>
      <c r="AC30" s="577" t="s">
        <v>413</v>
      </c>
      <c r="AD30" s="688">
        <f>BD35</f>
        <v>0.67901234567901236</v>
      </c>
      <c r="AE30" s="688">
        <f>BE35</f>
        <v>0.22222222222222221</v>
      </c>
      <c r="AF30" s="688">
        <f>BF35</f>
        <v>9.8765432098765427E-2</v>
      </c>
      <c r="AH30" s="577" t="s">
        <v>413</v>
      </c>
      <c r="AI30" s="696">
        <f>BI35</f>
        <v>110</v>
      </c>
      <c r="AJ30" s="696">
        <f>BJ35</f>
        <v>36</v>
      </c>
      <c r="AK30" s="696">
        <f>BK35</f>
        <v>16</v>
      </c>
      <c r="AL30" s="696">
        <f>BL35</f>
        <v>162</v>
      </c>
      <c r="BC30" s="67" t="s">
        <v>544</v>
      </c>
      <c r="BD30" s="90">
        <f t="shared" ref="BD30:BF35" si="2">+BI30/$BL30</f>
        <v>0.88888888888888884</v>
      </c>
      <c r="BE30" s="46">
        <f t="shared" si="2"/>
        <v>9.7222222222222224E-2</v>
      </c>
      <c r="BF30" s="91">
        <f t="shared" si="2"/>
        <v>1.3888888888888888E-2</v>
      </c>
      <c r="BH30" s="67" t="s">
        <v>544</v>
      </c>
      <c r="BI30" s="533">
        <f>集計・資料②!CK40</f>
        <v>64</v>
      </c>
      <c r="BJ30" s="93">
        <f>集計・資料②!CL40</f>
        <v>7</v>
      </c>
      <c r="BK30" s="536">
        <f>集計・資料②!CM40</f>
        <v>1</v>
      </c>
      <c r="BL30" s="510">
        <f t="shared" ref="BL30:BL35" si="3">+SUM(BI30:BK30)</f>
        <v>72</v>
      </c>
    </row>
    <row r="31" spans="1:65">
      <c r="A31" s="436"/>
      <c r="B31" s="87"/>
      <c r="C31" s="87"/>
      <c r="D31" s="87"/>
      <c r="E31" s="87"/>
      <c r="F31" s="87"/>
      <c r="G31" s="87"/>
      <c r="H31" s="87"/>
      <c r="I31" s="87"/>
      <c r="J31" s="87"/>
      <c r="K31" s="87"/>
      <c r="L31" s="87"/>
      <c r="M31" s="87"/>
      <c r="N31" s="87"/>
      <c r="O31" s="87"/>
      <c r="P31" s="87"/>
      <c r="Q31" s="87"/>
      <c r="R31" s="87"/>
      <c r="S31" s="87"/>
      <c r="T31" s="87"/>
      <c r="U31" s="87"/>
      <c r="V31" s="87"/>
      <c r="W31" s="87"/>
      <c r="X31" s="87"/>
      <c r="Y31" s="87"/>
      <c r="Z31" s="87"/>
      <c r="AA31" s="437"/>
      <c r="AC31" s="577" t="s">
        <v>414</v>
      </c>
      <c r="AD31" s="765">
        <f>BD34</f>
        <v>0.74185463659147866</v>
      </c>
      <c r="AE31" s="688">
        <f>BE34</f>
        <v>0.19548872180451127</v>
      </c>
      <c r="AF31" s="688">
        <f>BF34</f>
        <v>6.2656641604010022E-2</v>
      </c>
      <c r="AH31" s="577" t="s">
        <v>414</v>
      </c>
      <c r="AI31" s="696">
        <f>BI34</f>
        <v>296</v>
      </c>
      <c r="AJ31" s="696">
        <f>BJ34</f>
        <v>78</v>
      </c>
      <c r="AK31" s="696">
        <f>BK34</f>
        <v>25</v>
      </c>
      <c r="AL31" s="696">
        <f>BL34</f>
        <v>399</v>
      </c>
      <c r="BC31" s="70" t="s">
        <v>430</v>
      </c>
      <c r="BD31" s="96">
        <f t="shared" si="2"/>
        <v>0.84523809523809523</v>
      </c>
      <c r="BE31" s="72">
        <f t="shared" si="2"/>
        <v>0.11904761904761904</v>
      </c>
      <c r="BF31" s="73">
        <f t="shared" si="2"/>
        <v>3.5714285714285712E-2</v>
      </c>
      <c r="BH31" s="70" t="s">
        <v>430</v>
      </c>
      <c r="BI31" s="534">
        <f>集計・資料②!CK42</f>
        <v>71</v>
      </c>
      <c r="BJ31" s="49">
        <f>集計・資料②!CL42</f>
        <v>10</v>
      </c>
      <c r="BK31" s="68">
        <f>集計・資料②!CM42</f>
        <v>3</v>
      </c>
      <c r="BL31" s="76">
        <f t="shared" si="3"/>
        <v>84</v>
      </c>
    </row>
    <row r="32" spans="1:65">
      <c r="A32" s="436"/>
      <c r="B32" s="87"/>
      <c r="C32" s="87"/>
      <c r="D32" s="87"/>
      <c r="E32" s="87"/>
      <c r="F32" s="87"/>
      <c r="G32" s="87"/>
      <c r="H32" s="87"/>
      <c r="I32" s="87"/>
      <c r="J32" s="87"/>
      <c r="K32" s="87"/>
      <c r="L32" s="87"/>
      <c r="M32" s="87"/>
      <c r="N32" s="87"/>
      <c r="O32" s="87"/>
      <c r="P32" s="87"/>
      <c r="Q32" s="87"/>
      <c r="R32" s="87"/>
      <c r="S32" s="87"/>
      <c r="T32" s="87"/>
      <c r="U32" s="87"/>
      <c r="V32" s="87"/>
      <c r="W32" s="87"/>
      <c r="X32" s="87"/>
      <c r="Y32" s="87"/>
      <c r="Z32" s="87"/>
      <c r="AA32" s="437"/>
      <c r="AC32" s="577" t="s">
        <v>415</v>
      </c>
      <c r="AD32" s="697">
        <f>BD33</f>
        <v>0.77728285077950998</v>
      </c>
      <c r="AE32" s="688">
        <f>BE33</f>
        <v>0.19153674832962139</v>
      </c>
      <c r="AF32" s="688">
        <f>BF33</f>
        <v>3.1180400890868598E-2</v>
      </c>
      <c r="AH32" s="577" t="s">
        <v>415</v>
      </c>
      <c r="AI32" s="696">
        <f>BI33</f>
        <v>349</v>
      </c>
      <c r="AJ32" s="696">
        <f>BJ33</f>
        <v>86</v>
      </c>
      <c r="AK32" s="696">
        <f>BK33</f>
        <v>14</v>
      </c>
      <c r="AL32" s="696">
        <f>BL33</f>
        <v>449</v>
      </c>
      <c r="BC32" s="70" t="s">
        <v>431</v>
      </c>
      <c r="BD32" s="96">
        <f t="shared" si="2"/>
        <v>0.8839285714285714</v>
      </c>
      <c r="BE32" s="72">
        <f t="shared" si="2"/>
        <v>9.8214285714285712E-2</v>
      </c>
      <c r="BF32" s="73">
        <f t="shared" si="2"/>
        <v>1.7857142857142856E-2</v>
      </c>
      <c r="BH32" s="70" t="s">
        <v>431</v>
      </c>
      <c r="BI32" s="534">
        <f>集計・資料②!CK44</f>
        <v>99</v>
      </c>
      <c r="BJ32" s="49">
        <f>集計・資料②!CL44</f>
        <v>11</v>
      </c>
      <c r="BK32" s="68">
        <f>集計・資料②!CM44</f>
        <v>2</v>
      </c>
      <c r="BL32" s="76">
        <f t="shared" si="3"/>
        <v>112</v>
      </c>
    </row>
    <row r="33" spans="1:64">
      <c r="A33" s="436"/>
      <c r="B33" s="87"/>
      <c r="C33" s="87"/>
      <c r="D33" s="87"/>
      <c r="E33" s="87"/>
      <c r="F33" s="87"/>
      <c r="G33" s="87"/>
      <c r="H33" s="87"/>
      <c r="I33" s="87"/>
      <c r="J33" s="87"/>
      <c r="K33" s="87"/>
      <c r="L33" s="87"/>
      <c r="M33" s="87"/>
      <c r="N33" s="87"/>
      <c r="O33" s="87"/>
      <c r="P33" s="87"/>
      <c r="Q33" s="87"/>
      <c r="R33" s="87"/>
      <c r="S33" s="87"/>
      <c r="T33" s="87"/>
      <c r="U33" s="87"/>
      <c r="V33" s="87"/>
      <c r="W33" s="87"/>
      <c r="X33" s="87"/>
      <c r="Y33" s="87"/>
      <c r="Z33" s="87"/>
      <c r="AA33" s="437"/>
      <c r="AC33" s="577" t="s">
        <v>416</v>
      </c>
      <c r="AD33" s="769">
        <f>BD32</f>
        <v>0.8839285714285714</v>
      </c>
      <c r="AE33" s="688">
        <f>BE32</f>
        <v>9.8214285714285712E-2</v>
      </c>
      <c r="AF33" s="688">
        <f>BF32</f>
        <v>1.7857142857142856E-2</v>
      </c>
      <c r="AH33" s="577" t="s">
        <v>416</v>
      </c>
      <c r="AI33" s="696">
        <f>BI32</f>
        <v>99</v>
      </c>
      <c r="AJ33" s="696">
        <f>BJ32</f>
        <v>11</v>
      </c>
      <c r="AK33" s="696">
        <f>BK32</f>
        <v>2</v>
      </c>
      <c r="AL33" s="696">
        <f>BL32</f>
        <v>112</v>
      </c>
      <c r="BC33" s="70" t="s">
        <v>432</v>
      </c>
      <c r="BD33" s="96">
        <f t="shared" si="2"/>
        <v>0.77728285077950998</v>
      </c>
      <c r="BE33" s="72">
        <f t="shared" si="2"/>
        <v>0.19153674832962139</v>
      </c>
      <c r="BF33" s="73">
        <f t="shared" si="2"/>
        <v>3.1180400890868598E-2</v>
      </c>
      <c r="BH33" s="70" t="s">
        <v>432</v>
      </c>
      <c r="BI33" s="534">
        <f>集計・資料②!CK46</f>
        <v>349</v>
      </c>
      <c r="BJ33" s="49">
        <f>集計・資料②!CL46</f>
        <v>86</v>
      </c>
      <c r="BK33" s="68">
        <f>集計・資料②!CM46</f>
        <v>14</v>
      </c>
      <c r="BL33" s="76">
        <f t="shared" si="3"/>
        <v>449</v>
      </c>
    </row>
    <row r="34" spans="1:64">
      <c r="A34" s="436"/>
      <c r="B34" s="87"/>
      <c r="C34" s="87"/>
      <c r="D34" s="87"/>
      <c r="E34" s="87"/>
      <c r="F34" s="87"/>
      <c r="G34" s="87"/>
      <c r="H34" s="87"/>
      <c r="I34" s="87"/>
      <c r="J34" s="87"/>
      <c r="K34" s="87"/>
      <c r="L34" s="87"/>
      <c r="M34" s="87"/>
      <c r="N34" s="87"/>
      <c r="O34" s="87"/>
      <c r="P34" s="87"/>
      <c r="Q34" s="87"/>
      <c r="R34" s="87"/>
      <c r="S34" s="87"/>
      <c r="T34" s="87"/>
      <c r="U34" s="87"/>
      <c r="V34" s="87"/>
      <c r="W34" s="87"/>
      <c r="X34" s="87"/>
      <c r="Y34" s="87"/>
      <c r="Z34" s="87"/>
      <c r="AA34" s="437"/>
      <c r="AC34" s="577" t="s">
        <v>417</v>
      </c>
      <c r="AD34" s="769">
        <f>BD31</f>
        <v>0.84523809523809523</v>
      </c>
      <c r="AE34" s="688">
        <f>BE31</f>
        <v>0.11904761904761904</v>
      </c>
      <c r="AF34" s="688">
        <f>BF31</f>
        <v>3.5714285714285712E-2</v>
      </c>
      <c r="AH34" s="577" t="s">
        <v>417</v>
      </c>
      <c r="AI34" s="696">
        <f>BI31</f>
        <v>71</v>
      </c>
      <c r="AJ34" s="696">
        <f>BJ31</f>
        <v>10</v>
      </c>
      <c r="AK34" s="696">
        <f>BK31</f>
        <v>3</v>
      </c>
      <c r="AL34" s="696">
        <f>BL31</f>
        <v>84</v>
      </c>
      <c r="BC34" s="70" t="s">
        <v>433</v>
      </c>
      <c r="BD34" s="96">
        <f t="shared" si="2"/>
        <v>0.74185463659147866</v>
      </c>
      <c r="BE34" s="72">
        <f t="shared" si="2"/>
        <v>0.19548872180451127</v>
      </c>
      <c r="BF34" s="73">
        <f t="shared" si="2"/>
        <v>6.2656641604010022E-2</v>
      </c>
      <c r="BH34" s="70" t="s">
        <v>433</v>
      </c>
      <c r="BI34" s="534">
        <f>集計・資料②!CK48</f>
        <v>296</v>
      </c>
      <c r="BJ34" s="49">
        <f>集計・資料②!CL48</f>
        <v>78</v>
      </c>
      <c r="BK34" s="68">
        <f>集計・資料②!CM48</f>
        <v>25</v>
      </c>
      <c r="BL34" s="76">
        <f t="shared" si="3"/>
        <v>399</v>
      </c>
    </row>
    <row r="35" spans="1:64" ht="11.25" thickBot="1">
      <c r="A35" s="436"/>
      <c r="B35" s="87"/>
      <c r="C35" s="87"/>
      <c r="D35" s="87"/>
      <c r="E35" s="87"/>
      <c r="F35" s="87"/>
      <c r="G35" s="87"/>
      <c r="H35" s="87"/>
      <c r="I35" s="87"/>
      <c r="J35" s="87"/>
      <c r="K35" s="87"/>
      <c r="L35" s="87"/>
      <c r="M35" s="87"/>
      <c r="N35" s="87"/>
      <c r="O35" s="87"/>
      <c r="P35" s="87"/>
      <c r="Q35" s="87"/>
      <c r="R35" s="87"/>
      <c r="S35" s="87"/>
      <c r="T35" s="87"/>
      <c r="U35" s="87"/>
      <c r="V35" s="87"/>
      <c r="W35" s="87"/>
      <c r="X35" s="87"/>
      <c r="Y35" s="87"/>
      <c r="Z35" s="87"/>
      <c r="AA35" s="437"/>
      <c r="AC35" s="577" t="s">
        <v>418</v>
      </c>
      <c r="AD35" s="769">
        <f>BD30</f>
        <v>0.88888888888888884</v>
      </c>
      <c r="AE35" s="688">
        <f>BE30</f>
        <v>9.7222222222222224E-2</v>
      </c>
      <c r="AF35" s="688">
        <f>BF30</f>
        <v>1.3888888888888888E-2</v>
      </c>
      <c r="AH35" s="577" t="s">
        <v>418</v>
      </c>
      <c r="AI35" s="696">
        <f>BI30</f>
        <v>64</v>
      </c>
      <c r="AJ35" s="696">
        <f>BJ30</f>
        <v>7</v>
      </c>
      <c r="AK35" s="696">
        <f>BK30</f>
        <v>1</v>
      </c>
      <c r="AL35" s="696">
        <f>BL30</f>
        <v>72</v>
      </c>
      <c r="BC35" s="77" t="s">
        <v>434</v>
      </c>
      <c r="BD35" s="55">
        <f t="shared" si="2"/>
        <v>0.67901234567901236</v>
      </c>
      <c r="BE35" s="56">
        <f t="shared" si="2"/>
        <v>0.22222222222222221</v>
      </c>
      <c r="BF35" s="57">
        <f t="shared" si="2"/>
        <v>9.8765432098765427E-2</v>
      </c>
      <c r="BH35" s="79" t="s">
        <v>434</v>
      </c>
      <c r="BI35" s="535">
        <f>集計・資料②!CK50</f>
        <v>110</v>
      </c>
      <c r="BJ35" s="59">
        <f>集計・資料②!CL50</f>
        <v>36</v>
      </c>
      <c r="BK35" s="80">
        <f>集計・資料②!CM50</f>
        <v>16</v>
      </c>
      <c r="BL35" s="81">
        <f t="shared" si="3"/>
        <v>162</v>
      </c>
    </row>
    <row r="36" spans="1:64" ht="11.25" thickBot="1">
      <c r="A36" s="436"/>
      <c r="B36" s="87"/>
      <c r="C36" s="87"/>
      <c r="D36" s="87"/>
      <c r="E36" s="87"/>
      <c r="F36" s="87"/>
      <c r="G36" s="87"/>
      <c r="H36" s="87"/>
      <c r="I36" s="87"/>
      <c r="J36" s="87"/>
      <c r="K36" s="87"/>
      <c r="L36" s="87"/>
      <c r="M36" s="87"/>
      <c r="N36" s="87"/>
      <c r="O36" s="87"/>
      <c r="P36" s="87"/>
      <c r="Q36" s="87"/>
      <c r="R36" s="87"/>
      <c r="S36" s="87"/>
      <c r="T36" s="87"/>
      <c r="U36" s="87"/>
      <c r="V36" s="87"/>
      <c r="W36" s="87"/>
      <c r="X36" s="87"/>
      <c r="Y36" s="87"/>
      <c r="Z36" s="87"/>
      <c r="AA36" s="437"/>
      <c r="AH36" s="575" t="s">
        <v>545</v>
      </c>
      <c r="AI36" s="696">
        <f>SUM(AI30:AI35)</f>
        <v>989</v>
      </c>
      <c r="AJ36" s="696">
        <f>SUM(AJ30:AJ35)</f>
        <v>228</v>
      </c>
      <c r="AK36" s="696">
        <f>SUM(AK30:AK35)</f>
        <v>61</v>
      </c>
      <c r="AL36" s="696">
        <f>SUM(AL30:AL35)</f>
        <v>1278</v>
      </c>
      <c r="AM36" s="791"/>
      <c r="BH36" s="37" t="s">
        <v>545</v>
      </c>
      <c r="BI36" s="62">
        <f>SUM(BI30:BI35)</f>
        <v>989</v>
      </c>
      <c r="BJ36" s="83">
        <f>SUM(BJ30:BJ35)</f>
        <v>228</v>
      </c>
      <c r="BK36" s="82">
        <f>SUM(BK30:BK35)</f>
        <v>61</v>
      </c>
      <c r="BL36" s="138">
        <f>+SUM(BL30:BL35)</f>
        <v>1278</v>
      </c>
    </row>
    <row r="37" spans="1:64">
      <c r="A37" s="436"/>
      <c r="B37" s="87"/>
      <c r="C37" s="87"/>
      <c r="D37" s="87"/>
      <c r="E37" s="87"/>
      <c r="F37" s="87"/>
      <c r="G37" s="87"/>
      <c r="H37" s="87"/>
      <c r="I37" s="87"/>
      <c r="J37" s="87"/>
      <c r="K37" s="87"/>
      <c r="L37" s="87"/>
      <c r="M37" s="87"/>
      <c r="N37" s="87"/>
      <c r="O37" s="87"/>
      <c r="P37" s="87"/>
      <c r="Q37" s="87"/>
      <c r="R37" s="87"/>
      <c r="S37" s="87"/>
      <c r="T37" s="87"/>
      <c r="U37" s="87"/>
      <c r="V37" s="87"/>
      <c r="W37" s="87"/>
      <c r="X37" s="87"/>
      <c r="Y37" s="87"/>
      <c r="Z37" s="87"/>
      <c r="AA37" s="437"/>
      <c r="AM37" s="792"/>
    </row>
    <row r="38" spans="1:64">
      <c r="A38" s="436"/>
      <c r="B38" s="87"/>
      <c r="C38" s="87"/>
      <c r="D38" s="87"/>
      <c r="E38" s="87"/>
      <c r="F38" s="87"/>
      <c r="G38" s="87"/>
      <c r="H38" s="87"/>
      <c r="I38" s="87"/>
      <c r="J38" s="87"/>
      <c r="K38" s="87"/>
      <c r="L38" s="87"/>
      <c r="M38" s="87"/>
      <c r="N38" s="87"/>
      <c r="O38" s="87"/>
      <c r="P38" s="87"/>
      <c r="Q38" s="87"/>
      <c r="R38" s="87"/>
      <c r="S38" s="87"/>
      <c r="T38" s="87"/>
      <c r="U38" s="87"/>
      <c r="V38" s="87"/>
      <c r="W38" s="87"/>
      <c r="X38" s="87"/>
      <c r="Y38" s="87"/>
      <c r="Z38" s="87"/>
      <c r="AA38" s="437"/>
      <c r="AM38" s="791"/>
    </row>
    <row r="39" spans="1:64">
      <c r="A39" s="436"/>
      <c r="B39" s="87"/>
      <c r="C39" s="87"/>
      <c r="D39" s="87"/>
      <c r="E39" s="87"/>
      <c r="F39" s="87"/>
      <c r="G39" s="87"/>
      <c r="H39" s="87"/>
      <c r="I39" s="87"/>
      <c r="J39" s="87"/>
      <c r="K39" s="87"/>
      <c r="L39" s="87"/>
      <c r="M39" s="87"/>
      <c r="N39" s="87"/>
      <c r="O39" s="87"/>
      <c r="P39" s="87"/>
      <c r="Q39" s="87"/>
      <c r="R39" s="87"/>
      <c r="S39" s="87"/>
      <c r="T39" s="87"/>
      <c r="U39" s="87"/>
      <c r="V39" s="87"/>
      <c r="W39" s="87"/>
      <c r="X39" s="87"/>
      <c r="Y39" s="87"/>
      <c r="Z39" s="87"/>
      <c r="AA39" s="437"/>
      <c r="AI39" s="86"/>
      <c r="AJ39" s="86"/>
      <c r="AK39" s="86"/>
      <c r="AM39" s="792"/>
      <c r="BI39" s="86"/>
      <c r="BJ39" s="86"/>
      <c r="BK39" s="86"/>
    </row>
    <row r="40" spans="1:64">
      <c r="A40" s="436"/>
      <c r="B40" s="87"/>
      <c r="C40" s="87"/>
      <c r="D40" s="87"/>
      <c r="E40" s="87"/>
      <c r="F40" s="87"/>
      <c r="G40" s="87"/>
      <c r="H40" s="87"/>
      <c r="I40" s="87"/>
      <c r="J40" s="87"/>
      <c r="K40" s="87"/>
      <c r="L40" s="87"/>
      <c r="M40" s="87"/>
      <c r="N40" s="87"/>
      <c r="O40" s="87"/>
      <c r="P40" s="87"/>
      <c r="Q40" s="87"/>
      <c r="R40" s="87"/>
      <c r="S40" s="87"/>
      <c r="T40" s="87"/>
      <c r="U40" s="87"/>
      <c r="V40" s="87"/>
      <c r="W40" s="87"/>
      <c r="X40" s="87"/>
      <c r="Y40" s="87"/>
      <c r="Z40" s="87"/>
      <c r="AA40" s="437"/>
      <c r="AI40" s="87"/>
      <c r="AJ40" s="87"/>
      <c r="AK40" s="87"/>
      <c r="AM40" s="791"/>
      <c r="BI40" s="87"/>
      <c r="BJ40" s="87"/>
      <c r="BK40" s="87"/>
    </row>
    <row r="41" spans="1:64">
      <c r="A41" s="436"/>
      <c r="B41" s="87"/>
      <c r="C41" s="87"/>
      <c r="D41" s="87"/>
      <c r="E41" s="87"/>
      <c r="F41" s="87"/>
      <c r="G41" s="87"/>
      <c r="H41" s="87"/>
      <c r="I41" s="87"/>
      <c r="J41" s="87"/>
      <c r="K41" s="87"/>
      <c r="L41" s="87"/>
      <c r="M41" s="87"/>
      <c r="N41" s="87"/>
      <c r="O41" s="87"/>
      <c r="P41" s="87"/>
      <c r="Q41" s="87"/>
      <c r="R41" s="87"/>
      <c r="S41" s="87"/>
      <c r="T41" s="87"/>
      <c r="U41" s="87"/>
      <c r="V41" s="87"/>
      <c r="W41" s="87"/>
      <c r="X41" s="87"/>
      <c r="Y41" s="87"/>
      <c r="Z41" s="87"/>
      <c r="AA41" s="437"/>
      <c r="AM41" s="792"/>
    </row>
    <row r="42" spans="1:64">
      <c r="A42" s="436"/>
      <c r="B42" s="87"/>
      <c r="C42" s="87"/>
      <c r="D42" s="87"/>
      <c r="E42" s="87"/>
      <c r="F42" s="87"/>
      <c r="G42" s="87"/>
      <c r="H42" s="87"/>
      <c r="I42" s="87"/>
      <c r="J42" s="87"/>
      <c r="K42" s="87"/>
      <c r="L42" s="87"/>
      <c r="M42" s="87"/>
      <c r="N42" s="87"/>
      <c r="O42" s="87"/>
      <c r="P42" s="87"/>
      <c r="Q42" s="87"/>
      <c r="R42" s="87"/>
      <c r="S42" s="87"/>
      <c r="T42" s="87"/>
      <c r="U42" s="87"/>
      <c r="V42" s="87"/>
      <c r="W42" s="87"/>
      <c r="X42" s="87"/>
      <c r="Y42" s="87"/>
      <c r="Z42" s="87"/>
      <c r="AA42" s="437"/>
      <c r="AM42" s="791"/>
    </row>
    <row r="43" spans="1:64">
      <c r="A43" s="436"/>
      <c r="B43" s="87"/>
      <c r="C43" s="87"/>
      <c r="D43" s="87"/>
      <c r="E43" s="87"/>
      <c r="F43" s="87"/>
      <c r="G43" s="87"/>
      <c r="H43" s="87"/>
      <c r="I43" s="87"/>
      <c r="J43" s="87"/>
      <c r="K43" s="87"/>
      <c r="L43" s="87"/>
      <c r="M43" s="87"/>
      <c r="N43" s="87"/>
      <c r="O43" s="87"/>
      <c r="P43" s="87"/>
      <c r="Q43" s="87"/>
      <c r="R43" s="87"/>
      <c r="S43" s="87"/>
      <c r="T43" s="87"/>
      <c r="U43" s="87"/>
      <c r="V43" s="87"/>
      <c r="W43" s="87"/>
      <c r="X43" s="87"/>
      <c r="Y43" s="87"/>
      <c r="Z43" s="87"/>
      <c r="AA43" s="437"/>
      <c r="AM43" s="792"/>
    </row>
    <row r="44" spans="1:64">
      <c r="A44" s="436"/>
      <c r="B44" s="87"/>
      <c r="C44" s="87"/>
      <c r="D44" s="87"/>
      <c r="E44" s="87"/>
      <c r="F44" s="87"/>
      <c r="G44" s="87"/>
      <c r="H44" s="87"/>
      <c r="I44" s="87"/>
      <c r="J44" s="87"/>
      <c r="K44" s="87"/>
      <c r="L44" s="87"/>
      <c r="M44" s="87"/>
      <c r="N44" s="87"/>
      <c r="O44" s="87"/>
      <c r="P44" s="87"/>
      <c r="Q44" s="87"/>
      <c r="R44" s="87"/>
      <c r="S44" s="87"/>
      <c r="T44" s="87"/>
      <c r="U44" s="87"/>
      <c r="V44" s="87"/>
      <c r="W44" s="87"/>
      <c r="X44" s="87"/>
      <c r="Y44" s="87"/>
      <c r="Z44" s="87"/>
      <c r="AA44" s="437"/>
      <c r="AM44" s="791"/>
    </row>
    <row r="45" spans="1:64">
      <c r="A45" s="436"/>
      <c r="B45" s="87"/>
      <c r="C45" s="87"/>
      <c r="D45" s="87"/>
      <c r="E45" s="87"/>
      <c r="F45" s="87"/>
      <c r="G45" s="87"/>
      <c r="H45" s="87"/>
      <c r="I45" s="87"/>
      <c r="J45" s="87"/>
      <c r="K45" s="87"/>
      <c r="L45" s="87"/>
      <c r="M45" s="87"/>
      <c r="N45" s="87"/>
      <c r="O45" s="87"/>
      <c r="P45" s="87"/>
      <c r="Q45" s="87"/>
      <c r="R45" s="87"/>
      <c r="S45" s="87"/>
      <c r="T45" s="87"/>
      <c r="U45" s="87"/>
      <c r="V45" s="87"/>
      <c r="W45" s="87"/>
      <c r="X45" s="87"/>
      <c r="Y45" s="87"/>
      <c r="Z45" s="87"/>
      <c r="AA45" s="437"/>
      <c r="AM45" s="792"/>
    </row>
    <row r="46" spans="1:64">
      <c r="A46" s="436"/>
      <c r="B46" s="87"/>
      <c r="C46" s="87"/>
      <c r="D46" s="87"/>
      <c r="E46" s="87"/>
      <c r="F46" s="87"/>
      <c r="G46" s="87"/>
      <c r="H46" s="87"/>
      <c r="I46" s="87"/>
      <c r="J46" s="87"/>
      <c r="K46" s="87"/>
      <c r="L46" s="87"/>
      <c r="M46" s="87"/>
      <c r="N46" s="87"/>
      <c r="O46" s="87"/>
      <c r="P46" s="87"/>
      <c r="Q46" s="87"/>
      <c r="R46" s="87"/>
      <c r="S46" s="87"/>
      <c r="T46" s="87"/>
      <c r="U46" s="87"/>
      <c r="V46" s="87"/>
      <c r="W46" s="87"/>
      <c r="X46" s="87"/>
      <c r="Y46" s="87"/>
      <c r="Z46" s="87"/>
      <c r="AA46" s="437"/>
      <c r="AM46" s="791"/>
    </row>
    <row r="47" spans="1:64">
      <c r="A47" s="436"/>
      <c r="B47" s="87"/>
      <c r="C47" s="87"/>
      <c r="D47" s="87"/>
      <c r="E47" s="87"/>
      <c r="F47" s="87"/>
      <c r="G47" s="87"/>
      <c r="H47" s="87"/>
      <c r="I47" s="87"/>
      <c r="J47" s="87"/>
      <c r="K47" s="87"/>
      <c r="L47" s="87"/>
      <c r="M47" s="87"/>
      <c r="N47" s="87"/>
      <c r="O47" s="87"/>
      <c r="P47" s="87"/>
      <c r="Q47" s="87"/>
      <c r="R47" s="87"/>
      <c r="S47" s="87"/>
      <c r="T47" s="87"/>
      <c r="U47" s="87"/>
      <c r="V47" s="87"/>
      <c r="W47" s="87"/>
      <c r="X47" s="87"/>
      <c r="Y47" s="87"/>
      <c r="Z47" s="87"/>
      <c r="AA47" s="437"/>
      <c r="AM47" s="792"/>
    </row>
    <row r="48" spans="1:64">
      <c r="A48" s="436"/>
      <c r="B48" s="87"/>
      <c r="C48" s="87"/>
      <c r="D48" s="87"/>
      <c r="E48" s="87"/>
      <c r="F48" s="87"/>
      <c r="G48" s="87"/>
      <c r="H48" s="87"/>
      <c r="I48" s="87"/>
      <c r="J48" s="87"/>
      <c r="K48" s="87"/>
      <c r="L48" s="87"/>
      <c r="M48" s="87"/>
      <c r="N48" s="87"/>
      <c r="O48" s="87"/>
      <c r="P48" s="87"/>
      <c r="Q48" s="87"/>
      <c r="R48" s="87"/>
      <c r="S48" s="87"/>
      <c r="T48" s="87"/>
      <c r="U48" s="87"/>
      <c r="V48" s="87"/>
      <c r="W48" s="87"/>
      <c r="X48" s="87"/>
      <c r="Y48" s="87"/>
      <c r="Z48" s="87"/>
      <c r="AA48" s="437"/>
      <c r="AM48" s="791"/>
    </row>
    <row r="49" spans="1:40">
      <c r="A49" s="436"/>
      <c r="B49" s="87"/>
      <c r="C49" s="87"/>
      <c r="D49" s="87"/>
      <c r="E49" s="87"/>
      <c r="F49" s="87"/>
      <c r="G49" s="87"/>
      <c r="H49" s="87"/>
      <c r="I49" s="87"/>
      <c r="J49" s="87"/>
      <c r="K49" s="87"/>
      <c r="L49" s="87"/>
      <c r="M49" s="87"/>
      <c r="N49" s="87"/>
      <c r="O49" s="87"/>
      <c r="P49" s="87"/>
      <c r="Q49" s="87"/>
      <c r="R49" s="87"/>
      <c r="S49" s="87"/>
      <c r="T49" s="87"/>
      <c r="U49" s="87"/>
      <c r="V49" s="87"/>
      <c r="W49" s="87"/>
      <c r="X49" s="87"/>
      <c r="Y49" s="87"/>
      <c r="Z49" s="87"/>
      <c r="AA49" s="437"/>
      <c r="AM49" s="792"/>
    </row>
    <row r="50" spans="1:40">
      <c r="A50" s="436"/>
      <c r="B50" s="87"/>
      <c r="C50" s="87"/>
      <c r="D50" s="87"/>
      <c r="E50" s="87"/>
      <c r="F50" s="87"/>
      <c r="G50" s="87"/>
      <c r="H50" s="87"/>
      <c r="I50" s="87"/>
      <c r="J50" s="87"/>
      <c r="K50" s="87"/>
      <c r="L50" s="87"/>
      <c r="M50" s="87"/>
      <c r="N50" s="87"/>
      <c r="O50" s="87"/>
      <c r="P50" s="87"/>
      <c r="Q50" s="87"/>
      <c r="R50" s="87"/>
      <c r="S50" s="87"/>
      <c r="T50" s="87"/>
      <c r="U50" s="87"/>
      <c r="V50" s="87"/>
      <c r="W50" s="87"/>
      <c r="X50" s="87"/>
      <c r="Y50" s="87"/>
      <c r="Z50" s="87"/>
      <c r="AA50" s="437"/>
      <c r="AM50" s="791"/>
      <c r="AN50" s="791"/>
    </row>
    <row r="51" spans="1:40">
      <c r="A51" s="436"/>
      <c r="B51" s="87"/>
      <c r="C51" s="87"/>
      <c r="D51" s="87"/>
      <c r="E51" s="87"/>
      <c r="F51" s="87"/>
      <c r="G51" s="87"/>
      <c r="H51" s="87"/>
      <c r="I51" s="87"/>
      <c r="J51" s="87"/>
      <c r="K51" s="87"/>
      <c r="L51" s="87"/>
      <c r="M51" s="87"/>
      <c r="N51" s="87"/>
      <c r="O51" s="87"/>
      <c r="P51" s="87"/>
      <c r="Q51" s="87"/>
      <c r="R51" s="87"/>
      <c r="S51" s="87"/>
      <c r="T51" s="87"/>
      <c r="U51" s="87"/>
      <c r="V51" s="87"/>
      <c r="W51" s="87"/>
      <c r="X51" s="87"/>
      <c r="Y51" s="87"/>
      <c r="Z51" s="87"/>
      <c r="AA51" s="437"/>
      <c r="AM51" s="792"/>
      <c r="AN51" s="791"/>
    </row>
    <row r="52" spans="1:40">
      <c r="A52" s="436"/>
      <c r="B52" s="87"/>
      <c r="C52" s="87"/>
      <c r="D52" s="87"/>
      <c r="E52" s="87"/>
      <c r="F52" s="87"/>
      <c r="G52" s="87"/>
      <c r="H52" s="87"/>
      <c r="I52" s="87"/>
      <c r="J52" s="87"/>
      <c r="K52" s="87"/>
      <c r="L52" s="87"/>
      <c r="M52" s="87"/>
      <c r="N52" s="87"/>
      <c r="O52" s="87"/>
      <c r="P52" s="87"/>
      <c r="Q52" s="87"/>
      <c r="R52" s="87"/>
      <c r="S52" s="87"/>
      <c r="T52" s="87"/>
      <c r="U52" s="87"/>
      <c r="V52" s="87"/>
      <c r="W52" s="87"/>
      <c r="X52" s="87"/>
      <c r="Y52" s="87"/>
      <c r="Z52" s="87"/>
      <c r="AA52" s="437"/>
      <c r="AM52" s="791"/>
      <c r="AN52" s="791"/>
    </row>
    <row r="53" spans="1:40">
      <c r="A53" s="436"/>
      <c r="B53" s="87"/>
      <c r="C53" s="87"/>
      <c r="D53" s="87"/>
      <c r="E53" s="87"/>
      <c r="F53" s="87"/>
      <c r="G53" s="87"/>
      <c r="H53" s="87"/>
      <c r="I53" s="87"/>
      <c r="J53" s="87"/>
      <c r="K53" s="87"/>
      <c r="L53" s="87"/>
      <c r="M53" s="87"/>
      <c r="N53" s="87"/>
      <c r="O53" s="87"/>
      <c r="P53" s="87"/>
      <c r="Q53" s="87"/>
      <c r="R53" s="87"/>
      <c r="S53" s="87"/>
      <c r="T53" s="87"/>
      <c r="U53" s="87"/>
      <c r="V53" s="87"/>
      <c r="W53" s="87"/>
      <c r="X53" s="87"/>
      <c r="Y53" s="87"/>
      <c r="Z53" s="87"/>
      <c r="AA53" s="437"/>
      <c r="AM53" s="792"/>
      <c r="AN53" s="791"/>
    </row>
    <row r="54" spans="1:40">
      <c r="A54" s="436"/>
      <c r="B54" s="87"/>
      <c r="C54" s="87"/>
      <c r="D54" s="87"/>
      <c r="E54" s="87"/>
      <c r="F54" s="87"/>
      <c r="G54" s="87"/>
      <c r="H54" s="87"/>
      <c r="I54" s="87"/>
      <c r="J54" s="87"/>
      <c r="K54" s="87"/>
      <c r="L54" s="87"/>
      <c r="M54" s="87"/>
      <c r="N54" s="87"/>
      <c r="O54" s="87"/>
      <c r="P54" s="87"/>
      <c r="Q54" s="87"/>
      <c r="R54" s="87"/>
      <c r="S54" s="87"/>
      <c r="T54" s="87"/>
      <c r="U54" s="87"/>
      <c r="V54" s="87"/>
      <c r="W54" s="87"/>
      <c r="X54" s="87"/>
      <c r="Y54" s="87"/>
      <c r="Z54" s="87"/>
      <c r="AA54" s="437"/>
      <c r="AM54" s="791"/>
      <c r="AN54" s="791"/>
    </row>
    <row r="55" spans="1:40">
      <c r="A55" s="436"/>
      <c r="B55" s="87"/>
      <c r="C55" s="87"/>
      <c r="D55" s="87"/>
      <c r="E55" s="87"/>
      <c r="F55" s="87"/>
      <c r="G55" s="87"/>
      <c r="H55" s="87"/>
      <c r="I55" s="87"/>
      <c r="J55" s="87"/>
      <c r="K55" s="87"/>
      <c r="L55" s="87"/>
      <c r="M55" s="87"/>
      <c r="N55" s="87"/>
      <c r="O55" s="87"/>
      <c r="P55" s="87"/>
      <c r="Q55" s="87"/>
      <c r="R55" s="87"/>
      <c r="S55" s="87"/>
      <c r="T55" s="87"/>
      <c r="U55" s="87"/>
      <c r="V55" s="87"/>
      <c r="W55" s="87"/>
      <c r="X55" s="87"/>
      <c r="Y55" s="87"/>
      <c r="Z55" s="87"/>
      <c r="AA55" s="437"/>
    </row>
    <row r="56" spans="1:40">
      <c r="A56" s="436"/>
      <c r="B56" s="87"/>
      <c r="C56" s="87"/>
      <c r="D56" s="87"/>
      <c r="E56" s="87"/>
      <c r="F56" s="87"/>
      <c r="G56" s="87"/>
      <c r="H56" s="87"/>
      <c r="I56" s="87"/>
      <c r="J56" s="87"/>
      <c r="K56" s="87"/>
      <c r="L56" s="87"/>
      <c r="M56" s="87"/>
      <c r="N56" s="87"/>
      <c r="O56" s="87"/>
      <c r="P56" s="87"/>
      <c r="Q56" s="87"/>
      <c r="R56" s="87"/>
      <c r="S56" s="87"/>
      <c r="T56" s="87"/>
      <c r="U56" s="87"/>
      <c r="V56" s="87"/>
      <c r="W56" s="87"/>
      <c r="X56" s="87"/>
      <c r="Y56" s="87"/>
      <c r="Z56" s="87"/>
      <c r="AA56" s="437"/>
    </row>
    <row r="57" spans="1:40">
      <c r="A57" s="436"/>
      <c r="B57" s="87"/>
      <c r="C57" s="87"/>
      <c r="D57" s="87"/>
      <c r="E57" s="87"/>
      <c r="F57" s="87"/>
      <c r="G57" s="87"/>
      <c r="H57" s="87"/>
      <c r="I57" s="87"/>
      <c r="J57" s="87"/>
      <c r="K57" s="87"/>
      <c r="L57" s="87"/>
      <c r="M57" s="87"/>
      <c r="N57" s="87"/>
      <c r="O57" s="87"/>
      <c r="P57" s="87"/>
      <c r="Q57" s="87"/>
      <c r="R57" s="87"/>
      <c r="S57" s="87"/>
      <c r="T57" s="87"/>
      <c r="U57" s="87"/>
      <c r="V57" s="87"/>
      <c r="W57" s="87"/>
      <c r="X57" s="87"/>
      <c r="Y57" s="87"/>
      <c r="Z57" s="87"/>
      <c r="AA57" s="437"/>
    </row>
    <row r="58" spans="1:40">
      <c r="A58" s="436"/>
      <c r="B58" s="87"/>
      <c r="C58" s="87"/>
      <c r="D58" s="87"/>
      <c r="E58" s="87"/>
      <c r="F58" s="87"/>
      <c r="G58" s="87"/>
      <c r="H58" s="87"/>
      <c r="I58" s="87"/>
      <c r="J58" s="87"/>
      <c r="K58" s="87"/>
      <c r="L58" s="87"/>
      <c r="M58" s="87"/>
      <c r="N58" s="87"/>
      <c r="O58" s="87"/>
      <c r="P58" s="87"/>
      <c r="Q58" s="87"/>
      <c r="R58" s="87"/>
      <c r="S58" s="87"/>
      <c r="T58" s="87"/>
      <c r="U58" s="87"/>
      <c r="V58" s="87"/>
      <c r="W58" s="87"/>
      <c r="X58" s="87"/>
      <c r="Y58" s="87"/>
      <c r="Z58" s="87"/>
      <c r="AA58" s="437"/>
    </row>
    <row r="59" spans="1:40">
      <c r="A59" s="436"/>
      <c r="B59" s="87"/>
      <c r="C59" s="87"/>
      <c r="D59" s="87"/>
      <c r="E59" s="87"/>
      <c r="F59" s="87"/>
      <c r="G59" s="87"/>
      <c r="H59" s="87"/>
      <c r="I59" s="87"/>
      <c r="J59" s="87"/>
      <c r="K59" s="87"/>
      <c r="L59" s="87"/>
      <c r="M59" s="87"/>
      <c r="N59" s="87"/>
      <c r="O59" s="87"/>
      <c r="P59" s="87"/>
      <c r="Q59" s="87"/>
      <c r="R59" s="87"/>
      <c r="S59" s="87"/>
      <c r="T59" s="87"/>
      <c r="U59" s="87"/>
      <c r="V59" s="87"/>
      <c r="W59" s="87"/>
      <c r="X59" s="87"/>
      <c r="Y59" s="87"/>
      <c r="Z59" s="87"/>
      <c r="AA59" s="437"/>
    </row>
    <row r="60" spans="1:40">
      <c r="A60" s="438"/>
      <c r="B60" s="439"/>
      <c r="C60" s="439"/>
      <c r="D60" s="439"/>
      <c r="E60" s="439"/>
      <c r="F60" s="439"/>
      <c r="G60" s="439"/>
      <c r="H60" s="439"/>
      <c r="I60" s="439"/>
      <c r="J60" s="439"/>
      <c r="K60" s="439"/>
      <c r="L60" s="439"/>
      <c r="M60" s="439"/>
      <c r="N60" s="439"/>
      <c r="O60" s="439"/>
      <c r="P60" s="439"/>
      <c r="Q60" s="439"/>
      <c r="R60" s="439"/>
      <c r="S60" s="439"/>
      <c r="T60" s="439"/>
      <c r="U60" s="439"/>
      <c r="V60" s="439"/>
      <c r="W60" s="439"/>
      <c r="X60" s="439"/>
      <c r="Y60" s="439"/>
      <c r="Z60" s="439"/>
      <c r="AA60" s="440"/>
    </row>
  </sheetData>
  <mergeCells count="10">
    <mergeCell ref="BH26:BL27"/>
    <mergeCell ref="A1:B1"/>
    <mergeCell ref="V1:AA1"/>
    <mergeCell ref="B3:L16"/>
    <mergeCell ref="BC26:BF27"/>
    <mergeCell ref="AC26:AF27"/>
    <mergeCell ref="AH26:AL27"/>
    <mergeCell ref="AC8:AF8"/>
    <mergeCell ref="AH8:AL8"/>
    <mergeCell ref="AN15:AY27"/>
  </mergeCells>
  <phoneticPr fontId="9"/>
  <conditionalFormatting sqref="AD11:AD22">
    <cfRule type="top10" dxfId="4" priority="1" rank="2"/>
  </conditionalFormatting>
  <pageMargins left="0.75" right="0.75" top="1" bottom="1" header="0.51200000000000001" footer="0.51200000000000001"/>
  <pageSetup paperSize="9" scale="97" orientation="portrait" r:id="rId1"/>
  <headerFooter alignWithMargins="0"/>
  <colBreaks count="2" manualBreakCount="2">
    <brk id="27" max="1048575" man="1"/>
    <brk id="53"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900-000000000000}">
          <x14:formula1>
            <xm:f>業種リスト!$A$2:$A$14</xm:f>
          </x14:formula1>
          <xm:sqref>AP6:AR7</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theme="9" tint="0.59999389629810485"/>
  </sheetPr>
  <dimension ref="A1:BM60"/>
  <sheetViews>
    <sheetView showGridLines="0" view="pageBreakPreview" zoomScaleNormal="100" zoomScaleSheetLayoutView="100" workbookViewId="0">
      <selection activeCell="AC1" sqref="AC1"/>
    </sheetView>
  </sheetViews>
  <sheetFormatPr defaultColWidth="10.28515625" defaultRowHeight="10.5"/>
  <cols>
    <col min="1" max="27" width="3.5703125" style="26" customWidth="1"/>
    <col min="28" max="28" width="1.7109375" style="26" customWidth="1"/>
    <col min="29" max="29" width="14.85546875" style="26" customWidth="1"/>
    <col min="30" max="32" width="7.42578125" style="26" customWidth="1"/>
    <col min="33" max="33" width="1.7109375" style="26" customWidth="1"/>
    <col min="34" max="34" width="14.85546875" style="26" customWidth="1"/>
    <col min="35" max="35" width="7.140625" style="26" bestFit="1" customWidth="1"/>
    <col min="36" max="36" width="7.5703125" style="26" customWidth="1"/>
    <col min="37" max="38" width="6.85546875" style="26" bestFit="1" customWidth="1"/>
    <col min="39" max="39" width="15.85546875" style="336" bestFit="1" customWidth="1"/>
    <col min="40" max="40" width="7.140625" style="336" bestFit="1" customWidth="1"/>
    <col min="41" max="41" width="5.42578125" style="336" bestFit="1" customWidth="1"/>
    <col min="42" max="43" width="7.140625" style="336" bestFit="1" customWidth="1"/>
    <col min="44" max="44" width="8.28515625" style="336" bestFit="1" customWidth="1"/>
    <col min="45" max="45" width="5.42578125" style="336" bestFit="1" customWidth="1"/>
    <col min="46" max="53" width="5.42578125" style="336" customWidth="1"/>
    <col min="54" max="54" width="1.7109375" style="26" customWidth="1"/>
    <col min="55" max="55" width="14.85546875" style="26" customWidth="1"/>
    <col min="56" max="58" width="7.42578125" style="26" customWidth="1"/>
    <col min="59" max="59" width="1.7109375" style="26" customWidth="1"/>
    <col min="60" max="60" width="14.85546875" style="26" customWidth="1"/>
    <col min="61" max="61" width="7.140625" style="26" bestFit="1" customWidth="1"/>
    <col min="62" max="62" width="7.5703125" style="26" customWidth="1"/>
    <col min="63" max="64" width="6.85546875" style="26" bestFit="1" customWidth="1"/>
    <col min="65" max="16384" width="10.28515625" style="26"/>
  </cols>
  <sheetData>
    <row r="1" spans="1:64" ht="21" customHeight="1" thickBot="1">
      <c r="A1" s="928">
        <v>52</v>
      </c>
      <c r="B1" s="928"/>
      <c r="C1" s="495" t="s">
        <v>117</v>
      </c>
      <c r="D1" s="495"/>
      <c r="E1" s="495"/>
      <c r="F1" s="495"/>
      <c r="G1" s="495"/>
      <c r="H1" s="495"/>
      <c r="I1" s="495"/>
      <c r="J1" s="495"/>
      <c r="K1" s="495"/>
      <c r="L1" s="495"/>
      <c r="M1" s="495"/>
      <c r="N1" s="495"/>
      <c r="O1" s="495"/>
      <c r="P1" s="495"/>
      <c r="Q1" s="495"/>
      <c r="R1" s="495"/>
      <c r="S1" s="495"/>
      <c r="T1" s="495"/>
      <c r="U1" s="495"/>
      <c r="V1" s="1005" t="s">
        <v>656</v>
      </c>
      <c r="W1" s="929"/>
      <c r="X1" s="929"/>
      <c r="Y1" s="929"/>
      <c r="Z1" s="929"/>
      <c r="AA1" s="929"/>
      <c r="AC1" s="528" t="s">
        <v>901</v>
      </c>
      <c r="BC1" s="528" t="s">
        <v>118</v>
      </c>
    </row>
    <row r="3" spans="1:64">
      <c r="B3" s="930" t="s">
        <v>870</v>
      </c>
      <c r="C3" s="931"/>
      <c r="D3" s="931"/>
      <c r="E3" s="931"/>
      <c r="F3" s="931"/>
      <c r="G3" s="931"/>
      <c r="H3" s="931"/>
      <c r="I3" s="931"/>
      <c r="J3" s="931"/>
      <c r="K3" s="931"/>
      <c r="L3" s="931"/>
      <c r="N3" s="433"/>
      <c r="O3" s="434"/>
      <c r="P3" s="434"/>
      <c r="Q3" s="434"/>
      <c r="R3" s="434"/>
      <c r="S3" s="434"/>
      <c r="T3" s="434"/>
      <c r="U3" s="434"/>
      <c r="V3" s="434"/>
      <c r="W3" s="434"/>
      <c r="X3" s="434"/>
      <c r="Y3" s="434"/>
      <c r="Z3" s="434"/>
      <c r="AA3" s="435"/>
      <c r="AC3" s="26" t="s">
        <v>319</v>
      </c>
      <c r="AH3" s="26" t="s">
        <v>89</v>
      </c>
      <c r="AN3" s="336" t="s">
        <v>669</v>
      </c>
      <c r="BC3" s="26" t="s">
        <v>319</v>
      </c>
      <c r="BH3" s="26" t="s">
        <v>89</v>
      </c>
    </row>
    <row r="4" spans="1:64" ht="11.25" thickBot="1">
      <c r="B4" s="931"/>
      <c r="C4" s="931"/>
      <c r="D4" s="931"/>
      <c r="E4" s="931"/>
      <c r="F4" s="931"/>
      <c r="G4" s="931"/>
      <c r="H4" s="931"/>
      <c r="I4" s="931"/>
      <c r="J4" s="931"/>
      <c r="K4" s="931"/>
      <c r="L4" s="931"/>
      <c r="N4" s="436"/>
      <c r="O4" s="87"/>
      <c r="P4" s="87"/>
      <c r="Q4" s="87"/>
      <c r="R4" s="87"/>
      <c r="S4" s="87"/>
      <c r="T4" s="87"/>
      <c r="U4" s="87"/>
      <c r="V4" s="87"/>
      <c r="W4" s="87"/>
      <c r="X4" s="87"/>
      <c r="Y4" s="87"/>
      <c r="Z4" s="87"/>
      <c r="AA4" s="437"/>
      <c r="AN4" s="336" t="str">
        <f>CONCATENATE("女性管理職登用について、「定めている」と回答した事業所が全体で",TEXT(AD6,"0.0％"),"となった。")</f>
        <v>女性管理職登用について、「定めている」と回答した事業所が全体で29.4%となった。</v>
      </c>
    </row>
    <row r="5" spans="1:64" ht="11.25" thickBot="1">
      <c r="B5" s="931"/>
      <c r="C5" s="931"/>
      <c r="D5" s="931"/>
      <c r="E5" s="931"/>
      <c r="F5" s="931"/>
      <c r="G5" s="931"/>
      <c r="H5" s="931"/>
      <c r="I5" s="931"/>
      <c r="J5" s="931"/>
      <c r="K5" s="931"/>
      <c r="L5" s="931"/>
      <c r="N5" s="436"/>
      <c r="O5" s="87"/>
      <c r="P5" s="87"/>
      <c r="Q5" s="87"/>
      <c r="R5" s="87"/>
      <c r="S5" s="87"/>
      <c r="T5" s="87"/>
      <c r="U5" s="87"/>
      <c r="V5" s="87"/>
      <c r="W5" s="87"/>
      <c r="X5" s="87"/>
      <c r="Y5" s="87"/>
      <c r="Z5" s="87"/>
      <c r="AA5" s="437"/>
      <c r="AC5" s="578"/>
      <c r="AD5" s="576" t="s">
        <v>21</v>
      </c>
      <c r="AE5" s="576" t="s">
        <v>22</v>
      </c>
      <c r="AF5" s="575" t="s">
        <v>399</v>
      </c>
      <c r="AH5" s="578"/>
      <c r="AI5" s="576" t="s">
        <v>21</v>
      </c>
      <c r="AJ5" s="576" t="s">
        <v>22</v>
      </c>
      <c r="AK5" s="575" t="s">
        <v>399</v>
      </c>
      <c r="AL5" s="575" t="s">
        <v>547</v>
      </c>
      <c r="AN5" s="336" t="s">
        <v>670</v>
      </c>
      <c r="AP5" s="788" t="s">
        <v>671</v>
      </c>
      <c r="AQ5" s="788" t="s">
        <v>672</v>
      </c>
      <c r="AR5" s="788" t="s">
        <v>673</v>
      </c>
      <c r="AS5" s="336" t="s">
        <v>674</v>
      </c>
      <c r="BC5" s="134"/>
      <c r="BD5" s="156" t="s">
        <v>21</v>
      </c>
      <c r="BE5" s="157" t="s">
        <v>22</v>
      </c>
      <c r="BF5" s="30" t="s">
        <v>399</v>
      </c>
      <c r="BH5" s="134"/>
      <c r="BI5" s="156" t="s">
        <v>21</v>
      </c>
      <c r="BJ5" s="157" t="s">
        <v>22</v>
      </c>
      <c r="BK5" s="43" t="s">
        <v>399</v>
      </c>
      <c r="BL5" s="103" t="s">
        <v>547</v>
      </c>
    </row>
    <row r="6" spans="1:64" ht="11.25" thickBot="1">
      <c r="B6" s="931"/>
      <c r="C6" s="931"/>
      <c r="D6" s="931"/>
      <c r="E6" s="931"/>
      <c r="F6" s="931"/>
      <c r="G6" s="931"/>
      <c r="H6" s="931"/>
      <c r="I6" s="931"/>
      <c r="J6" s="931"/>
      <c r="K6" s="931"/>
      <c r="L6" s="931"/>
      <c r="N6" s="436"/>
      <c r="O6" s="87"/>
      <c r="P6" s="87"/>
      <c r="Q6" s="87"/>
      <c r="R6" s="87"/>
      <c r="S6" s="87"/>
      <c r="T6" s="87"/>
      <c r="U6" s="87"/>
      <c r="V6" s="87"/>
      <c r="W6" s="87"/>
      <c r="X6" s="87"/>
      <c r="Y6" s="87"/>
      <c r="Z6" s="87"/>
      <c r="AA6" s="437"/>
      <c r="AC6" s="575" t="s">
        <v>547</v>
      </c>
      <c r="AD6" s="769">
        <f>BD6</f>
        <v>0.29420970266040691</v>
      </c>
      <c r="AE6" s="688">
        <f>BE6</f>
        <v>0.64319248826291076</v>
      </c>
      <c r="AF6" s="688">
        <f>BF6</f>
        <v>6.2597809076682318E-2</v>
      </c>
      <c r="AH6" s="575" t="s">
        <v>547</v>
      </c>
      <c r="AI6" s="696">
        <f>BI6</f>
        <v>376</v>
      </c>
      <c r="AJ6" s="696">
        <f>BJ6</f>
        <v>822</v>
      </c>
      <c r="AK6" s="696">
        <f>BK6</f>
        <v>80</v>
      </c>
      <c r="AL6" s="696">
        <f>BL6</f>
        <v>1278</v>
      </c>
      <c r="AN6" s="336" t="s">
        <v>733</v>
      </c>
      <c r="AP6" s="788" t="s">
        <v>694</v>
      </c>
      <c r="AQ6" s="788" t="s">
        <v>693</v>
      </c>
      <c r="AR6" s="788"/>
      <c r="AS6" s="336" t="s">
        <v>785</v>
      </c>
      <c r="BC6" s="31" t="s">
        <v>547</v>
      </c>
      <c r="BD6" s="130">
        <f>+BI6/$BL6</f>
        <v>0.29420970266040691</v>
      </c>
      <c r="BE6" s="131">
        <f>+BJ6/$BL6</f>
        <v>0.64319248826291076</v>
      </c>
      <c r="BF6" s="133">
        <f>+BK6/$BL6</f>
        <v>6.2597809076682318E-2</v>
      </c>
      <c r="BH6" s="31" t="s">
        <v>547</v>
      </c>
      <c r="BI6" s="38">
        <f>+集計・資料②!CO32</f>
        <v>376</v>
      </c>
      <c r="BJ6" s="39">
        <f>+集計・資料②!CP32</f>
        <v>822</v>
      </c>
      <c r="BK6" s="40">
        <f>+集計・資料②!CQ32</f>
        <v>80</v>
      </c>
      <c r="BL6" s="240">
        <f>+SUM(BI6:BK6)</f>
        <v>1278</v>
      </c>
    </row>
    <row r="7" spans="1:64">
      <c r="B7" s="931"/>
      <c r="C7" s="931"/>
      <c r="D7" s="931"/>
      <c r="E7" s="931"/>
      <c r="F7" s="931"/>
      <c r="G7" s="931"/>
      <c r="H7" s="931"/>
      <c r="I7" s="931"/>
      <c r="J7" s="931"/>
      <c r="K7" s="931"/>
      <c r="L7" s="931"/>
      <c r="N7" s="436"/>
      <c r="O7" s="87"/>
      <c r="P7" s="87"/>
      <c r="Q7" s="87"/>
      <c r="R7" s="87"/>
      <c r="S7" s="87"/>
      <c r="T7" s="87"/>
      <c r="U7" s="87"/>
      <c r="V7" s="87"/>
      <c r="W7" s="87"/>
      <c r="X7" s="87"/>
      <c r="Y7" s="87"/>
      <c r="Z7" s="87"/>
      <c r="AA7" s="437"/>
      <c r="AK7" s="87"/>
      <c r="AL7" s="87"/>
      <c r="AP7" s="788"/>
      <c r="AQ7" s="788"/>
      <c r="AR7" s="788"/>
      <c r="BK7" s="525"/>
      <c r="BL7" s="525"/>
    </row>
    <row r="8" spans="1:64">
      <c r="B8" s="931"/>
      <c r="C8" s="931"/>
      <c r="D8" s="931"/>
      <c r="E8" s="931"/>
      <c r="F8" s="931"/>
      <c r="G8" s="931"/>
      <c r="H8" s="931"/>
      <c r="I8" s="931"/>
      <c r="J8" s="931"/>
      <c r="K8" s="931"/>
      <c r="L8" s="931"/>
      <c r="N8" s="436"/>
      <c r="O8" s="87"/>
      <c r="P8" s="87"/>
      <c r="Q8" s="87"/>
      <c r="R8" s="87"/>
      <c r="S8" s="87"/>
      <c r="T8" s="87"/>
      <c r="U8" s="87"/>
      <c r="V8" s="87"/>
      <c r="W8" s="87"/>
      <c r="X8" s="87"/>
      <c r="Y8" s="87"/>
      <c r="Z8" s="87"/>
      <c r="AA8" s="437"/>
      <c r="AC8" s="26" t="s">
        <v>612</v>
      </c>
      <c r="AH8" s="26" t="s">
        <v>613</v>
      </c>
      <c r="AK8" s="87"/>
      <c r="AL8" s="87"/>
      <c r="AN8" s="336" t="str">
        <f>CONCATENATE(AN6,AP6,AQ6,AR6,AS6,AN7,AP7,AQ7,AR7,AS7)</f>
        <v>業種別では、「教育・学習支援業」「医療・福祉」で定めている割合が高い。</v>
      </c>
      <c r="BC8" s="26" t="s">
        <v>319</v>
      </c>
      <c r="BH8" s="26" t="s">
        <v>90</v>
      </c>
      <c r="BK8" s="87"/>
      <c r="BL8" s="87"/>
    </row>
    <row r="9" spans="1:64" ht="11.25" thickBot="1">
      <c r="B9" s="931"/>
      <c r="C9" s="931"/>
      <c r="D9" s="931"/>
      <c r="E9" s="931"/>
      <c r="F9" s="931"/>
      <c r="G9" s="931"/>
      <c r="H9" s="931"/>
      <c r="I9" s="931"/>
      <c r="J9" s="931"/>
      <c r="K9" s="931"/>
      <c r="L9" s="931"/>
      <c r="N9" s="436"/>
      <c r="O9" s="87"/>
      <c r="P9" s="87"/>
      <c r="Q9" s="87"/>
      <c r="R9" s="87"/>
      <c r="S9" s="87"/>
      <c r="T9" s="87"/>
      <c r="U9" s="87"/>
      <c r="V9" s="87"/>
      <c r="W9" s="87"/>
      <c r="X9" s="87"/>
      <c r="Y9" s="87"/>
      <c r="Z9" s="87"/>
      <c r="AA9" s="437"/>
      <c r="AK9" s="87"/>
      <c r="AL9" s="87"/>
      <c r="AN9" s="336" t="s">
        <v>677</v>
      </c>
      <c r="BK9" s="526"/>
      <c r="BL9" s="526"/>
    </row>
    <row r="10" spans="1:64" ht="11.25" thickBot="1">
      <c r="B10" s="931"/>
      <c r="C10" s="931"/>
      <c r="D10" s="931"/>
      <c r="E10" s="931"/>
      <c r="F10" s="931"/>
      <c r="G10" s="931"/>
      <c r="H10" s="931"/>
      <c r="I10" s="931"/>
      <c r="J10" s="931"/>
      <c r="K10" s="931"/>
      <c r="L10" s="931"/>
      <c r="N10" s="436"/>
      <c r="O10" s="87"/>
      <c r="P10" s="87"/>
      <c r="Q10" s="87"/>
      <c r="R10" s="87"/>
      <c r="S10" s="87"/>
      <c r="T10" s="87"/>
      <c r="U10" s="87"/>
      <c r="V10" s="87"/>
      <c r="W10" s="87"/>
      <c r="X10" s="87"/>
      <c r="Y10" s="87"/>
      <c r="Z10" s="87"/>
      <c r="AA10" s="437"/>
      <c r="AC10" s="575" t="s">
        <v>539</v>
      </c>
      <c r="AD10" s="576" t="s">
        <v>21</v>
      </c>
      <c r="AE10" s="576" t="s">
        <v>22</v>
      </c>
      <c r="AF10" s="575" t="s">
        <v>399</v>
      </c>
      <c r="AH10" s="575" t="s">
        <v>539</v>
      </c>
      <c r="AI10" s="576" t="s">
        <v>21</v>
      </c>
      <c r="AJ10" s="576" t="s">
        <v>22</v>
      </c>
      <c r="AK10" s="575" t="s">
        <v>399</v>
      </c>
      <c r="AL10" s="575" t="s">
        <v>547</v>
      </c>
      <c r="AN10" s="336" t="s">
        <v>869</v>
      </c>
      <c r="BC10" s="31" t="s">
        <v>539</v>
      </c>
      <c r="BD10" s="247" t="s">
        <v>21</v>
      </c>
      <c r="BE10" s="25" t="s">
        <v>22</v>
      </c>
      <c r="BF10" s="103" t="s">
        <v>399</v>
      </c>
      <c r="BH10" s="31" t="s">
        <v>539</v>
      </c>
      <c r="BI10" s="247" t="s">
        <v>21</v>
      </c>
      <c r="BJ10" s="25" t="s">
        <v>22</v>
      </c>
      <c r="BK10" s="104" t="s">
        <v>399</v>
      </c>
      <c r="BL10" s="103" t="s">
        <v>547</v>
      </c>
    </row>
    <row r="11" spans="1:64">
      <c r="B11" s="931"/>
      <c r="C11" s="931"/>
      <c r="D11" s="931"/>
      <c r="E11" s="931"/>
      <c r="F11" s="931"/>
      <c r="G11" s="931"/>
      <c r="H11" s="931"/>
      <c r="I11" s="931"/>
      <c r="J11" s="931"/>
      <c r="K11" s="931"/>
      <c r="L11" s="931"/>
      <c r="N11" s="436"/>
      <c r="O11" s="87"/>
      <c r="P11" s="87"/>
      <c r="Q11" s="87"/>
      <c r="R11" s="87"/>
      <c r="S11" s="87"/>
      <c r="T11" s="87"/>
      <c r="U11" s="87"/>
      <c r="V11" s="87"/>
      <c r="W11" s="87"/>
      <c r="X11" s="87"/>
      <c r="Y11" s="87"/>
      <c r="Z11" s="87"/>
      <c r="AA11" s="437"/>
      <c r="AC11" s="573" t="s">
        <v>401</v>
      </c>
      <c r="AD11" s="697">
        <f>BD23</f>
        <v>0.27004219409282698</v>
      </c>
      <c r="AE11" s="688">
        <f>BE23</f>
        <v>0.64556962025316456</v>
      </c>
      <c r="AF11" s="688">
        <f>BF23</f>
        <v>8.4388185654008435E-2</v>
      </c>
      <c r="AH11" s="573" t="s">
        <v>401</v>
      </c>
      <c r="AI11" s="709">
        <f>BI23</f>
        <v>64</v>
      </c>
      <c r="AJ11" s="709">
        <f>BJ23</f>
        <v>153</v>
      </c>
      <c r="AK11" s="709">
        <f>BK23</f>
        <v>20</v>
      </c>
      <c r="AL11" s="709">
        <f>BL23</f>
        <v>237</v>
      </c>
      <c r="BC11" s="44" t="s">
        <v>546</v>
      </c>
      <c r="BD11" s="90" t="e">
        <f>+BI11/$BL11</f>
        <v>#DIV/0!</v>
      </c>
      <c r="BE11" s="46" t="e">
        <f>+BJ11/$BL11</f>
        <v>#DIV/0!</v>
      </c>
      <c r="BF11" s="91" t="e">
        <f>+BK11/$BL11</f>
        <v>#DIV/0!</v>
      </c>
      <c r="BH11" s="147" t="s">
        <v>546</v>
      </c>
      <c r="BI11" s="511">
        <f>+集計・資料②!CO6</f>
        <v>0</v>
      </c>
      <c r="BJ11" s="238">
        <f>+集計・資料②!CP6</f>
        <v>0</v>
      </c>
      <c r="BK11" s="519">
        <f>+集計・資料②!CQ6</f>
        <v>0</v>
      </c>
      <c r="BL11" s="510">
        <f>+SUM(BI11:BK11)</f>
        <v>0</v>
      </c>
    </row>
    <row r="12" spans="1:64">
      <c r="B12" s="931"/>
      <c r="C12" s="931"/>
      <c r="D12" s="931"/>
      <c r="E12" s="931"/>
      <c r="F12" s="931"/>
      <c r="G12" s="931"/>
      <c r="H12" s="931"/>
      <c r="I12" s="931"/>
      <c r="J12" s="931"/>
      <c r="K12" s="931"/>
      <c r="L12" s="931"/>
      <c r="N12" s="436"/>
      <c r="O12" s="87"/>
      <c r="P12" s="87"/>
      <c r="Q12" s="87"/>
      <c r="R12" s="87"/>
      <c r="S12" s="87"/>
      <c r="T12" s="87"/>
      <c r="U12" s="87"/>
      <c r="V12" s="87"/>
      <c r="W12" s="87"/>
      <c r="X12" s="87"/>
      <c r="Y12" s="87"/>
      <c r="Z12" s="87"/>
      <c r="AA12" s="437"/>
      <c r="AC12" s="690" t="s">
        <v>402</v>
      </c>
      <c r="AD12" s="697">
        <f>BD22</f>
        <v>0.26842105263157895</v>
      </c>
      <c r="AE12" s="688">
        <f>BE22</f>
        <v>0.66842105263157892</v>
      </c>
      <c r="AF12" s="688">
        <f>BF22</f>
        <v>6.3157894736842107E-2</v>
      </c>
      <c r="AH12" s="690" t="s">
        <v>402</v>
      </c>
      <c r="AI12" s="709">
        <f>BI22</f>
        <v>51</v>
      </c>
      <c r="AJ12" s="709">
        <f>BJ22</f>
        <v>127</v>
      </c>
      <c r="AK12" s="709">
        <f>BK22</f>
        <v>12</v>
      </c>
      <c r="AL12" s="709">
        <f>BL22</f>
        <v>190</v>
      </c>
      <c r="BC12" s="7" t="s">
        <v>533</v>
      </c>
      <c r="BD12" s="96">
        <f t="shared" ref="BD12:BF23" si="0">+BI12/$BL12</f>
        <v>0.26190476190476192</v>
      </c>
      <c r="BE12" s="72">
        <f t="shared" si="0"/>
        <v>0.66666666666666663</v>
      </c>
      <c r="BF12" s="73">
        <f t="shared" si="0"/>
        <v>7.1428571428571425E-2</v>
      </c>
      <c r="BH12" s="18" t="s">
        <v>533</v>
      </c>
      <c r="BI12" s="512">
        <f>+集計・資料②!CO8</f>
        <v>33</v>
      </c>
      <c r="BJ12" s="517">
        <f>+集計・資料②!CP8</f>
        <v>84</v>
      </c>
      <c r="BK12" s="520">
        <f>+集計・資料②!CQ8</f>
        <v>9</v>
      </c>
      <c r="BL12" s="76">
        <f>+SUM(BI12:BK12)</f>
        <v>126</v>
      </c>
    </row>
    <row r="13" spans="1:64">
      <c r="B13" s="931"/>
      <c r="C13" s="931"/>
      <c r="D13" s="931"/>
      <c r="E13" s="931"/>
      <c r="F13" s="931"/>
      <c r="G13" s="931"/>
      <c r="H13" s="931"/>
      <c r="I13" s="931"/>
      <c r="J13" s="931"/>
      <c r="K13" s="931"/>
      <c r="L13" s="931"/>
      <c r="N13" s="436"/>
      <c r="O13" s="87"/>
      <c r="P13" s="87"/>
      <c r="Q13" s="87"/>
      <c r="R13" s="87"/>
      <c r="S13" s="87"/>
      <c r="T13" s="87"/>
      <c r="U13" s="87"/>
      <c r="V13" s="87"/>
      <c r="W13" s="87"/>
      <c r="X13" s="87"/>
      <c r="Y13" s="87"/>
      <c r="Z13" s="87"/>
      <c r="AA13" s="437"/>
      <c r="AC13" s="573" t="s">
        <v>403</v>
      </c>
      <c r="AD13" s="697">
        <f>BD21</f>
        <v>0.30769230769230771</v>
      </c>
      <c r="AE13" s="688">
        <f>BE21</f>
        <v>0.69230769230769229</v>
      </c>
      <c r="AF13" s="688">
        <f>BF21</f>
        <v>0</v>
      </c>
      <c r="AH13" s="573" t="s">
        <v>403</v>
      </c>
      <c r="AI13" s="709">
        <f>BI21</f>
        <v>4</v>
      </c>
      <c r="AJ13" s="709">
        <f>BJ21</f>
        <v>9</v>
      </c>
      <c r="AK13" s="709">
        <f>BK21</f>
        <v>0</v>
      </c>
      <c r="AL13" s="709">
        <f>BL21</f>
        <v>13</v>
      </c>
      <c r="BC13" s="7" t="s">
        <v>534</v>
      </c>
      <c r="BD13" s="96">
        <f t="shared" si="0"/>
        <v>0.2413793103448276</v>
      </c>
      <c r="BE13" s="72">
        <f t="shared" si="0"/>
        <v>0.69655172413793098</v>
      </c>
      <c r="BF13" s="73">
        <f t="shared" si="0"/>
        <v>6.2068965517241378E-2</v>
      </c>
      <c r="BH13" s="18" t="s">
        <v>534</v>
      </c>
      <c r="BI13" s="513">
        <f>+集計・資料②!CO10</f>
        <v>35</v>
      </c>
      <c r="BJ13" s="236">
        <f>+集計・資料②!CP10</f>
        <v>101</v>
      </c>
      <c r="BK13" s="521">
        <f>+集計・資料②!CQ10</f>
        <v>9</v>
      </c>
      <c r="BL13" s="76">
        <f t="shared" ref="BL13:BL23" si="1">+SUM(BI13:BK13)</f>
        <v>145</v>
      </c>
    </row>
    <row r="14" spans="1:64" ht="12">
      <c r="B14" s="931"/>
      <c r="C14" s="931"/>
      <c r="D14" s="931"/>
      <c r="E14" s="931"/>
      <c r="F14" s="931"/>
      <c r="G14" s="931"/>
      <c r="H14" s="931"/>
      <c r="I14" s="931"/>
      <c r="J14" s="931"/>
      <c r="K14" s="931"/>
      <c r="L14" s="931"/>
      <c r="N14" s="436"/>
      <c r="O14" s="87"/>
      <c r="P14" s="87"/>
      <c r="Q14" s="87"/>
      <c r="R14" s="87"/>
      <c r="S14" s="87"/>
      <c r="T14" s="87"/>
      <c r="U14" s="87"/>
      <c r="V14" s="87"/>
      <c r="W14" s="87"/>
      <c r="X14" s="87"/>
      <c r="Y14" s="87"/>
      <c r="Z14" s="87"/>
      <c r="AA14" s="437"/>
      <c r="AC14" s="690" t="s">
        <v>404</v>
      </c>
      <c r="AD14" s="697">
        <f>BD20</f>
        <v>0.19230769230769232</v>
      </c>
      <c r="AE14" s="688">
        <f>BE20</f>
        <v>0.73076923076923073</v>
      </c>
      <c r="AF14" s="688">
        <f>BF20</f>
        <v>7.6923076923076927E-2</v>
      </c>
      <c r="AH14" s="690" t="s">
        <v>404</v>
      </c>
      <c r="AI14" s="709">
        <f>BI20</f>
        <v>5</v>
      </c>
      <c r="AJ14" s="709">
        <f>BJ20</f>
        <v>19</v>
      </c>
      <c r="AK14" s="709">
        <f>BK20</f>
        <v>2</v>
      </c>
      <c r="AL14" s="709">
        <f>BL20</f>
        <v>26</v>
      </c>
      <c r="AN14" s="789" t="s">
        <v>678</v>
      </c>
      <c r="AO14" s="790"/>
      <c r="AP14" s="790"/>
      <c r="AQ14" s="790"/>
      <c r="AR14" s="790"/>
      <c r="AS14" s="790"/>
      <c r="AT14" s="790"/>
      <c r="AU14" s="790"/>
      <c r="AV14" s="790"/>
      <c r="AW14" s="790"/>
      <c r="AX14" s="790"/>
      <c r="AY14" s="790"/>
      <c r="BC14" s="7" t="s">
        <v>532</v>
      </c>
      <c r="BD14" s="96">
        <f t="shared" si="0"/>
        <v>0.54761904761904767</v>
      </c>
      <c r="BE14" s="72">
        <f t="shared" si="0"/>
        <v>0.42857142857142855</v>
      </c>
      <c r="BF14" s="73">
        <f t="shared" si="0"/>
        <v>2.3809523809523808E-2</v>
      </c>
      <c r="BH14" s="18" t="s">
        <v>532</v>
      </c>
      <c r="BI14" s="513">
        <f>+集計・資料②!CO12</f>
        <v>23</v>
      </c>
      <c r="BJ14" s="236">
        <f>+集計・資料②!CP12</f>
        <v>18</v>
      </c>
      <c r="BK14" s="521">
        <f>+集計・資料②!CQ12</f>
        <v>1</v>
      </c>
      <c r="BL14" s="76">
        <f t="shared" si="1"/>
        <v>42</v>
      </c>
    </row>
    <row r="15" spans="1:64" ht="12.75" customHeight="1">
      <c r="B15" s="931"/>
      <c r="C15" s="931"/>
      <c r="D15" s="931"/>
      <c r="E15" s="931"/>
      <c r="F15" s="931"/>
      <c r="G15" s="931"/>
      <c r="H15" s="931"/>
      <c r="I15" s="931"/>
      <c r="J15" s="931"/>
      <c r="K15" s="931"/>
      <c r="L15" s="931"/>
      <c r="N15" s="436"/>
      <c r="O15" s="87"/>
      <c r="P15" s="87"/>
      <c r="Q15" s="87"/>
      <c r="R15" s="87"/>
      <c r="S15" s="87"/>
      <c r="T15" s="87"/>
      <c r="U15" s="87"/>
      <c r="V15" s="87"/>
      <c r="W15" s="87"/>
      <c r="X15" s="87"/>
      <c r="Y15" s="87"/>
      <c r="Z15" s="87"/>
      <c r="AA15" s="437"/>
      <c r="AC15" s="573" t="s">
        <v>405</v>
      </c>
      <c r="AD15" s="697">
        <f>BD19</f>
        <v>0.23236514522821577</v>
      </c>
      <c r="AE15" s="688">
        <f>BE19</f>
        <v>0.70954356846473032</v>
      </c>
      <c r="AF15" s="688">
        <f>BF19</f>
        <v>5.8091286307053944E-2</v>
      </c>
      <c r="AH15" s="573" t="s">
        <v>405</v>
      </c>
      <c r="AI15" s="709">
        <f>BI19</f>
        <v>56</v>
      </c>
      <c r="AJ15" s="709">
        <f>BJ19</f>
        <v>171</v>
      </c>
      <c r="AK15" s="709">
        <f>BK19</f>
        <v>14</v>
      </c>
      <c r="AL15" s="709">
        <f>BL19</f>
        <v>241</v>
      </c>
      <c r="AN15" s="915" t="str">
        <f>CONCATENATE("　",AN4,CHAR(10),"　",AN8,CHAR(10),"　",AN10)</f>
        <v>　女性管理職登用について、「定めている」と回答した事業所が全体で29.4%となった。
　業種別では、「教育・学習支援業」「医療・福祉」で定めている割合が高い。
　規模別では、「5～9人」「10～29人」の規模の事業所で定めている割合がやや高い。</v>
      </c>
      <c r="AO15" s="915"/>
      <c r="AP15" s="915"/>
      <c r="AQ15" s="915"/>
      <c r="AR15" s="915"/>
      <c r="AS15" s="915"/>
      <c r="AT15" s="915"/>
      <c r="AU15" s="915"/>
      <c r="AV15" s="915"/>
      <c r="AW15" s="915"/>
      <c r="AX15" s="915"/>
      <c r="AY15" s="915"/>
      <c r="BC15" s="7" t="s">
        <v>531</v>
      </c>
      <c r="BD15" s="96">
        <f t="shared" si="0"/>
        <v>0.48066298342541436</v>
      </c>
      <c r="BE15" s="72">
        <f t="shared" si="0"/>
        <v>0.48618784530386738</v>
      </c>
      <c r="BF15" s="73">
        <f t="shared" si="0"/>
        <v>3.3149171270718231E-2</v>
      </c>
      <c r="BH15" s="18" t="s">
        <v>531</v>
      </c>
      <c r="BI15" s="513">
        <f>+集計・資料②!CO14</f>
        <v>87</v>
      </c>
      <c r="BJ15" s="236">
        <f>+集計・資料②!CP14</f>
        <v>88</v>
      </c>
      <c r="BK15" s="521">
        <f>+集計・資料②!CQ14</f>
        <v>6</v>
      </c>
      <c r="BL15" s="76">
        <f t="shared" si="1"/>
        <v>181</v>
      </c>
    </row>
    <row r="16" spans="1:64" ht="10.5" customHeight="1">
      <c r="B16" s="931"/>
      <c r="C16" s="931"/>
      <c r="D16" s="931"/>
      <c r="E16" s="931"/>
      <c r="F16" s="931"/>
      <c r="G16" s="931"/>
      <c r="H16" s="931"/>
      <c r="I16" s="931"/>
      <c r="J16" s="931"/>
      <c r="K16" s="931"/>
      <c r="L16" s="931"/>
      <c r="N16" s="438"/>
      <c r="O16" s="439"/>
      <c r="P16" s="439"/>
      <c r="Q16" s="439"/>
      <c r="R16" s="439"/>
      <c r="S16" s="439"/>
      <c r="T16" s="439"/>
      <c r="U16" s="439"/>
      <c r="V16" s="439"/>
      <c r="W16" s="439"/>
      <c r="X16" s="439"/>
      <c r="Y16" s="439"/>
      <c r="Z16" s="439"/>
      <c r="AA16" s="440"/>
      <c r="AC16" s="690" t="s">
        <v>406</v>
      </c>
      <c r="AD16" s="697">
        <f>BD18</f>
        <v>9.5238095238095233E-2</v>
      </c>
      <c r="AE16" s="688">
        <f>BE18</f>
        <v>0.8571428571428571</v>
      </c>
      <c r="AF16" s="688">
        <f>BF18</f>
        <v>4.7619047619047616E-2</v>
      </c>
      <c r="AH16" s="690" t="s">
        <v>406</v>
      </c>
      <c r="AI16" s="709">
        <f>BI18</f>
        <v>2</v>
      </c>
      <c r="AJ16" s="709">
        <f>BJ18</f>
        <v>18</v>
      </c>
      <c r="AK16" s="709">
        <f>BK18</f>
        <v>1</v>
      </c>
      <c r="AL16" s="709">
        <f>BL18</f>
        <v>21</v>
      </c>
      <c r="AN16" s="915"/>
      <c r="AO16" s="915"/>
      <c r="AP16" s="915"/>
      <c r="AQ16" s="915"/>
      <c r="AR16" s="915"/>
      <c r="AS16" s="915"/>
      <c r="AT16" s="915"/>
      <c r="AU16" s="915"/>
      <c r="AV16" s="915"/>
      <c r="AW16" s="915"/>
      <c r="AX16" s="915"/>
      <c r="AY16" s="915"/>
      <c r="BC16" s="7" t="s">
        <v>530</v>
      </c>
      <c r="BD16" s="96">
        <f t="shared" si="0"/>
        <v>0.25714285714285712</v>
      </c>
      <c r="BE16" s="72">
        <f t="shared" si="0"/>
        <v>0.62857142857142856</v>
      </c>
      <c r="BF16" s="73">
        <f t="shared" si="0"/>
        <v>0.11428571428571428</v>
      </c>
      <c r="BH16" s="18" t="s">
        <v>530</v>
      </c>
      <c r="BI16" s="513">
        <f>+集計・資料②!CO16</f>
        <v>9</v>
      </c>
      <c r="BJ16" s="236">
        <f>+集計・資料②!CP16</f>
        <v>22</v>
      </c>
      <c r="BK16" s="521">
        <f>+集計・資料②!CQ16</f>
        <v>4</v>
      </c>
      <c r="BL16" s="76">
        <f t="shared" si="1"/>
        <v>35</v>
      </c>
    </row>
    <row r="17" spans="1:65" ht="11.25" customHeight="1">
      <c r="O17" s="87"/>
      <c r="P17" s="87"/>
      <c r="Q17" s="87"/>
      <c r="R17" s="87"/>
      <c r="S17" s="87"/>
      <c r="T17" s="87"/>
      <c r="U17" s="87"/>
      <c r="V17" s="87"/>
      <c r="W17" s="87"/>
      <c r="X17" s="87"/>
      <c r="Y17" s="87"/>
      <c r="Z17" s="87"/>
      <c r="AA17" s="87"/>
      <c r="AC17" s="573" t="s">
        <v>407</v>
      </c>
      <c r="AD17" s="697">
        <f>BD17</f>
        <v>0.33333333333333331</v>
      </c>
      <c r="AE17" s="688">
        <f>BE17</f>
        <v>0.5714285714285714</v>
      </c>
      <c r="AF17" s="688">
        <f>BF17</f>
        <v>9.5238095238095233E-2</v>
      </c>
      <c r="AH17" s="573" t="s">
        <v>407</v>
      </c>
      <c r="AI17" s="709">
        <f>BI17</f>
        <v>7</v>
      </c>
      <c r="AJ17" s="709">
        <f>BJ17</f>
        <v>12</v>
      </c>
      <c r="AK17" s="709">
        <f>BK17</f>
        <v>2</v>
      </c>
      <c r="AL17" s="709">
        <f>BL17</f>
        <v>21</v>
      </c>
      <c r="AN17" s="915"/>
      <c r="AO17" s="915"/>
      <c r="AP17" s="915"/>
      <c r="AQ17" s="915"/>
      <c r="AR17" s="915"/>
      <c r="AS17" s="915"/>
      <c r="AT17" s="915"/>
      <c r="AU17" s="915"/>
      <c r="AV17" s="915"/>
      <c r="AW17" s="915"/>
      <c r="AX17" s="915"/>
      <c r="AY17" s="915"/>
      <c r="BC17" s="7" t="s">
        <v>535</v>
      </c>
      <c r="BD17" s="96">
        <f t="shared" si="0"/>
        <v>0.33333333333333331</v>
      </c>
      <c r="BE17" s="72">
        <f t="shared" si="0"/>
        <v>0.5714285714285714</v>
      </c>
      <c r="BF17" s="73">
        <f t="shared" si="0"/>
        <v>9.5238095238095233E-2</v>
      </c>
      <c r="BH17" s="18" t="s">
        <v>535</v>
      </c>
      <c r="BI17" s="514">
        <f>+集計・資料②!CO18</f>
        <v>7</v>
      </c>
      <c r="BJ17" s="518">
        <f>+集計・資料②!CP18</f>
        <v>12</v>
      </c>
      <c r="BK17" s="522">
        <f>+集計・資料②!CQ18</f>
        <v>2</v>
      </c>
      <c r="BL17" s="76">
        <f t="shared" si="1"/>
        <v>21</v>
      </c>
    </row>
    <row r="18" spans="1:65" ht="10.5" customHeight="1">
      <c r="A18" s="433"/>
      <c r="B18" s="434"/>
      <c r="C18" s="434"/>
      <c r="D18" s="434"/>
      <c r="E18" s="434"/>
      <c r="F18" s="434"/>
      <c r="G18" s="434"/>
      <c r="H18" s="434"/>
      <c r="I18" s="434"/>
      <c r="J18" s="434"/>
      <c r="K18" s="434"/>
      <c r="L18" s="434"/>
      <c r="M18" s="434"/>
      <c r="N18" s="434"/>
      <c r="O18" s="434"/>
      <c r="P18" s="434"/>
      <c r="Q18" s="434"/>
      <c r="R18" s="434"/>
      <c r="S18" s="434"/>
      <c r="T18" s="434"/>
      <c r="U18" s="434"/>
      <c r="V18" s="434"/>
      <c r="W18" s="434"/>
      <c r="X18" s="434"/>
      <c r="Y18" s="434"/>
      <c r="Z18" s="434"/>
      <c r="AA18" s="435"/>
      <c r="AC18" s="690" t="s">
        <v>408</v>
      </c>
      <c r="AD18" s="697">
        <f>BD16</f>
        <v>0.25714285714285712</v>
      </c>
      <c r="AE18" s="688">
        <f>BE16</f>
        <v>0.62857142857142856</v>
      </c>
      <c r="AF18" s="688">
        <f>BF16</f>
        <v>0.11428571428571428</v>
      </c>
      <c r="AH18" s="690" t="s">
        <v>408</v>
      </c>
      <c r="AI18" s="709">
        <f>BI16</f>
        <v>9</v>
      </c>
      <c r="AJ18" s="709">
        <f>BJ16</f>
        <v>22</v>
      </c>
      <c r="AK18" s="709">
        <f>BK16</f>
        <v>4</v>
      </c>
      <c r="AL18" s="709">
        <f>BL16</f>
        <v>35</v>
      </c>
      <c r="AN18" s="915"/>
      <c r="AO18" s="915"/>
      <c r="AP18" s="915"/>
      <c r="AQ18" s="915"/>
      <c r="AR18" s="915"/>
      <c r="AS18" s="915"/>
      <c r="AT18" s="915"/>
      <c r="AU18" s="915"/>
      <c r="AV18" s="915"/>
      <c r="AW18" s="915"/>
      <c r="AX18" s="915"/>
      <c r="AY18" s="915"/>
      <c r="BC18" s="7" t="s">
        <v>529</v>
      </c>
      <c r="BD18" s="96">
        <f t="shared" si="0"/>
        <v>9.5238095238095233E-2</v>
      </c>
      <c r="BE18" s="72">
        <f t="shared" si="0"/>
        <v>0.8571428571428571</v>
      </c>
      <c r="BF18" s="73">
        <f t="shared" si="0"/>
        <v>4.7619047619047616E-2</v>
      </c>
      <c r="BH18" s="18" t="s">
        <v>529</v>
      </c>
      <c r="BI18" s="512">
        <f>+集計・資料②!CO20</f>
        <v>2</v>
      </c>
      <c r="BJ18" s="517">
        <f>+集計・資料②!CP20</f>
        <v>18</v>
      </c>
      <c r="BK18" s="520">
        <f>+集計・資料②!CQ20</f>
        <v>1</v>
      </c>
      <c r="BL18" s="76">
        <f t="shared" si="1"/>
        <v>21</v>
      </c>
    </row>
    <row r="19" spans="1:65" ht="10.5" customHeight="1">
      <c r="A19" s="436"/>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437"/>
      <c r="AC19" s="573" t="s">
        <v>409</v>
      </c>
      <c r="AD19" s="769">
        <f>BD15</f>
        <v>0.48066298342541436</v>
      </c>
      <c r="AE19" s="688">
        <f>BE15</f>
        <v>0.48618784530386738</v>
      </c>
      <c r="AF19" s="688">
        <f>BF15</f>
        <v>3.3149171270718231E-2</v>
      </c>
      <c r="AH19" s="573" t="s">
        <v>409</v>
      </c>
      <c r="AI19" s="709">
        <f>BI15</f>
        <v>87</v>
      </c>
      <c r="AJ19" s="709">
        <f>BJ15</f>
        <v>88</v>
      </c>
      <c r="AK19" s="709">
        <f>BK15</f>
        <v>6</v>
      </c>
      <c r="AL19" s="709">
        <f>BL15</f>
        <v>181</v>
      </c>
      <c r="AN19" s="915"/>
      <c r="AO19" s="915"/>
      <c r="AP19" s="915"/>
      <c r="AQ19" s="915"/>
      <c r="AR19" s="915"/>
      <c r="AS19" s="915"/>
      <c r="AT19" s="915"/>
      <c r="AU19" s="915"/>
      <c r="AV19" s="915"/>
      <c r="AW19" s="915"/>
      <c r="AX19" s="915"/>
      <c r="AY19" s="915"/>
      <c r="BC19" s="7" t="s">
        <v>528</v>
      </c>
      <c r="BD19" s="96">
        <f t="shared" si="0"/>
        <v>0.23236514522821577</v>
      </c>
      <c r="BE19" s="72">
        <f t="shared" si="0"/>
        <v>0.70954356846473032</v>
      </c>
      <c r="BF19" s="73">
        <f t="shared" si="0"/>
        <v>5.8091286307053944E-2</v>
      </c>
      <c r="BH19" s="18" t="s">
        <v>528</v>
      </c>
      <c r="BI19" s="513">
        <f>+集計・資料②!CO22</f>
        <v>56</v>
      </c>
      <c r="BJ19" s="236">
        <f>+集計・資料②!CP22</f>
        <v>171</v>
      </c>
      <c r="BK19" s="521">
        <f>+集計・資料②!CQ22</f>
        <v>14</v>
      </c>
      <c r="BL19" s="76">
        <f t="shared" si="1"/>
        <v>241</v>
      </c>
    </row>
    <row r="20" spans="1:65" ht="10.5" customHeight="1">
      <c r="A20" s="436"/>
      <c r="B20" s="87"/>
      <c r="C20" s="87"/>
      <c r="D20" s="87"/>
      <c r="E20" s="87"/>
      <c r="F20" s="87"/>
      <c r="G20" s="87"/>
      <c r="H20" s="87"/>
      <c r="I20" s="87"/>
      <c r="J20" s="87"/>
      <c r="K20" s="87"/>
      <c r="L20" s="87"/>
      <c r="M20" s="87"/>
      <c r="N20" s="87"/>
      <c r="O20" s="87"/>
      <c r="P20" s="87"/>
      <c r="Q20" s="87"/>
      <c r="R20" s="87"/>
      <c r="S20" s="87"/>
      <c r="T20" s="87"/>
      <c r="U20" s="87"/>
      <c r="V20" s="87"/>
      <c r="W20" s="87"/>
      <c r="X20" s="87"/>
      <c r="Y20" s="87"/>
      <c r="Z20" s="87"/>
      <c r="AA20" s="437"/>
      <c r="AC20" s="690" t="s">
        <v>410</v>
      </c>
      <c r="AD20" s="769">
        <f>BD14</f>
        <v>0.54761904761904767</v>
      </c>
      <c r="AE20" s="688">
        <f>BE14</f>
        <v>0.42857142857142855</v>
      </c>
      <c r="AF20" s="688">
        <f>BF14</f>
        <v>2.3809523809523808E-2</v>
      </c>
      <c r="AH20" s="690" t="s">
        <v>410</v>
      </c>
      <c r="AI20" s="709">
        <f>BI14</f>
        <v>23</v>
      </c>
      <c r="AJ20" s="709">
        <f>BJ14</f>
        <v>18</v>
      </c>
      <c r="AK20" s="709">
        <f>BK14</f>
        <v>1</v>
      </c>
      <c r="AL20" s="709">
        <f>BL14</f>
        <v>42</v>
      </c>
      <c r="AN20" s="915"/>
      <c r="AO20" s="915"/>
      <c r="AP20" s="915"/>
      <c r="AQ20" s="915"/>
      <c r="AR20" s="915"/>
      <c r="AS20" s="915"/>
      <c r="AT20" s="915"/>
      <c r="AU20" s="915"/>
      <c r="AV20" s="915"/>
      <c r="AW20" s="915"/>
      <c r="AX20" s="915"/>
      <c r="AY20" s="915"/>
      <c r="BC20" s="7" t="s">
        <v>527</v>
      </c>
      <c r="BD20" s="96">
        <f t="shared" si="0"/>
        <v>0.19230769230769232</v>
      </c>
      <c r="BE20" s="72">
        <f t="shared" si="0"/>
        <v>0.73076923076923073</v>
      </c>
      <c r="BF20" s="73">
        <f t="shared" si="0"/>
        <v>7.6923076923076927E-2</v>
      </c>
      <c r="BH20" s="18" t="s">
        <v>527</v>
      </c>
      <c r="BI20" s="513">
        <f>+集計・資料②!CO24</f>
        <v>5</v>
      </c>
      <c r="BJ20" s="236">
        <f>+集計・資料②!CP24</f>
        <v>19</v>
      </c>
      <c r="BK20" s="521">
        <f>+集計・資料②!CQ24</f>
        <v>2</v>
      </c>
      <c r="BL20" s="76">
        <f t="shared" si="1"/>
        <v>26</v>
      </c>
    </row>
    <row r="21" spans="1:65" ht="10.5" customHeight="1">
      <c r="A21" s="436"/>
      <c r="B21" s="87"/>
      <c r="C21" s="87"/>
      <c r="D21" s="87"/>
      <c r="E21" s="87"/>
      <c r="F21" s="87"/>
      <c r="G21" s="87"/>
      <c r="H21" s="87"/>
      <c r="I21" s="87"/>
      <c r="J21" s="87"/>
      <c r="K21" s="87"/>
      <c r="L21" s="87"/>
      <c r="M21" s="87"/>
      <c r="N21" s="87"/>
      <c r="O21" s="87"/>
      <c r="P21" s="87"/>
      <c r="Q21" s="87"/>
      <c r="R21" s="87"/>
      <c r="S21" s="87"/>
      <c r="T21" s="87"/>
      <c r="U21" s="87"/>
      <c r="V21" s="87"/>
      <c r="W21" s="87"/>
      <c r="X21" s="87"/>
      <c r="Y21" s="87"/>
      <c r="Z21" s="87"/>
      <c r="AA21" s="437"/>
      <c r="AC21" s="573" t="s">
        <v>411</v>
      </c>
      <c r="AD21" s="697">
        <f>BD13</f>
        <v>0.2413793103448276</v>
      </c>
      <c r="AE21" s="688">
        <f>BE13</f>
        <v>0.69655172413793098</v>
      </c>
      <c r="AF21" s="688">
        <f>BF13</f>
        <v>6.2068965517241378E-2</v>
      </c>
      <c r="AH21" s="573" t="s">
        <v>411</v>
      </c>
      <c r="AI21" s="709">
        <f>BI13</f>
        <v>35</v>
      </c>
      <c r="AJ21" s="709">
        <f>BJ13</f>
        <v>101</v>
      </c>
      <c r="AK21" s="709">
        <f>BK13</f>
        <v>9</v>
      </c>
      <c r="AL21" s="709">
        <f>BL13</f>
        <v>145</v>
      </c>
      <c r="AN21" s="915"/>
      <c r="AO21" s="915"/>
      <c r="AP21" s="915"/>
      <c r="AQ21" s="915"/>
      <c r="AR21" s="915"/>
      <c r="AS21" s="915"/>
      <c r="AT21" s="915"/>
      <c r="AU21" s="915"/>
      <c r="AV21" s="915"/>
      <c r="AW21" s="915"/>
      <c r="AX21" s="915"/>
      <c r="AY21" s="915"/>
      <c r="BC21" s="7" t="s">
        <v>526</v>
      </c>
      <c r="BD21" s="96">
        <f t="shared" si="0"/>
        <v>0.30769230769230771</v>
      </c>
      <c r="BE21" s="72">
        <f t="shared" si="0"/>
        <v>0.69230769230769229</v>
      </c>
      <c r="BF21" s="73">
        <f t="shared" si="0"/>
        <v>0</v>
      </c>
      <c r="BH21" s="18" t="s">
        <v>526</v>
      </c>
      <c r="BI21" s="514">
        <f>+集計・資料②!CO26</f>
        <v>4</v>
      </c>
      <c r="BJ21" s="518">
        <f>+集計・資料②!CP26</f>
        <v>9</v>
      </c>
      <c r="BK21" s="522">
        <f>+集計・資料②!CQ26</f>
        <v>0</v>
      </c>
      <c r="BL21" s="76">
        <f t="shared" si="1"/>
        <v>13</v>
      </c>
    </row>
    <row r="22" spans="1:65" ht="10.5" customHeight="1">
      <c r="A22" s="436"/>
      <c r="B22" s="87"/>
      <c r="C22" s="87"/>
      <c r="D22" s="87"/>
      <c r="E22" s="87"/>
      <c r="F22" s="87"/>
      <c r="G22" s="87"/>
      <c r="H22" s="87"/>
      <c r="I22" s="87"/>
      <c r="J22" s="87"/>
      <c r="K22" s="87"/>
      <c r="L22" s="87"/>
      <c r="M22" s="87"/>
      <c r="N22" s="87"/>
      <c r="O22" s="87"/>
      <c r="P22" s="87"/>
      <c r="Q22" s="87"/>
      <c r="R22" s="87"/>
      <c r="S22" s="87"/>
      <c r="T22" s="87"/>
      <c r="U22" s="87"/>
      <c r="V22" s="87"/>
      <c r="W22" s="87"/>
      <c r="X22" s="87"/>
      <c r="Y22" s="87"/>
      <c r="Z22" s="87"/>
      <c r="AA22" s="437"/>
      <c r="AC22" s="690" t="s">
        <v>412</v>
      </c>
      <c r="AD22" s="697">
        <f>BD12</f>
        <v>0.26190476190476192</v>
      </c>
      <c r="AE22" s="688">
        <f>BE12</f>
        <v>0.66666666666666663</v>
      </c>
      <c r="AF22" s="688">
        <f>BF12</f>
        <v>7.1428571428571425E-2</v>
      </c>
      <c r="AH22" s="690" t="s">
        <v>412</v>
      </c>
      <c r="AI22" s="709">
        <f>BI12</f>
        <v>33</v>
      </c>
      <c r="AJ22" s="709">
        <f>BJ12</f>
        <v>84</v>
      </c>
      <c r="AK22" s="709">
        <f>BK12</f>
        <v>9</v>
      </c>
      <c r="AL22" s="709">
        <f>BL12</f>
        <v>126</v>
      </c>
      <c r="AN22" s="915"/>
      <c r="AO22" s="915"/>
      <c r="AP22" s="915"/>
      <c r="AQ22" s="915"/>
      <c r="AR22" s="915"/>
      <c r="AS22" s="915"/>
      <c r="AT22" s="915"/>
      <c r="AU22" s="915"/>
      <c r="AV22" s="915"/>
      <c r="AW22" s="915"/>
      <c r="AX22" s="915"/>
      <c r="AY22" s="915"/>
      <c r="BC22" s="16" t="s">
        <v>536</v>
      </c>
      <c r="BD22" s="96">
        <f t="shared" si="0"/>
        <v>0.26842105263157895</v>
      </c>
      <c r="BE22" s="72">
        <f t="shared" si="0"/>
        <v>0.66842105263157892</v>
      </c>
      <c r="BF22" s="73">
        <f t="shared" si="0"/>
        <v>6.3157894736842107E-2</v>
      </c>
      <c r="BH22" s="19" t="s">
        <v>536</v>
      </c>
      <c r="BI22" s="513">
        <f>+集計・資料②!CO28</f>
        <v>51</v>
      </c>
      <c r="BJ22" s="236">
        <f>+集計・資料②!CP28</f>
        <v>127</v>
      </c>
      <c r="BK22" s="521">
        <f>+集計・資料②!CQ28</f>
        <v>12</v>
      </c>
      <c r="BL22" s="76">
        <f t="shared" si="1"/>
        <v>190</v>
      </c>
    </row>
    <row r="23" spans="1:65" ht="10.5" customHeight="1" thickBot="1">
      <c r="A23" s="436"/>
      <c r="B23" s="87"/>
      <c r="C23" s="87"/>
      <c r="D23" s="87"/>
      <c r="E23" s="87"/>
      <c r="F23" s="87"/>
      <c r="G23" s="87"/>
      <c r="H23" s="87"/>
      <c r="I23" s="87"/>
      <c r="J23" s="87"/>
      <c r="K23" s="87"/>
      <c r="L23" s="87"/>
      <c r="M23" s="87"/>
      <c r="N23" s="87"/>
      <c r="O23" s="87"/>
      <c r="P23" s="87"/>
      <c r="Q23" s="87"/>
      <c r="R23" s="87"/>
      <c r="S23" s="87"/>
      <c r="T23" s="87"/>
      <c r="U23" s="87"/>
      <c r="V23" s="87"/>
      <c r="W23" s="87"/>
      <c r="X23" s="87"/>
      <c r="Y23" s="87"/>
      <c r="Z23" s="87"/>
      <c r="AA23" s="437"/>
      <c r="AC23" s="573" t="s">
        <v>23</v>
      </c>
      <c r="AD23" s="688" t="e">
        <f>BD11</f>
        <v>#DIV/0!</v>
      </c>
      <c r="AE23" s="688" t="e">
        <f>BE11</f>
        <v>#DIV/0!</v>
      </c>
      <c r="AF23" s="688" t="e">
        <f>BF11</f>
        <v>#DIV/0!</v>
      </c>
      <c r="AH23" s="573" t="s">
        <v>23</v>
      </c>
      <c r="AI23" s="709">
        <f>BI11</f>
        <v>0</v>
      </c>
      <c r="AJ23" s="709">
        <f>BJ11</f>
        <v>0</v>
      </c>
      <c r="AK23" s="709">
        <f>BK11</f>
        <v>0</v>
      </c>
      <c r="AL23" s="709">
        <f>BL11</f>
        <v>0</v>
      </c>
      <c r="AN23" s="915"/>
      <c r="AO23" s="915"/>
      <c r="AP23" s="915"/>
      <c r="AQ23" s="915"/>
      <c r="AR23" s="915"/>
      <c r="AS23" s="915"/>
      <c r="AT23" s="915"/>
      <c r="AU23" s="915"/>
      <c r="AV23" s="915"/>
      <c r="AW23" s="915"/>
      <c r="AX23" s="915"/>
      <c r="AY23" s="915"/>
      <c r="BC23" s="10" t="s">
        <v>537</v>
      </c>
      <c r="BD23" s="55">
        <f t="shared" si="0"/>
        <v>0.27004219409282698</v>
      </c>
      <c r="BE23" s="56">
        <f t="shared" si="0"/>
        <v>0.64556962025316456</v>
      </c>
      <c r="BF23" s="57">
        <f t="shared" si="0"/>
        <v>8.4388185654008435E-2</v>
      </c>
      <c r="BH23" s="21" t="s">
        <v>537</v>
      </c>
      <c r="BI23" s="515">
        <f>+集計・資料②!CO30</f>
        <v>64</v>
      </c>
      <c r="BJ23" s="244">
        <f>+集計・資料②!CP30</f>
        <v>153</v>
      </c>
      <c r="BK23" s="523">
        <f>+集計・資料②!CQ30</f>
        <v>20</v>
      </c>
      <c r="BL23" s="81">
        <f t="shared" si="1"/>
        <v>237</v>
      </c>
    </row>
    <row r="24" spans="1:65" ht="10.5" customHeight="1" thickBot="1">
      <c r="A24" s="436"/>
      <c r="B24" s="87"/>
      <c r="C24" s="87"/>
      <c r="D24" s="87"/>
      <c r="E24" s="87"/>
      <c r="F24" s="87"/>
      <c r="G24" s="87"/>
      <c r="H24" s="87"/>
      <c r="I24" s="87"/>
      <c r="J24" s="87"/>
      <c r="K24" s="87"/>
      <c r="L24" s="87"/>
      <c r="M24" s="87"/>
      <c r="N24" s="87"/>
      <c r="O24" s="87"/>
      <c r="P24" s="87"/>
      <c r="Q24" s="87"/>
      <c r="R24" s="87"/>
      <c r="S24" s="87"/>
      <c r="T24" s="87"/>
      <c r="U24" s="87"/>
      <c r="V24" s="87"/>
      <c r="W24" s="87"/>
      <c r="X24" s="87"/>
      <c r="Y24" s="87"/>
      <c r="Z24" s="87"/>
      <c r="AA24" s="437"/>
      <c r="AH24" s="575" t="s">
        <v>545</v>
      </c>
      <c r="AI24" s="709">
        <f>SUM(AI11:AI23)</f>
        <v>376</v>
      </c>
      <c r="AJ24" s="709">
        <f>SUM(AJ11:AJ23)</f>
        <v>822</v>
      </c>
      <c r="AK24" s="709">
        <f>SUM(AK11:AK23)</f>
        <v>80</v>
      </c>
      <c r="AL24" s="709">
        <f>SUM(AL11:AL23)</f>
        <v>1278</v>
      </c>
      <c r="AN24" s="915"/>
      <c r="AO24" s="915"/>
      <c r="AP24" s="915"/>
      <c r="AQ24" s="915"/>
      <c r="AR24" s="915"/>
      <c r="AS24" s="915"/>
      <c r="AT24" s="915"/>
      <c r="AU24" s="915"/>
      <c r="AV24" s="915"/>
      <c r="AW24" s="915"/>
      <c r="AX24" s="915"/>
      <c r="AY24" s="915"/>
      <c r="BH24" s="802" t="s">
        <v>545</v>
      </c>
      <c r="BI24" s="516">
        <f>+集計・資料②!CO32</f>
        <v>376</v>
      </c>
      <c r="BJ24" s="250">
        <f>+集計・資料②!CP32</f>
        <v>822</v>
      </c>
      <c r="BK24" s="524">
        <f>+集計・資料②!CQ32</f>
        <v>80</v>
      </c>
      <c r="BL24" s="138">
        <f>+SUM(BI24:BK24)</f>
        <v>1278</v>
      </c>
    </row>
    <row r="25" spans="1:65" ht="10.5" customHeight="1">
      <c r="A25" s="436"/>
      <c r="B25" s="87"/>
      <c r="C25" s="87"/>
      <c r="D25" s="87"/>
      <c r="E25" s="87"/>
      <c r="F25" s="87"/>
      <c r="G25" s="87"/>
      <c r="H25" s="87"/>
      <c r="I25" s="87"/>
      <c r="J25" s="87"/>
      <c r="K25" s="87"/>
      <c r="L25" s="87"/>
      <c r="M25" s="87"/>
      <c r="N25" s="87"/>
      <c r="O25" s="87"/>
      <c r="P25" s="87"/>
      <c r="Q25" s="87"/>
      <c r="R25" s="87"/>
      <c r="S25" s="87"/>
      <c r="T25" s="87"/>
      <c r="U25" s="87"/>
      <c r="V25" s="87"/>
      <c r="W25" s="87"/>
      <c r="X25" s="87"/>
      <c r="Y25" s="87"/>
      <c r="Z25" s="87"/>
      <c r="AA25" s="437"/>
      <c r="AK25" s="87"/>
      <c r="AL25" s="87"/>
      <c r="AN25" s="915"/>
      <c r="AO25" s="915"/>
      <c r="AP25" s="915"/>
      <c r="AQ25" s="915"/>
      <c r="AR25" s="915"/>
      <c r="AS25" s="915"/>
      <c r="AT25" s="915"/>
      <c r="AU25" s="915"/>
      <c r="AV25" s="915"/>
      <c r="AW25" s="915"/>
      <c r="AX25" s="915"/>
      <c r="AY25" s="915"/>
      <c r="BK25" s="525"/>
      <c r="BL25" s="525"/>
    </row>
    <row r="26" spans="1:65" ht="10.5" customHeight="1">
      <c r="A26" s="436"/>
      <c r="B26" s="87"/>
      <c r="C26" s="87"/>
      <c r="D26" s="87"/>
      <c r="E26" s="87"/>
      <c r="F26" s="87"/>
      <c r="G26" s="87"/>
      <c r="H26" s="87"/>
      <c r="I26" s="87"/>
      <c r="J26" s="87"/>
      <c r="K26" s="87"/>
      <c r="L26" s="87"/>
      <c r="M26" s="87"/>
      <c r="N26" s="87"/>
      <c r="O26" s="87"/>
      <c r="P26" s="87"/>
      <c r="Q26" s="87"/>
      <c r="R26" s="87"/>
      <c r="S26" s="87"/>
      <c r="T26" s="87"/>
      <c r="U26" s="87"/>
      <c r="V26" s="87"/>
      <c r="W26" s="87"/>
      <c r="X26" s="87"/>
      <c r="Y26" s="87"/>
      <c r="Z26" s="87"/>
      <c r="AA26" s="437"/>
      <c r="AC26" s="962" t="s">
        <v>320</v>
      </c>
      <c r="AD26" s="962"/>
      <c r="AE26" s="962"/>
      <c r="AF26" s="962"/>
      <c r="AH26" s="1000" t="s">
        <v>90</v>
      </c>
      <c r="AI26" s="1000"/>
      <c r="AJ26" s="1000"/>
      <c r="AK26" s="1000"/>
      <c r="AL26" s="1000"/>
      <c r="AN26" s="915"/>
      <c r="AO26" s="915"/>
      <c r="AP26" s="915"/>
      <c r="AQ26" s="915"/>
      <c r="AR26" s="915"/>
      <c r="AS26" s="915"/>
      <c r="AT26" s="915"/>
      <c r="AU26" s="915"/>
      <c r="AV26" s="915"/>
      <c r="AW26" s="915"/>
      <c r="AX26" s="915"/>
      <c r="AY26" s="915"/>
      <c r="BC26" s="962" t="s">
        <v>320</v>
      </c>
      <c r="BD26" s="962"/>
      <c r="BE26" s="962"/>
      <c r="BF26" s="962"/>
      <c r="BH26" s="1000" t="s">
        <v>90</v>
      </c>
      <c r="BI26" s="1000"/>
      <c r="BJ26" s="1000"/>
      <c r="BK26" s="1000"/>
      <c r="BL26" s="1000"/>
      <c r="BM26" s="527"/>
    </row>
    <row r="27" spans="1:65" ht="10.5" customHeight="1">
      <c r="A27" s="436"/>
      <c r="B27" s="87"/>
      <c r="C27" s="87"/>
      <c r="D27" s="87"/>
      <c r="E27" s="87"/>
      <c r="F27" s="87"/>
      <c r="G27" s="87"/>
      <c r="H27" s="87"/>
      <c r="I27" s="87"/>
      <c r="J27" s="87"/>
      <c r="K27" s="87"/>
      <c r="L27" s="87"/>
      <c r="M27" s="87"/>
      <c r="N27" s="87"/>
      <c r="O27" s="87"/>
      <c r="P27" s="87"/>
      <c r="Q27" s="87"/>
      <c r="R27" s="87"/>
      <c r="S27" s="87"/>
      <c r="T27" s="87"/>
      <c r="U27" s="87"/>
      <c r="V27" s="87"/>
      <c r="W27" s="87"/>
      <c r="X27" s="87"/>
      <c r="Y27" s="87"/>
      <c r="Z27" s="87"/>
      <c r="AA27" s="437"/>
      <c r="AC27" s="962"/>
      <c r="AD27" s="962"/>
      <c r="AE27" s="962"/>
      <c r="AF27" s="962"/>
      <c r="AH27" s="1000"/>
      <c r="AI27" s="1000"/>
      <c r="AJ27" s="1000"/>
      <c r="AK27" s="1000"/>
      <c r="AL27" s="1000"/>
      <c r="AN27" s="915"/>
      <c r="AO27" s="915"/>
      <c r="AP27" s="915"/>
      <c r="AQ27" s="915"/>
      <c r="AR27" s="915"/>
      <c r="AS27" s="915"/>
      <c r="AT27" s="915"/>
      <c r="AU27" s="915"/>
      <c r="AV27" s="915"/>
      <c r="AW27" s="915"/>
      <c r="AX27" s="915"/>
      <c r="AY27" s="915"/>
      <c r="BC27" s="962"/>
      <c r="BD27" s="962"/>
      <c r="BE27" s="962"/>
      <c r="BF27" s="962"/>
      <c r="BH27" s="1000"/>
      <c r="BI27" s="1000"/>
      <c r="BJ27" s="1000"/>
      <c r="BK27" s="1000"/>
      <c r="BL27" s="1000"/>
      <c r="BM27" s="87"/>
    </row>
    <row r="28" spans="1:65" ht="11.25" thickBot="1">
      <c r="A28" s="436"/>
      <c r="B28" s="87"/>
      <c r="C28" s="87"/>
      <c r="D28" s="87"/>
      <c r="E28" s="87"/>
      <c r="F28" s="87"/>
      <c r="G28" s="87"/>
      <c r="H28" s="87"/>
      <c r="I28" s="87"/>
      <c r="J28" s="87"/>
      <c r="K28" s="87"/>
      <c r="L28" s="87"/>
      <c r="M28" s="87"/>
      <c r="N28" s="87"/>
      <c r="O28" s="87"/>
      <c r="P28" s="87"/>
      <c r="Q28" s="87"/>
      <c r="R28" s="87"/>
      <c r="S28" s="87"/>
      <c r="T28" s="87"/>
      <c r="U28" s="87"/>
      <c r="V28" s="87"/>
      <c r="W28" s="87"/>
      <c r="X28" s="87"/>
      <c r="Y28" s="87"/>
      <c r="Z28" s="87"/>
      <c r="AA28" s="437"/>
    </row>
    <row r="29" spans="1:65" ht="11.25" thickBot="1">
      <c r="A29" s="436"/>
      <c r="B29" s="87"/>
      <c r="C29" s="87"/>
      <c r="D29" s="87"/>
      <c r="E29" s="87"/>
      <c r="F29" s="87"/>
      <c r="G29" s="87"/>
      <c r="H29" s="87"/>
      <c r="I29" s="87"/>
      <c r="J29" s="87"/>
      <c r="K29" s="87"/>
      <c r="L29" s="87"/>
      <c r="M29" s="87"/>
      <c r="N29" s="87"/>
      <c r="O29" s="87"/>
      <c r="P29" s="87"/>
      <c r="Q29" s="87"/>
      <c r="R29" s="87"/>
      <c r="S29" s="87"/>
      <c r="T29" s="87"/>
      <c r="U29" s="87"/>
      <c r="V29" s="87"/>
      <c r="W29" s="87"/>
      <c r="X29" s="87"/>
      <c r="Y29" s="87"/>
      <c r="Z29" s="87"/>
      <c r="AA29" s="437"/>
      <c r="AC29" s="575" t="s">
        <v>8</v>
      </c>
      <c r="AD29" s="576" t="s">
        <v>21</v>
      </c>
      <c r="AE29" s="576" t="s">
        <v>22</v>
      </c>
      <c r="AF29" s="575" t="s">
        <v>399</v>
      </c>
      <c r="AH29" s="575" t="s">
        <v>8</v>
      </c>
      <c r="AI29" s="576" t="s">
        <v>21</v>
      </c>
      <c r="AJ29" s="576" t="s">
        <v>22</v>
      </c>
      <c r="AK29" s="575" t="s">
        <v>399</v>
      </c>
      <c r="AL29" s="575" t="s">
        <v>547</v>
      </c>
      <c r="BC29" s="31" t="s">
        <v>8</v>
      </c>
      <c r="BD29" s="156" t="s">
        <v>21</v>
      </c>
      <c r="BE29" s="157" t="s">
        <v>22</v>
      </c>
      <c r="BF29" s="30" t="s">
        <v>399</v>
      </c>
      <c r="BH29" s="31" t="s">
        <v>8</v>
      </c>
      <c r="BI29" s="156" t="s">
        <v>21</v>
      </c>
      <c r="BJ29" s="157" t="s">
        <v>22</v>
      </c>
      <c r="BK29" s="43" t="s">
        <v>399</v>
      </c>
      <c r="BL29" s="103" t="s">
        <v>547</v>
      </c>
    </row>
    <row r="30" spans="1:65">
      <c r="A30" s="436"/>
      <c r="B30" s="87"/>
      <c r="C30" s="87"/>
      <c r="D30" s="87"/>
      <c r="E30" s="87"/>
      <c r="F30" s="87"/>
      <c r="G30" s="87"/>
      <c r="H30" s="87"/>
      <c r="I30" s="87"/>
      <c r="J30" s="87"/>
      <c r="K30" s="87"/>
      <c r="L30" s="87"/>
      <c r="M30" s="87"/>
      <c r="N30" s="87"/>
      <c r="O30" s="87"/>
      <c r="P30" s="87"/>
      <c r="Q30" s="87"/>
      <c r="R30" s="87"/>
      <c r="S30" s="87"/>
      <c r="T30" s="87"/>
      <c r="U30" s="87"/>
      <c r="V30" s="87"/>
      <c r="W30" s="87"/>
      <c r="X30" s="87"/>
      <c r="Y30" s="87"/>
      <c r="Z30" s="87"/>
      <c r="AA30" s="437"/>
      <c r="AC30" s="577" t="s">
        <v>413</v>
      </c>
      <c r="AD30" s="697">
        <f>BD35</f>
        <v>0.2839506172839506</v>
      </c>
      <c r="AE30" s="688">
        <f>BE35</f>
        <v>0.59259259259259256</v>
      </c>
      <c r="AF30" s="688">
        <f>BF35</f>
        <v>0.12345679012345678</v>
      </c>
      <c r="AH30" s="577" t="s">
        <v>413</v>
      </c>
      <c r="AI30" s="709">
        <f>BI35</f>
        <v>46</v>
      </c>
      <c r="AJ30" s="709">
        <f>BJ35</f>
        <v>96</v>
      </c>
      <c r="AK30" s="709">
        <f>BK35</f>
        <v>20</v>
      </c>
      <c r="AL30" s="709">
        <f>BL35</f>
        <v>162</v>
      </c>
      <c r="BC30" s="67" t="s">
        <v>544</v>
      </c>
      <c r="BD30" s="90">
        <f t="shared" ref="BD30:BF35" si="2">+BI30/$BL30</f>
        <v>0.2638888888888889</v>
      </c>
      <c r="BE30" s="46">
        <f t="shared" si="2"/>
        <v>0.72222222222222221</v>
      </c>
      <c r="BF30" s="91">
        <f t="shared" si="2"/>
        <v>1.3888888888888888E-2</v>
      </c>
      <c r="BH30" s="67" t="s">
        <v>544</v>
      </c>
      <c r="BI30" s="533">
        <f>集計・資料②!CO40</f>
        <v>19</v>
      </c>
      <c r="BJ30" s="93">
        <f>集計・資料②!CP40</f>
        <v>52</v>
      </c>
      <c r="BK30" s="536">
        <f>集計・資料②!CQ40</f>
        <v>1</v>
      </c>
      <c r="BL30" s="510">
        <f t="shared" ref="BL30:BL35" si="3">+SUM(BI30:BK30)</f>
        <v>72</v>
      </c>
    </row>
    <row r="31" spans="1:65">
      <c r="A31" s="436"/>
      <c r="B31" s="87"/>
      <c r="C31" s="87"/>
      <c r="D31" s="87"/>
      <c r="E31" s="87"/>
      <c r="F31" s="87"/>
      <c r="G31" s="87"/>
      <c r="H31" s="87"/>
      <c r="I31" s="87"/>
      <c r="J31" s="87"/>
      <c r="K31" s="87"/>
      <c r="L31" s="87"/>
      <c r="M31" s="87"/>
      <c r="N31" s="87"/>
      <c r="O31" s="87"/>
      <c r="P31" s="87"/>
      <c r="Q31" s="87"/>
      <c r="R31" s="87"/>
      <c r="S31" s="87"/>
      <c r="T31" s="87"/>
      <c r="U31" s="87"/>
      <c r="V31" s="87"/>
      <c r="W31" s="87"/>
      <c r="X31" s="87"/>
      <c r="Y31" s="87"/>
      <c r="Z31" s="87"/>
      <c r="AA31" s="437"/>
      <c r="AC31" s="577" t="s">
        <v>414</v>
      </c>
      <c r="AD31" s="769">
        <f>BD34</f>
        <v>0.2957393483709273</v>
      </c>
      <c r="AE31" s="688">
        <f>BE34</f>
        <v>0.62907268170426067</v>
      </c>
      <c r="AF31" s="688">
        <f>BF34</f>
        <v>7.5187969924812026E-2</v>
      </c>
      <c r="AH31" s="577" t="s">
        <v>414</v>
      </c>
      <c r="AI31" s="709">
        <f>BI34</f>
        <v>118</v>
      </c>
      <c r="AJ31" s="709">
        <f>BJ34</f>
        <v>251</v>
      </c>
      <c r="AK31" s="709">
        <f>BK34</f>
        <v>30</v>
      </c>
      <c r="AL31" s="709">
        <f>BL34</f>
        <v>399</v>
      </c>
      <c r="BC31" s="70" t="s">
        <v>430</v>
      </c>
      <c r="BD31" s="96">
        <f t="shared" si="2"/>
        <v>0.25</v>
      </c>
      <c r="BE31" s="72">
        <f t="shared" si="2"/>
        <v>0.7142857142857143</v>
      </c>
      <c r="BF31" s="73">
        <f t="shared" si="2"/>
        <v>3.5714285714285712E-2</v>
      </c>
      <c r="BH31" s="70" t="s">
        <v>430</v>
      </c>
      <c r="BI31" s="534">
        <f>集計・資料②!CO42</f>
        <v>21</v>
      </c>
      <c r="BJ31" s="49">
        <f>集計・資料②!CP42</f>
        <v>60</v>
      </c>
      <c r="BK31" s="68">
        <f>集計・資料②!CQ42</f>
        <v>3</v>
      </c>
      <c r="BL31" s="76">
        <f t="shared" si="3"/>
        <v>84</v>
      </c>
    </row>
    <row r="32" spans="1:65">
      <c r="A32" s="436"/>
      <c r="B32" s="87"/>
      <c r="C32" s="87"/>
      <c r="D32" s="87"/>
      <c r="E32" s="87"/>
      <c r="F32" s="87"/>
      <c r="G32" s="87"/>
      <c r="H32" s="87"/>
      <c r="I32" s="87"/>
      <c r="J32" s="87"/>
      <c r="K32" s="87"/>
      <c r="L32" s="87"/>
      <c r="M32" s="87"/>
      <c r="N32" s="87"/>
      <c r="O32" s="87"/>
      <c r="P32" s="87"/>
      <c r="Q32" s="87"/>
      <c r="R32" s="87"/>
      <c r="S32" s="87"/>
      <c r="T32" s="87"/>
      <c r="U32" s="87"/>
      <c r="V32" s="87"/>
      <c r="W32" s="87"/>
      <c r="X32" s="87"/>
      <c r="Y32" s="87"/>
      <c r="Z32" s="87"/>
      <c r="AA32" s="437"/>
      <c r="AC32" s="577" t="s">
        <v>415</v>
      </c>
      <c r="AD32" s="769">
        <f>BD33</f>
        <v>0.31180400890868598</v>
      </c>
      <c r="AE32" s="688">
        <f>BE33</f>
        <v>0.63919821826280621</v>
      </c>
      <c r="AF32" s="688">
        <f>BF33</f>
        <v>4.8997772828507792E-2</v>
      </c>
      <c r="AH32" s="577" t="s">
        <v>415</v>
      </c>
      <c r="AI32" s="709">
        <f>BI33</f>
        <v>140</v>
      </c>
      <c r="AJ32" s="709">
        <f>BJ33</f>
        <v>287</v>
      </c>
      <c r="AK32" s="709">
        <f>BK33</f>
        <v>22</v>
      </c>
      <c r="AL32" s="709">
        <f>BL33</f>
        <v>449</v>
      </c>
      <c r="BC32" s="70" t="s">
        <v>431</v>
      </c>
      <c r="BD32" s="96">
        <f t="shared" si="2"/>
        <v>0.2857142857142857</v>
      </c>
      <c r="BE32" s="72">
        <f t="shared" si="2"/>
        <v>0.6785714285714286</v>
      </c>
      <c r="BF32" s="73">
        <f t="shared" si="2"/>
        <v>3.5714285714285712E-2</v>
      </c>
      <c r="BH32" s="70" t="s">
        <v>431</v>
      </c>
      <c r="BI32" s="534">
        <f>集計・資料②!CO44</f>
        <v>32</v>
      </c>
      <c r="BJ32" s="49">
        <f>集計・資料②!CP44</f>
        <v>76</v>
      </c>
      <c r="BK32" s="68">
        <f>集計・資料②!CQ44</f>
        <v>4</v>
      </c>
      <c r="BL32" s="76">
        <f t="shared" si="3"/>
        <v>112</v>
      </c>
    </row>
    <row r="33" spans="1:64">
      <c r="A33" s="436"/>
      <c r="B33" s="87"/>
      <c r="C33" s="87"/>
      <c r="D33" s="87"/>
      <c r="E33" s="87"/>
      <c r="F33" s="87"/>
      <c r="G33" s="87"/>
      <c r="H33" s="87"/>
      <c r="I33" s="87"/>
      <c r="J33" s="87"/>
      <c r="K33" s="87"/>
      <c r="L33" s="87"/>
      <c r="M33" s="87"/>
      <c r="N33" s="87"/>
      <c r="O33" s="87"/>
      <c r="P33" s="87"/>
      <c r="Q33" s="87"/>
      <c r="R33" s="87"/>
      <c r="S33" s="87"/>
      <c r="T33" s="87"/>
      <c r="U33" s="87"/>
      <c r="V33" s="87"/>
      <c r="W33" s="87"/>
      <c r="X33" s="87"/>
      <c r="Y33" s="87"/>
      <c r="Z33" s="87"/>
      <c r="AA33" s="437"/>
      <c r="AC33" s="577" t="s">
        <v>416</v>
      </c>
      <c r="AD33" s="697">
        <f>BD32</f>
        <v>0.2857142857142857</v>
      </c>
      <c r="AE33" s="688">
        <f>BE32</f>
        <v>0.6785714285714286</v>
      </c>
      <c r="AF33" s="688">
        <f>BF32</f>
        <v>3.5714285714285712E-2</v>
      </c>
      <c r="AH33" s="577" t="s">
        <v>416</v>
      </c>
      <c r="AI33" s="709">
        <f>BI32</f>
        <v>32</v>
      </c>
      <c r="AJ33" s="709">
        <f>BJ32</f>
        <v>76</v>
      </c>
      <c r="AK33" s="709">
        <f>BK32</f>
        <v>4</v>
      </c>
      <c r="AL33" s="709">
        <f>BL32</f>
        <v>112</v>
      </c>
      <c r="BC33" s="70" t="s">
        <v>432</v>
      </c>
      <c r="BD33" s="96">
        <f t="shared" si="2"/>
        <v>0.31180400890868598</v>
      </c>
      <c r="BE33" s="72">
        <f t="shared" si="2"/>
        <v>0.63919821826280621</v>
      </c>
      <c r="BF33" s="73">
        <f t="shared" si="2"/>
        <v>4.8997772828507792E-2</v>
      </c>
      <c r="BH33" s="70" t="s">
        <v>432</v>
      </c>
      <c r="BI33" s="534">
        <f>集計・資料②!CO46</f>
        <v>140</v>
      </c>
      <c r="BJ33" s="49">
        <f>集計・資料②!CP46</f>
        <v>287</v>
      </c>
      <c r="BK33" s="68">
        <f>集計・資料②!CQ46</f>
        <v>22</v>
      </c>
      <c r="BL33" s="76">
        <f t="shared" si="3"/>
        <v>449</v>
      </c>
    </row>
    <row r="34" spans="1:64">
      <c r="A34" s="436"/>
      <c r="B34" s="87"/>
      <c r="C34" s="87"/>
      <c r="D34" s="87"/>
      <c r="E34" s="87"/>
      <c r="F34" s="87"/>
      <c r="G34" s="87"/>
      <c r="H34" s="87"/>
      <c r="I34" s="87"/>
      <c r="J34" s="87"/>
      <c r="K34" s="87"/>
      <c r="L34" s="87"/>
      <c r="M34" s="87"/>
      <c r="N34" s="87"/>
      <c r="O34" s="87"/>
      <c r="P34" s="87"/>
      <c r="Q34" s="87"/>
      <c r="R34" s="87"/>
      <c r="S34" s="87"/>
      <c r="T34" s="87"/>
      <c r="U34" s="87"/>
      <c r="V34" s="87"/>
      <c r="W34" s="87"/>
      <c r="X34" s="87"/>
      <c r="Y34" s="87"/>
      <c r="Z34" s="87"/>
      <c r="AA34" s="437"/>
      <c r="AC34" s="577" t="s">
        <v>746</v>
      </c>
      <c r="AD34" s="697">
        <f>BD31</f>
        <v>0.25</v>
      </c>
      <c r="AE34" s="688">
        <f>BE31</f>
        <v>0.7142857142857143</v>
      </c>
      <c r="AF34" s="688">
        <f>BF31</f>
        <v>3.5714285714285712E-2</v>
      </c>
      <c r="AH34" s="577" t="s">
        <v>417</v>
      </c>
      <c r="AI34" s="709">
        <f>BI31</f>
        <v>21</v>
      </c>
      <c r="AJ34" s="709">
        <f>BJ31</f>
        <v>60</v>
      </c>
      <c r="AK34" s="709">
        <f>BK31</f>
        <v>3</v>
      </c>
      <c r="AL34" s="709">
        <f>BL31</f>
        <v>84</v>
      </c>
      <c r="BC34" s="70" t="s">
        <v>433</v>
      </c>
      <c r="BD34" s="96">
        <f t="shared" si="2"/>
        <v>0.2957393483709273</v>
      </c>
      <c r="BE34" s="72">
        <f t="shared" si="2"/>
        <v>0.62907268170426067</v>
      </c>
      <c r="BF34" s="73">
        <f t="shared" si="2"/>
        <v>7.5187969924812026E-2</v>
      </c>
      <c r="BH34" s="70" t="s">
        <v>433</v>
      </c>
      <c r="BI34" s="534">
        <f>集計・資料②!CO48</f>
        <v>118</v>
      </c>
      <c r="BJ34" s="49">
        <f>集計・資料②!CP48</f>
        <v>251</v>
      </c>
      <c r="BK34" s="68">
        <f>集計・資料②!CQ48</f>
        <v>30</v>
      </c>
      <c r="BL34" s="76">
        <f t="shared" si="3"/>
        <v>399</v>
      </c>
    </row>
    <row r="35" spans="1:64" ht="11.25" thickBot="1">
      <c r="A35" s="436"/>
      <c r="B35" s="87"/>
      <c r="C35" s="87"/>
      <c r="D35" s="87"/>
      <c r="E35" s="87"/>
      <c r="F35" s="87"/>
      <c r="G35" s="87"/>
      <c r="H35" s="87"/>
      <c r="I35" s="87"/>
      <c r="J35" s="87"/>
      <c r="K35" s="87"/>
      <c r="L35" s="87"/>
      <c r="M35" s="87"/>
      <c r="N35" s="87"/>
      <c r="O35" s="87"/>
      <c r="P35" s="87"/>
      <c r="Q35" s="87"/>
      <c r="R35" s="87"/>
      <c r="S35" s="87"/>
      <c r="T35" s="87"/>
      <c r="U35" s="87"/>
      <c r="V35" s="87"/>
      <c r="W35" s="87"/>
      <c r="X35" s="87"/>
      <c r="Y35" s="87"/>
      <c r="Z35" s="87"/>
      <c r="AA35" s="437"/>
      <c r="AC35" s="577" t="s">
        <v>418</v>
      </c>
      <c r="AD35" s="697">
        <f>BD30</f>
        <v>0.2638888888888889</v>
      </c>
      <c r="AE35" s="688">
        <f>BE30</f>
        <v>0.72222222222222221</v>
      </c>
      <c r="AF35" s="688">
        <f>BF30</f>
        <v>1.3888888888888888E-2</v>
      </c>
      <c r="AH35" s="577" t="s">
        <v>418</v>
      </c>
      <c r="AI35" s="709">
        <f>BI30</f>
        <v>19</v>
      </c>
      <c r="AJ35" s="709">
        <f>BJ30</f>
        <v>52</v>
      </c>
      <c r="AK35" s="709">
        <f>BK30</f>
        <v>1</v>
      </c>
      <c r="AL35" s="709">
        <f>BL30</f>
        <v>72</v>
      </c>
      <c r="BC35" s="77" t="s">
        <v>434</v>
      </c>
      <c r="BD35" s="55">
        <f t="shared" si="2"/>
        <v>0.2839506172839506</v>
      </c>
      <c r="BE35" s="56">
        <f t="shared" si="2"/>
        <v>0.59259259259259256</v>
      </c>
      <c r="BF35" s="57">
        <f t="shared" si="2"/>
        <v>0.12345679012345678</v>
      </c>
      <c r="BH35" s="79" t="s">
        <v>434</v>
      </c>
      <c r="BI35" s="535">
        <f>集計・資料②!CO50</f>
        <v>46</v>
      </c>
      <c r="BJ35" s="59">
        <f>集計・資料②!CP50</f>
        <v>96</v>
      </c>
      <c r="BK35" s="80">
        <f>集計・資料②!CQ50</f>
        <v>20</v>
      </c>
      <c r="BL35" s="81">
        <f t="shared" si="3"/>
        <v>162</v>
      </c>
    </row>
    <row r="36" spans="1:64" ht="11.25" thickBot="1">
      <c r="A36" s="436"/>
      <c r="B36" s="87"/>
      <c r="C36" s="87"/>
      <c r="D36" s="87"/>
      <c r="E36" s="87"/>
      <c r="F36" s="87"/>
      <c r="G36" s="87"/>
      <c r="H36" s="87"/>
      <c r="I36" s="87"/>
      <c r="J36" s="87"/>
      <c r="K36" s="87"/>
      <c r="L36" s="87"/>
      <c r="M36" s="87"/>
      <c r="N36" s="87"/>
      <c r="O36" s="87"/>
      <c r="P36" s="87"/>
      <c r="Q36" s="87"/>
      <c r="R36" s="87"/>
      <c r="S36" s="87"/>
      <c r="T36" s="87"/>
      <c r="U36" s="87"/>
      <c r="V36" s="87"/>
      <c r="W36" s="87"/>
      <c r="X36" s="87"/>
      <c r="Y36" s="87"/>
      <c r="Z36" s="87"/>
      <c r="AA36" s="437"/>
      <c r="AH36" s="575" t="s">
        <v>545</v>
      </c>
      <c r="AI36" s="696">
        <f>SUM(AI30:AI35)</f>
        <v>376</v>
      </c>
      <c r="AJ36" s="696">
        <f>SUM(AJ30:AJ35)</f>
        <v>822</v>
      </c>
      <c r="AK36" s="696">
        <f>SUM(AK30:AK35)</f>
        <v>80</v>
      </c>
      <c r="AL36" s="696">
        <f>SUM(AL30:AL35)</f>
        <v>1278</v>
      </c>
      <c r="AM36" s="791"/>
      <c r="BH36" s="802" t="s">
        <v>545</v>
      </c>
      <c r="BI36" s="62">
        <f>SUM(BI30:BI35)</f>
        <v>376</v>
      </c>
      <c r="BJ36" s="83">
        <f>SUM(BJ30:BJ35)</f>
        <v>822</v>
      </c>
      <c r="BK36" s="82">
        <f>SUM(BK30:BK35)</f>
        <v>80</v>
      </c>
      <c r="BL36" s="138">
        <f>+SUM(BL30:BL35)</f>
        <v>1278</v>
      </c>
    </row>
    <row r="37" spans="1:64">
      <c r="A37" s="436"/>
      <c r="B37" s="87"/>
      <c r="C37" s="87"/>
      <c r="D37" s="87"/>
      <c r="E37" s="87"/>
      <c r="F37" s="87"/>
      <c r="G37" s="87"/>
      <c r="H37" s="87"/>
      <c r="I37" s="87"/>
      <c r="J37" s="87"/>
      <c r="K37" s="87"/>
      <c r="L37" s="87"/>
      <c r="M37" s="87"/>
      <c r="N37" s="87"/>
      <c r="O37" s="87"/>
      <c r="P37" s="87"/>
      <c r="Q37" s="87"/>
      <c r="R37" s="87"/>
      <c r="S37" s="87"/>
      <c r="T37" s="87"/>
      <c r="U37" s="87"/>
      <c r="V37" s="87"/>
      <c r="W37" s="87"/>
      <c r="X37" s="87"/>
      <c r="Y37" s="87"/>
      <c r="Z37" s="87"/>
      <c r="AA37" s="437"/>
      <c r="AM37" s="792"/>
    </row>
    <row r="38" spans="1:64">
      <c r="A38" s="436"/>
      <c r="B38" s="87"/>
      <c r="C38" s="87"/>
      <c r="D38" s="87"/>
      <c r="E38" s="87"/>
      <c r="F38" s="87"/>
      <c r="G38" s="87"/>
      <c r="H38" s="87"/>
      <c r="I38" s="87"/>
      <c r="J38" s="87"/>
      <c r="K38" s="87"/>
      <c r="L38" s="87"/>
      <c r="M38" s="87"/>
      <c r="N38" s="87"/>
      <c r="O38" s="87"/>
      <c r="P38" s="87"/>
      <c r="Q38" s="87"/>
      <c r="R38" s="87"/>
      <c r="S38" s="87"/>
      <c r="T38" s="87"/>
      <c r="U38" s="87"/>
      <c r="V38" s="87"/>
      <c r="W38" s="87"/>
      <c r="X38" s="87"/>
      <c r="Y38" s="87"/>
      <c r="Z38" s="87"/>
      <c r="AA38" s="437"/>
      <c r="AM38" s="791"/>
    </row>
    <row r="39" spans="1:64">
      <c r="A39" s="436"/>
      <c r="B39" s="87"/>
      <c r="C39" s="87"/>
      <c r="D39" s="87"/>
      <c r="E39" s="87"/>
      <c r="F39" s="87"/>
      <c r="G39" s="87"/>
      <c r="H39" s="87"/>
      <c r="I39" s="87"/>
      <c r="J39" s="87"/>
      <c r="K39" s="87"/>
      <c r="L39" s="87"/>
      <c r="M39" s="87"/>
      <c r="N39" s="87"/>
      <c r="O39" s="87"/>
      <c r="P39" s="87"/>
      <c r="Q39" s="87"/>
      <c r="R39" s="87"/>
      <c r="S39" s="87"/>
      <c r="T39" s="87"/>
      <c r="U39" s="87"/>
      <c r="V39" s="87"/>
      <c r="W39" s="87"/>
      <c r="X39" s="87"/>
      <c r="Y39" s="87"/>
      <c r="Z39" s="87"/>
      <c r="AA39" s="437"/>
      <c r="AI39" s="86"/>
      <c r="AJ39" s="86"/>
      <c r="AK39" s="86"/>
      <c r="AM39" s="792"/>
      <c r="BI39" s="86"/>
      <c r="BJ39" s="86"/>
      <c r="BK39" s="86"/>
    </row>
    <row r="40" spans="1:64">
      <c r="A40" s="436"/>
      <c r="B40" s="87"/>
      <c r="C40" s="87"/>
      <c r="D40" s="87"/>
      <c r="E40" s="87"/>
      <c r="F40" s="87"/>
      <c r="G40" s="87"/>
      <c r="H40" s="87"/>
      <c r="I40" s="87"/>
      <c r="J40" s="87"/>
      <c r="K40" s="87"/>
      <c r="L40" s="87"/>
      <c r="M40" s="87"/>
      <c r="N40" s="87"/>
      <c r="O40" s="87"/>
      <c r="P40" s="87"/>
      <c r="Q40" s="87"/>
      <c r="R40" s="87"/>
      <c r="S40" s="87"/>
      <c r="T40" s="87"/>
      <c r="U40" s="87"/>
      <c r="V40" s="87"/>
      <c r="W40" s="87"/>
      <c r="X40" s="87"/>
      <c r="Y40" s="87"/>
      <c r="Z40" s="87"/>
      <c r="AA40" s="437"/>
      <c r="AI40" s="87"/>
      <c r="AJ40" s="87"/>
      <c r="AK40" s="87"/>
      <c r="AM40" s="791"/>
      <c r="BI40" s="87"/>
      <c r="BJ40" s="87"/>
      <c r="BK40" s="87"/>
    </row>
    <row r="41" spans="1:64">
      <c r="A41" s="436"/>
      <c r="B41" s="87"/>
      <c r="C41" s="87"/>
      <c r="D41" s="87"/>
      <c r="E41" s="87"/>
      <c r="F41" s="87"/>
      <c r="G41" s="87"/>
      <c r="H41" s="87"/>
      <c r="I41" s="87"/>
      <c r="J41" s="87"/>
      <c r="K41" s="87"/>
      <c r="L41" s="87"/>
      <c r="M41" s="87"/>
      <c r="N41" s="87"/>
      <c r="O41" s="87"/>
      <c r="P41" s="87"/>
      <c r="Q41" s="87"/>
      <c r="R41" s="87"/>
      <c r="S41" s="87"/>
      <c r="T41" s="87"/>
      <c r="U41" s="87"/>
      <c r="V41" s="87"/>
      <c r="W41" s="87"/>
      <c r="X41" s="87"/>
      <c r="Y41" s="87"/>
      <c r="Z41" s="87"/>
      <c r="AA41" s="437"/>
      <c r="AM41" s="792"/>
    </row>
    <row r="42" spans="1:64">
      <c r="A42" s="436"/>
      <c r="B42" s="87"/>
      <c r="C42" s="87"/>
      <c r="D42" s="87"/>
      <c r="E42" s="87"/>
      <c r="F42" s="87"/>
      <c r="G42" s="87"/>
      <c r="H42" s="87"/>
      <c r="I42" s="87"/>
      <c r="J42" s="87"/>
      <c r="K42" s="87"/>
      <c r="L42" s="87"/>
      <c r="M42" s="87"/>
      <c r="N42" s="87"/>
      <c r="O42" s="87"/>
      <c r="P42" s="87"/>
      <c r="Q42" s="87"/>
      <c r="R42" s="87"/>
      <c r="S42" s="87"/>
      <c r="T42" s="87"/>
      <c r="U42" s="87"/>
      <c r="V42" s="87"/>
      <c r="W42" s="87"/>
      <c r="X42" s="87"/>
      <c r="Y42" s="87"/>
      <c r="Z42" s="87"/>
      <c r="AA42" s="437"/>
      <c r="AM42" s="791"/>
    </row>
    <row r="43" spans="1:64">
      <c r="A43" s="436"/>
      <c r="B43" s="87"/>
      <c r="C43" s="87"/>
      <c r="D43" s="87"/>
      <c r="E43" s="87"/>
      <c r="F43" s="87"/>
      <c r="G43" s="87"/>
      <c r="H43" s="87"/>
      <c r="I43" s="87"/>
      <c r="J43" s="87"/>
      <c r="K43" s="87"/>
      <c r="L43" s="87"/>
      <c r="M43" s="87"/>
      <c r="N43" s="87"/>
      <c r="O43" s="87"/>
      <c r="P43" s="87"/>
      <c r="Q43" s="87"/>
      <c r="R43" s="87"/>
      <c r="S43" s="87"/>
      <c r="T43" s="87"/>
      <c r="U43" s="87"/>
      <c r="V43" s="87"/>
      <c r="W43" s="87"/>
      <c r="X43" s="87"/>
      <c r="Y43" s="87"/>
      <c r="Z43" s="87"/>
      <c r="AA43" s="437"/>
      <c r="AM43" s="792"/>
    </row>
    <row r="44" spans="1:64">
      <c r="A44" s="436"/>
      <c r="B44" s="87"/>
      <c r="C44" s="87"/>
      <c r="D44" s="87"/>
      <c r="E44" s="87"/>
      <c r="F44" s="87"/>
      <c r="G44" s="87"/>
      <c r="H44" s="87"/>
      <c r="I44" s="87"/>
      <c r="J44" s="87"/>
      <c r="K44" s="87"/>
      <c r="L44" s="87"/>
      <c r="M44" s="87"/>
      <c r="N44" s="87"/>
      <c r="O44" s="87"/>
      <c r="P44" s="87"/>
      <c r="Q44" s="87"/>
      <c r="R44" s="87"/>
      <c r="S44" s="87"/>
      <c r="T44" s="87"/>
      <c r="U44" s="87"/>
      <c r="V44" s="87"/>
      <c r="W44" s="87"/>
      <c r="X44" s="87"/>
      <c r="Y44" s="87"/>
      <c r="Z44" s="87"/>
      <c r="AA44" s="437"/>
      <c r="AM44" s="791"/>
    </row>
    <row r="45" spans="1:64">
      <c r="A45" s="436"/>
      <c r="B45" s="87"/>
      <c r="C45" s="87"/>
      <c r="D45" s="87"/>
      <c r="E45" s="87"/>
      <c r="F45" s="87"/>
      <c r="G45" s="87"/>
      <c r="H45" s="87"/>
      <c r="I45" s="87"/>
      <c r="J45" s="87"/>
      <c r="K45" s="87"/>
      <c r="L45" s="87"/>
      <c r="M45" s="87"/>
      <c r="N45" s="87"/>
      <c r="O45" s="87"/>
      <c r="P45" s="87"/>
      <c r="Q45" s="87"/>
      <c r="R45" s="87"/>
      <c r="S45" s="87"/>
      <c r="T45" s="87"/>
      <c r="U45" s="87"/>
      <c r="V45" s="87"/>
      <c r="W45" s="87"/>
      <c r="X45" s="87"/>
      <c r="Y45" s="87"/>
      <c r="Z45" s="87"/>
      <c r="AA45" s="437"/>
      <c r="AM45" s="792"/>
    </row>
    <row r="46" spans="1:64">
      <c r="A46" s="436"/>
      <c r="B46" s="87"/>
      <c r="C46" s="87"/>
      <c r="D46" s="87"/>
      <c r="E46" s="87"/>
      <c r="F46" s="87"/>
      <c r="G46" s="87"/>
      <c r="H46" s="87"/>
      <c r="I46" s="87"/>
      <c r="J46" s="87"/>
      <c r="K46" s="87"/>
      <c r="L46" s="87"/>
      <c r="M46" s="87"/>
      <c r="N46" s="87"/>
      <c r="O46" s="87"/>
      <c r="P46" s="87"/>
      <c r="Q46" s="87"/>
      <c r="R46" s="87"/>
      <c r="S46" s="87"/>
      <c r="T46" s="87"/>
      <c r="U46" s="87"/>
      <c r="V46" s="87"/>
      <c r="W46" s="87"/>
      <c r="X46" s="87"/>
      <c r="Y46" s="87"/>
      <c r="Z46" s="87"/>
      <c r="AA46" s="437"/>
      <c r="AM46" s="791"/>
    </row>
    <row r="47" spans="1:64">
      <c r="A47" s="436"/>
      <c r="B47" s="87"/>
      <c r="C47" s="87"/>
      <c r="D47" s="87"/>
      <c r="E47" s="87"/>
      <c r="F47" s="87"/>
      <c r="G47" s="87"/>
      <c r="H47" s="87"/>
      <c r="I47" s="87"/>
      <c r="J47" s="87"/>
      <c r="K47" s="87"/>
      <c r="L47" s="87"/>
      <c r="M47" s="87"/>
      <c r="N47" s="87"/>
      <c r="O47" s="87"/>
      <c r="P47" s="87"/>
      <c r="Q47" s="87"/>
      <c r="R47" s="87"/>
      <c r="S47" s="87"/>
      <c r="T47" s="87"/>
      <c r="U47" s="87"/>
      <c r="V47" s="87"/>
      <c r="W47" s="87"/>
      <c r="X47" s="87"/>
      <c r="Y47" s="87"/>
      <c r="Z47" s="87"/>
      <c r="AA47" s="437"/>
      <c r="AM47" s="792"/>
    </row>
    <row r="48" spans="1:64">
      <c r="A48" s="436"/>
      <c r="B48" s="87"/>
      <c r="C48" s="87"/>
      <c r="D48" s="87"/>
      <c r="E48" s="87"/>
      <c r="F48" s="87"/>
      <c r="G48" s="87"/>
      <c r="H48" s="87"/>
      <c r="I48" s="87"/>
      <c r="J48" s="87"/>
      <c r="K48" s="87"/>
      <c r="L48" s="87"/>
      <c r="M48" s="87"/>
      <c r="N48" s="87"/>
      <c r="O48" s="87"/>
      <c r="P48" s="87"/>
      <c r="Q48" s="87"/>
      <c r="R48" s="87"/>
      <c r="S48" s="87"/>
      <c r="T48" s="87"/>
      <c r="U48" s="87"/>
      <c r="V48" s="87"/>
      <c r="W48" s="87"/>
      <c r="X48" s="87"/>
      <c r="Y48" s="87"/>
      <c r="Z48" s="87"/>
      <c r="AA48" s="437"/>
      <c r="AM48" s="791"/>
    </row>
    <row r="49" spans="1:40">
      <c r="A49" s="436"/>
      <c r="B49" s="87"/>
      <c r="C49" s="87"/>
      <c r="D49" s="87"/>
      <c r="E49" s="87"/>
      <c r="F49" s="87"/>
      <c r="G49" s="87"/>
      <c r="H49" s="87"/>
      <c r="I49" s="87"/>
      <c r="J49" s="87"/>
      <c r="K49" s="87"/>
      <c r="L49" s="87"/>
      <c r="M49" s="87"/>
      <c r="N49" s="87"/>
      <c r="O49" s="87"/>
      <c r="P49" s="87"/>
      <c r="Q49" s="87"/>
      <c r="R49" s="87"/>
      <c r="S49" s="87"/>
      <c r="T49" s="87"/>
      <c r="U49" s="87"/>
      <c r="V49" s="87"/>
      <c r="W49" s="87"/>
      <c r="X49" s="87"/>
      <c r="Y49" s="87"/>
      <c r="Z49" s="87"/>
      <c r="AA49" s="437"/>
      <c r="AM49" s="792"/>
    </row>
    <row r="50" spans="1:40">
      <c r="A50" s="436"/>
      <c r="B50" s="87"/>
      <c r="C50" s="87"/>
      <c r="D50" s="87"/>
      <c r="E50" s="87"/>
      <c r="F50" s="87"/>
      <c r="G50" s="87"/>
      <c r="H50" s="87"/>
      <c r="I50" s="87"/>
      <c r="J50" s="87"/>
      <c r="K50" s="87"/>
      <c r="L50" s="87"/>
      <c r="M50" s="87"/>
      <c r="N50" s="87"/>
      <c r="O50" s="87"/>
      <c r="P50" s="87"/>
      <c r="Q50" s="87"/>
      <c r="R50" s="87"/>
      <c r="S50" s="87"/>
      <c r="T50" s="87"/>
      <c r="U50" s="87"/>
      <c r="V50" s="87"/>
      <c r="W50" s="87"/>
      <c r="X50" s="87"/>
      <c r="Y50" s="87"/>
      <c r="Z50" s="87"/>
      <c r="AA50" s="437"/>
      <c r="AM50" s="791"/>
      <c r="AN50" s="791"/>
    </row>
    <row r="51" spans="1:40">
      <c r="A51" s="436"/>
      <c r="B51" s="87"/>
      <c r="C51" s="87"/>
      <c r="D51" s="87"/>
      <c r="E51" s="87"/>
      <c r="F51" s="87"/>
      <c r="G51" s="87"/>
      <c r="H51" s="87"/>
      <c r="I51" s="87"/>
      <c r="J51" s="87"/>
      <c r="K51" s="87"/>
      <c r="L51" s="87"/>
      <c r="M51" s="87"/>
      <c r="N51" s="87"/>
      <c r="O51" s="87"/>
      <c r="P51" s="87"/>
      <c r="Q51" s="87"/>
      <c r="R51" s="87"/>
      <c r="S51" s="87"/>
      <c r="T51" s="87"/>
      <c r="U51" s="87"/>
      <c r="V51" s="87"/>
      <c r="W51" s="87"/>
      <c r="X51" s="87"/>
      <c r="Y51" s="87"/>
      <c r="Z51" s="87"/>
      <c r="AA51" s="437"/>
      <c r="AM51" s="792"/>
      <c r="AN51" s="791"/>
    </row>
    <row r="52" spans="1:40">
      <c r="A52" s="436"/>
      <c r="B52" s="87"/>
      <c r="C52" s="87"/>
      <c r="D52" s="87"/>
      <c r="E52" s="87"/>
      <c r="F52" s="87"/>
      <c r="G52" s="87"/>
      <c r="H52" s="87"/>
      <c r="I52" s="87"/>
      <c r="J52" s="87"/>
      <c r="K52" s="87"/>
      <c r="L52" s="87"/>
      <c r="M52" s="87"/>
      <c r="N52" s="87"/>
      <c r="O52" s="87"/>
      <c r="P52" s="87"/>
      <c r="Q52" s="87"/>
      <c r="R52" s="87"/>
      <c r="S52" s="87"/>
      <c r="T52" s="87"/>
      <c r="U52" s="87"/>
      <c r="V52" s="87"/>
      <c r="W52" s="87"/>
      <c r="X52" s="87"/>
      <c r="Y52" s="87"/>
      <c r="Z52" s="87"/>
      <c r="AA52" s="437"/>
      <c r="AM52" s="791"/>
      <c r="AN52" s="791"/>
    </row>
    <row r="53" spans="1:40">
      <c r="A53" s="436"/>
      <c r="B53" s="87"/>
      <c r="C53" s="87"/>
      <c r="D53" s="87"/>
      <c r="E53" s="87"/>
      <c r="F53" s="87"/>
      <c r="G53" s="87"/>
      <c r="H53" s="87"/>
      <c r="I53" s="87"/>
      <c r="J53" s="87"/>
      <c r="K53" s="87"/>
      <c r="L53" s="87"/>
      <c r="M53" s="87"/>
      <c r="N53" s="87"/>
      <c r="O53" s="87"/>
      <c r="P53" s="87"/>
      <c r="Q53" s="87"/>
      <c r="R53" s="87"/>
      <c r="S53" s="87"/>
      <c r="T53" s="87"/>
      <c r="U53" s="87"/>
      <c r="V53" s="87"/>
      <c r="W53" s="87"/>
      <c r="X53" s="87"/>
      <c r="Y53" s="87"/>
      <c r="Z53" s="87"/>
      <c r="AA53" s="437"/>
      <c r="AM53" s="792"/>
      <c r="AN53" s="791"/>
    </row>
    <row r="54" spans="1:40">
      <c r="A54" s="436"/>
      <c r="B54" s="87"/>
      <c r="C54" s="87"/>
      <c r="D54" s="87"/>
      <c r="E54" s="87"/>
      <c r="F54" s="87"/>
      <c r="G54" s="87"/>
      <c r="H54" s="87"/>
      <c r="I54" s="87"/>
      <c r="J54" s="87"/>
      <c r="K54" s="87"/>
      <c r="L54" s="87"/>
      <c r="M54" s="87"/>
      <c r="N54" s="87"/>
      <c r="O54" s="87"/>
      <c r="P54" s="87"/>
      <c r="Q54" s="87"/>
      <c r="R54" s="87"/>
      <c r="S54" s="87"/>
      <c r="T54" s="87"/>
      <c r="U54" s="87"/>
      <c r="V54" s="87"/>
      <c r="W54" s="87"/>
      <c r="X54" s="87"/>
      <c r="Y54" s="87"/>
      <c r="Z54" s="87"/>
      <c r="AA54" s="437"/>
      <c r="AM54" s="791"/>
      <c r="AN54" s="791"/>
    </row>
    <row r="55" spans="1:40">
      <c r="A55" s="436"/>
      <c r="B55" s="87"/>
      <c r="C55" s="87"/>
      <c r="D55" s="87"/>
      <c r="E55" s="87"/>
      <c r="F55" s="87"/>
      <c r="G55" s="87"/>
      <c r="H55" s="87"/>
      <c r="I55" s="87"/>
      <c r="J55" s="87"/>
      <c r="K55" s="87"/>
      <c r="L55" s="87"/>
      <c r="M55" s="87"/>
      <c r="N55" s="87"/>
      <c r="O55" s="87"/>
      <c r="P55" s="87"/>
      <c r="Q55" s="87"/>
      <c r="R55" s="87"/>
      <c r="S55" s="87"/>
      <c r="T55" s="87"/>
      <c r="U55" s="87"/>
      <c r="V55" s="87"/>
      <c r="W55" s="87"/>
      <c r="X55" s="87"/>
      <c r="Y55" s="87"/>
      <c r="Z55" s="87"/>
      <c r="AA55" s="437"/>
    </row>
    <row r="56" spans="1:40">
      <c r="A56" s="436"/>
      <c r="B56" s="87"/>
      <c r="C56" s="87"/>
      <c r="D56" s="87"/>
      <c r="E56" s="87"/>
      <c r="F56" s="87"/>
      <c r="G56" s="87"/>
      <c r="H56" s="87"/>
      <c r="I56" s="87"/>
      <c r="J56" s="87"/>
      <c r="K56" s="87"/>
      <c r="L56" s="87"/>
      <c r="M56" s="87"/>
      <c r="N56" s="87"/>
      <c r="O56" s="87"/>
      <c r="P56" s="87"/>
      <c r="Q56" s="87"/>
      <c r="R56" s="87"/>
      <c r="S56" s="87"/>
      <c r="T56" s="87"/>
      <c r="U56" s="87"/>
      <c r="V56" s="87"/>
      <c r="W56" s="87"/>
      <c r="X56" s="87"/>
      <c r="Y56" s="87"/>
      <c r="Z56" s="87"/>
      <c r="AA56" s="437"/>
    </row>
    <row r="57" spans="1:40">
      <c r="A57" s="436"/>
      <c r="B57" s="87"/>
      <c r="C57" s="87"/>
      <c r="D57" s="87"/>
      <c r="E57" s="87"/>
      <c r="F57" s="87"/>
      <c r="G57" s="87"/>
      <c r="H57" s="87"/>
      <c r="I57" s="87"/>
      <c r="J57" s="87"/>
      <c r="K57" s="87"/>
      <c r="L57" s="87"/>
      <c r="M57" s="87"/>
      <c r="N57" s="87"/>
      <c r="O57" s="87"/>
      <c r="P57" s="87"/>
      <c r="Q57" s="87"/>
      <c r="R57" s="87"/>
      <c r="S57" s="87"/>
      <c r="T57" s="87"/>
      <c r="U57" s="87"/>
      <c r="V57" s="87"/>
      <c r="W57" s="87"/>
      <c r="X57" s="87"/>
      <c r="Y57" s="87"/>
      <c r="Z57" s="87"/>
      <c r="AA57" s="437"/>
    </row>
    <row r="58" spans="1:40">
      <c r="A58" s="436"/>
      <c r="B58" s="87"/>
      <c r="C58" s="87"/>
      <c r="D58" s="87"/>
      <c r="E58" s="87"/>
      <c r="F58" s="87"/>
      <c r="G58" s="87"/>
      <c r="H58" s="87"/>
      <c r="I58" s="87"/>
      <c r="J58" s="87"/>
      <c r="K58" s="87"/>
      <c r="L58" s="87"/>
      <c r="M58" s="87"/>
      <c r="N58" s="87"/>
      <c r="O58" s="87"/>
      <c r="P58" s="87"/>
      <c r="Q58" s="87"/>
      <c r="R58" s="87"/>
      <c r="S58" s="87"/>
      <c r="T58" s="87"/>
      <c r="U58" s="87"/>
      <c r="V58" s="87"/>
      <c r="W58" s="87"/>
      <c r="X58" s="87"/>
      <c r="Y58" s="87"/>
      <c r="Z58" s="87"/>
      <c r="AA58" s="437"/>
    </row>
    <row r="59" spans="1:40">
      <c r="A59" s="436"/>
      <c r="B59" s="87"/>
      <c r="C59" s="87"/>
      <c r="D59" s="87"/>
      <c r="E59" s="87"/>
      <c r="F59" s="87"/>
      <c r="G59" s="87"/>
      <c r="H59" s="87"/>
      <c r="I59" s="87"/>
      <c r="J59" s="87"/>
      <c r="K59" s="87"/>
      <c r="L59" s="87"/>
      <c r="M59" s="87"/>
      <c r="N59" s="87"/>
      <c r="O59" s="87"/>
      <c r="P59" s="87"/>
      <c r="Q59" s="87"/>
      <c r="R59" s="87"/>
      <c r="S59" s="87"/>
      <c r="T59" s="87"/>
      <c r="U59" s="87"/>
      <c r="V59" s="87"/>
      <c r="W59" s="87"/>
      <c r="X59" s="87"/>
      <c r="Y59" s="87"/>
      <c r="Z59" s="87"/>
      <c r="AA59" s="437"/>
    </row>
    <row r="60" spans="1:40">
      <c r="A60" s="438"/>
      <c r="B60" s="439"/>
      <c r="C60" s="439"/>
      <c r="D60" s="439"/>
      <c r="E60" s="439"/>
      <c r="F60" s="439"/>
      <c r="G60" s="439"/>
      <c r="H60" s="439"/>
      <c r="I60" s="439"/>
      <c r="J60" s="439"/>
      <c r="K60" s="439"/>
      <c r="L60" s="439"/>
      <c r="M60" s="439"/>
      <c r="N60" s="439"/>
      <c r="O60" s="439"/>
      <c r="P60" s="439"/>
      <c r="Q60" s="439"/>
      <c r="R60" s="439"/>
      <c r="S60" s="439"/>
      <c r="T60" s="439"/>
      <c r="U60" s="439"/>
      <c r="V60" s="439"/>
      <c r="W60" s="439"/>
      <c r="X60" s="439"/>
      <c r="Y60" s="439"/>
      <c r="Z60" s="439"/>
      <c r="AA60" s="440"/>
    </row>
  </sheetData>
  <mergeCells count="8">
    <mergeCell ref="BH26:BL27"/>
    <mergeCell ref="A1:B1"/>
    <mergeCell ref="V1:AA1"/>
    <mergeCell ref="B3:L16"/>
    <mergeCell ref="BC26:BF27"/>
    <mergeCell ref="AC26:AF27"/>
    <mergeCell ref="AH26:AL27"/>
    <mergeCell ref="AN15:AY27"/>
  </mergeCells>
  <phoneticPr fontId="9"/>
  <pageMargins left="0.75" right="0.75" top="1" bottom="1" header="0.51200000000000001" footer="0.51200000000000001"/>
  <pageSetup paperSize="9" scale="97" orientation="portrait" r:id="rId1"/>
  <headerFooter alignWithMargins="0"/>
  <colBreaks count="2" manualBreakCount="2">
    <brk id="27" max="59" man="1"/>
    <brk id="53"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A00-000000000000}">
          <x14:formula1>
            <xm:f>業種リスト!$A$2:$A$14</xm:f>
          </x14:formula1>
          <xm:sqref>AP6:AR7</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theme="9" tint="0.59999389629810485"/>
  </sheetPr>
  <dimension ref="A1:BM63"/>
  <sheetViews>
    <sheetView showGridLines="0" view="pageBreakPreview" zoomScaleNormal="100" zoomScaleSheetLayoutView="100" workbookViewId="0">
      <selection activeCell="AC1" sqref="AC1"/>
    </sheetView>
  </sheetViews>
  <sheetFormatPr defaultColWidth="10.28515625" defaultRowHeight="10.5"/>
  <cols>
    <col min="1" max="27" width="3.5703125" style="26" customWidth="1"/>
    <col min="28" max="28" width="1.7109375" style="26" customWidth="1"/>
    <col min="29" max="29" width="14.85546875" style="26" customWidth="1"/>
    <col min="30" max="32" width="7.42578125" style="26" customWidth="1"/>
    <col min="33" max="33" width="1.7109375" style="26" customWidth="1"/>
    <col min="34" max="34" width="14.85546875" style="26" customWidth="1"/>
    <col min="35" max="35" width="7.140625" style="26" bestFit="1" customWidth="1"/>
    <col min="36" max="36" width="7.5703125" style="26" customWidth="1"/>
    <col min="37" max="38" width="6.85546875" style="26" bestFit="1" customWidth="1"/>
    <col min="39" max="39" width="15.85546875" style="336" bestFit="1" customWidth="1"/>
    <col min="40" max="40" width="7.140625" style="336" bestFit="1" customWidth="1"/>
    <col min="41" max="41" width="5.42578125" style="336" bestFit="1" customWidth="1"/>
    <col min="42" max="43" width="7.140625" style="336" bestFit="1" customWidth="1"/>
    <col min="44" max="44" width="8.28515625" style="336" bestFit="1" customWidth="1"/>
    <col min="45" max="45" width="5.42578125" style="336" bestFit="1" customWidth="1"/>
    <col min="46" max="53" width="5.42578125" style="336" customWidth="1"/>
    <col min="54" max="54" width="1.7109375" style="26" customWidth="1"/>
    <col min="55" max="55" width="14.85546875" style="26" customWidth="1"/>
    <col min="56" max="58" width="7.42578125" style="26" customWidth="1"/>
    <col min="59" max="59" width="1.7109375" style="26" customWidth="1"/>
    <col min="60" max="60" width="14.85546875" style="26" customWidth="1"/>
    <col min="61" max="61" width="7.140625" style="26" bestFit="1" customWidth="1"/>
    <col min="62" max="62" width="7.5703125" style="26" customWidth="1"/>
    <col min="63" max="64" width="6.85546875" style="26" bestFit="1" customWidth="1"/>
    <col min="65" max="16384" width="10.28515625" style="26"/>
  </cols>
  <sheetData>
    <row r="1" spans="1:64" ht="21" customHeight="1" thickBot="1">
      <c r="A1" s="928">
        <v>53</v>
      </c>
      <c r="B1" s="928"/>
      <c r="C1" s="605" t="s">
        <v>296</v>
      </c>
      <c r="D1" s="495"/>
      <c r="E1" s="495"/>
      <c r="F1" s="495"/>
      <c r="G1" s="495"/>
      <c r="H1" s="495"/>
      <c r="I1" s="495"/>
      <c r="J1" s="495"/>
      <c r="K1" s="495"/>
      <c r="L1" s="495"/>
      <c r="M1" s="495"/>
      <c r="N1" s="495"/>
      <c r="O1" s="495"/>
      <c r="P1" s="495"/>
      <c r="Q1" s="495"/>
      <c r="R1" s="495"/>
      <c r="S1" s="495"/>
      <c r="T1" s="495"/>
      <c r="U1" s="495"/>
      <c r="V1" s="1005" t="s">
        <v>801</v>
      </c>
      <c r="W1" s="929"/>
      <c r="X1" s="929"/>
      <c r="Y1" s="929"/>
      <c r="Z1" s="929"/>
      <c r="AA1" s="929"/>
      <c r="AC1" s="528" t="s">
        <v>902</v>
      </c>
      <c r="BC1" s="528" t="s">
        <v>0</v>
      </c>
    </row>
    <row r="3" spans="1:64">
      <c r="B3" s="930" t="s">
        <v>872</v>
      </c>
      <c r="C3" s="931"/>
      <c r="D3" s="931"/>
      <c r="E3" s="931"/>
      <c r="F3" s="931"/>
      <c r="G3" s="931"/>
      <c r="H3" s="931"/>
      <c r="I3" s="931"/>
      <c r="J3" s="931"/>
      <c r="K3" s="931"/>
      <c r="L3" s="931"/>
      <c r="N3" s="433"/>
      <c r="O3" s="434"/>
      <c r="P3" s="434"/>
      <c r="Q3" s="434"/>
      <c r="R3" s="434"/>
      <c r="S3" s="434"/>
      <c r="T3" s="434"/>
      <c r="U3" s="434"/>
      <c r="V3" s="434"/>
      <c r="W3" s="434"/>
      <c r="X3" s="434"/>
      <c r="Y3" s="434"/>
      <c r="Z3" s="434"/>
      <c r="AA3" s="435"/>
      <c r="AC3" s="26" t="s">
        <v>602</v>
      </c>
      <c r="AH3" s="26" t="s">
        <v>603</v>
      </c>
      <c r="AN3" s="336" t="s">
        <v>669</v>
      </c>
      <c r="BC3" s="26" t="s">
        <v>602</v>
      </c>
      <c r="BH3" s="26" t="s">
        <v>603</v>
      </c>
    </row>
    <row r="4" spans="1:64">
      <c r="B4" s="931"/>
      <c r="C4" s="931"/>
      <c r="D4" s="931"/>
      <c r="E4" s="931"/>
      <c r="F4" s="931"/>
      <c r="G4" s="931"/>
      <c r="H4" s="931"/>
      <c r="I4" s="931"/>
      <c r="J4" s="931"/>
      <c r="K4" s="931"/>
      <c r="L4" s="931"/>
      <c r="N4" s="436"/>
      <c r="O4" s="87"/>
      <c r="P4" s="87"/>
      <c r="Q4" s="87"/>
      <c r="R4" s="87"/>
      <c r="S4" s="87"/>
      <c r="T4" s="87"/>
      <c r="U4" s="87"/>
      <c r="V4" s="87"/>
      <c r="W4" s="87"/>
      <c r="X4" s="87"/>
      <c r="Y4" s="87"/>
      <c r="Z4" s="87"/>
      <c r="AA4" s="437"/>
      <c r="AN4" s="336" t="str">
        <f>CONCATENATE("臨時従業員（派遣職員）・パートタイム労働者の常用従業員への転換はあるかという質問に対し「ある」と回答した事業所は全体で",TEXT(AD6,"0.0％"),"となった。")</f>
        <v>臨時従業員（派遣職員）・パートタイム労働者の常用従業員への転換はあるかという質問に対し「ある」と回答した事業所は全体で48.9%となった。</v>
      </c>
    </row>
    <row r="5" spans="1:64">
      <c r="B5" s="931"/>
      <c r="C5" s="931"/>
      <c r="D5" s="931"/>
      <c r="E5" s="931"/>
      <c r="F5" s="931"/>
      <c r="G5" s="931"/>
      <c r="H5" s="931"/>
      <c r="I5" s="931"/>
      <c r="J5" s="931"/>
      <c r="K5" s="931"/>
      <c r="L5" s="931"/>
      <c r="N5" s="436"/>
      <c r="O5" s="87"/>
      <c r="P5" s="87"/>
      <c r="Q5" s="87"/>
      <c r="R5" s="87"/>
      <c r="S5" s="87"/>
      <c r="T5" s="87"/>
      <c r="U5" s="87"/>
      <c r="V5" s="87"/>
      <c r="W5" s="87"/>
      <c r="X5" s="87"/>
      <c r="Y5" s="87"/>
      <c r="Z5" s="87"/>
      <c r="AA5" s="437"/>
      <c r="AC5" s="578"/>
      <c r="AD5" s="575" t="s">
        <v>441</v>
      </c>
      <c r="AE5" s="575" t="s">
        <v>266</v>
      </c>
      <c r="AF5" s="575" t="s">
        <v>399</v>
      </c>
      <c r="AH5" s="578"/>
      <c r="AI5" s="575" t="s">
        <v>441</v>
      </c>
      <c r="AJ5" s="575" t="s">
        <v>266</v>
      </c>
      <c r="AK5" s="575" t="s">
        <v>399</v>
      </c>
      <c r="AL5" s="575" t="s">
        <v>547</v>
      </c>
      <c r="AN5" s="336" t="s">
        <v>670</v>
      </c>
      <c r="AP5" s="788" t="s">
        <v>671</v>
      </c>
      <c r="AQ5" s="788" t="s">
        <v>672</v>
      </c>
      <c r="AR5" s="788" t="s">
        <v>673</v>
      </c>
      <c r="AS5" s="336" t="s">
        <v>674</v>
      </c>
      <c r="BC5" s="578"/>
      <c r="BD5" s="576" t="s">
        <v>425</v>
      </c>
      <c r="BE5" s="576" t="s">
        <v>426</v>
      </c>
      <c r="BF5" s="575" t="s">
        <v>399</v>
      </c>
      <c r="BH5" s="578"/>
      <c r="BI5" s="576" t="s">
        <v>425</v>
      </c>
      <c r="BJ5" s="576" t="s">
        <v>426</v>
      </c>
      <c r="BK5" s="575" t="s">
        <v>399</v>
      </c>
      <c r="BL5" s="575" t="s">
        <v>547</v>
      </c>
    </row>
    <row r="6" spans="1:64">
      <c r="B6" s="931"/>
      <c r="C6" s="931"/>
      <c r="D6" s="931"/>
      <c r="E6" s="931"/>
      <c r="F6" s="931"/>
      <c r="G6" s="931"/>
      <c r="H6" s="931"/>
      <c r="I6" s="931"/>
      <c r="J6" s="931"/>
      <c r="K6" s="931"/>
      <c r="L6" s="931"/>
      <c r="N6" s="436"/>
      <c r="O6" s="87"/>
      <c r="P6" s="87"/>
      <c r="Q6" s="87"/>
      <c r="R6" s="87"/>
      <c r="S6" s="87"/>
      <c r="T6" s="87"/>
      <c r="U6" s="87"/>
      <c r="V6" s="87"/>
      <c r="W6" s="87"/>
      <c r="X6" s="87"/>
      <c r="Y6" s="87"/>
      <c r="Z6" s="87"/>
      <c r="AA6" s="437"/>
      <c r="AC6" s="575" t="s">
        <v>547</v>
      </c>
      <c r="AD6" s="688">
        <f>BD6</f>
        <v>0.4890453834115806</v>
      </c>
      <c r="AE6" s="688">
        <f>BE6</f>
        <v>0.43974960876369329</v>
      </c>
      <c r="AF6" s="688">
        <f>BF6</f>
        <v>7.1205007824726135E-2</v>
      </c>
      <c r="AH6" s="575" t="s">
        <v>547</v>
      </c>
      <c r="AI6" s="696">
        <f>BI6</f>
        <v>625</v>
      </c>
      <c r="AJ6" s="696">
        <f>BJ6</f>
        <v>562</v>
      </c>
      <c r="AK6" s="696">
        <f>BK6</f>
        <v>91</v>
      </c>
      <c r="AL6" s="696">
        <f>BL6</f>
        <v>1278</v>
      </c>
      <c r="AN6" s="336" t="s">
        <v>733</v>
      </c>
      <c r="AP6" s="788" t="s">
        <v>693</v>
      </c>
      <c r="AQ6" s="788" t="s">
        <v>689</v>
      </c>
      <c r="AR6" s="788" t="s">
        <v>694</v>
      </c>
      <c r="AS6" s="336" t="s">
        <v>747</v>
      </c>
      <c r="BC6" s="575" t="s">
        <v>547</v>
      </c>
      <c r="BD6" s="72">
        <f>+BI6/$BL6</f>
        <v>0.4890453834115806</v>
      </c>
      <c r="BE6" s="72">
        <f>+BJ6/$BL6</f>
        <v>0.43974960876369329</v>
      </c>
      <c r="BF6" s="72">
        <f>+BK6/$BL6</f>
        <v>7.1205007824726135E-2</v>
      </c>
      <c r="BH6" s="575" t="s">
        <v>547</v>
      </c>
      <c r="BI6" s="75">
        <f>+集計・資料②!CY32</f>
        <v>625</v>
      </c>
      <c r="BJ6" s="75">
        <f>+集計・資料②!CZ32</f>
        <v>562</v>
      </c>
      <c r="BK6" s="75">
        <f>+集計・資料②!DA32</f>
        <v>91</v>
      </c>
      <c r="BL6" s="75">
        <f>+SUM(BI6:BK6)</f>
        <v>1278</v>
      </c>
    </row>
    <row r="7" spans="1:64">
      <c r="B7" s="931"/>
      <c r="C7" s="931"/>
      <c r="D7" s="931"/>
      <c r="E7" s="931"/>
      <c r="F7" s="931"/>
      <c r="G7" s="931"/>
      <c r="H7" s="931"/>
      <c r="I7" s="931"/>
      <c r="J7" s="931"/>
      <c r="K7" s="931"/>
      <c r="L7" s="931"/>
      <c r="N7" s="436"/>
      <c r="O7" s="87"/>
      <c r="P7" s="87"/>
      <c r="Q7" s="87"/>
      <c r="R7" s="87"/>
      <c r="S7" s="87"/>
      <c r="T7" s="87"/>
      <c r="U7" s="87"/>
      <c r="V7" s="87"/>
      <c r="W7" s="87"/>
      <c r="X7" s="87"/>
      <c r="Y7" s="87"/>
      <c r="Z7" s="87"/>
      <c r="AA7" s="437"/>
      <c r="AK7" s="87"/>
      <c r="AL7" s="87"/>
      <c r="AP7" s="788"/>
      <c r="AQ7" s="788"/>
      <c r="AR7" s="788"/>
      <c r="BK7" s="87"/>
      <c r="BL7" s="87"/>
    </row>
    <row r="8" spans="1:64">
      <c r="B8" s="931"/>
      <c r="C8" s="931"/>
      <c r="D8" s="931"/>
      <c r="E8" s="931"/>
      <c r="F8" s="931"/>
      <c r="G8" s="931"/>
      <c r="H8" s="931"/>
      <c r="I8" s="931"/>
      <c r="J8" s="931"/>
      <c r="K8" s="931"/>
      <c r="L8" s="931"/>
      <c r="N8" s="436"/>
      <c r="O8" s="87"/>
      <c r="P8" s="87"/>
      <c r="Q8" s="87"/>
      <c r="R8" s="87"/>
      <c r="S8" s="87"/>
      <c r="T8" s="87"/>
      <c r="U8" s="87"/>
      <c r="V8" s="87"/>
      <c r="W8" s="87"/>
      <c r="X8" s="87"/>
      <c r="Y8" s="87"/>
      <c r="Z8" s="87"/>
      <c r="AA8" s="437"/>
      <c r="AC8" s="26" t="s">
        <v>618</v>
      </c>
      <c r="AH8" s="26" t="s">
        <v>90</v>
      </c>
      <c r="AK8" s="87"/>
      <c r="AL8" s="87"/>
      <c r="AN8" s="336" t="str">
        <f>CONCATENATE(AN6,AP6,AQ6,AR6,AS6,AN7,AP7,AQ7,AR7,AS7)</f>
        <v>業種別では、「医療・福祉」「金融･保険業」「教育・学習支援業」で、「ある」と回答した割合が高い。</v>
      </c>
      <c r="BC8" s="26" t="s">
        <v>427</v>
      </c>
      <c r="BH8" s="26" t="s">
        <v>90</v>
      </c>
      <c r="BK8" s="87"/>
      <c r="BL8" s="87"/>
    </row>
    <row r="9" spans="1:64">
      <c r="B9" s="931"/>
      <c r="C9" s="931"/>
      <c r="D9" s="931"/>
      <c r="E9" s="931"/>
      <c r="F9" s="931"/>
      <c r="G9" s="931"/>
      <c r="H9" s="931"/>
      <c r="I9" s="931"/>
      <c r="J9" s="931"/>
      <c r="K9" s="931"/>
      <c r="L9" s="931"/>
      <c r="N9" s="436"/>
      <c r="O9" s="87"/>
      <c r="P9" s="87"/>
      <c r="Q9" s="87"/>
      <c r="R9" s="87"/>
      <c r="S9" s="87"/>
      <c r="T9" s="87"/>
      <c r="U9" s="87"/>
      <c r="V9" s="87"/>
      <c r="W9" s="87"/>
      <c r="X9" s="87"/>
      <c r="Y9" s="87"/>
      <c r="Z9" s="87"/>
      <c r="AA9" s="437"/>
      <c r="AK9" s="87"/>
      <c r="AL9" s="87"/>
      <c r="AN9" s="336" t="s">
        <v>677</v>
      </c>
      <c r="BK9" s="87"/>
      <c r="BL9" s="87"/>
    </row>
    <row r="10" spans="1:64">
      <c r="B10" s="931"/>
      <c r="C10" s="931"/>
      <c r="D10" s="931"/>
      <c r="E10" s="931"/>
      <c r="F10" s="931"/>
      <c r="G10" s="931"/>
      <c r="H10" s="931"/>
      <c r="I10" s="931"/>
      <c r="J10" s="931"/>
      <c r="K10" s="931"/>
      <c r="L10" s="931"/>
      <c r="N10" s="436"/>
      <c r="O10" s="87"/>
      <c r="P10" s="87"/>
      <c r="Q10" s="87"/>
      <c r="R10" s="87"/>
      <c r="S10" s="87"/>
      <c r="T10" s="87"/>
      <c r="U10" s="87"/>
      <c r="V10" s="87"/>
      <c r="W10" s="87"/>
      <c r="X10" s="87"/>
      <c r="Y10" s="87"/>
      <c r="Z10" s="87"/>
      <c r="AA10" s="437"/>
      <c r="AC10" s="575" t="s">
        <v>539</v>
      </c>
      <c r="AD10" s="575" t="s">
        <v>441</v>
      </c>
      <c r="AE10" s="575" t="s">
        <v>266</v>
      </c>
      <c r="AF10" s="575" t="s">
        <v>399</v>
      </c>
      <c r="AH10" s="575" t="s">
        <v>539</v>
      </c>
      <c r="AI10" s="575" t="s">
        <v>441</v>
      </c>
      <c r="AJ10" s="575" t="s">
        <v>266</v>
      </c>
      <c r="AK10" s="575" t="s">
        <v>399</v>
      </c>
      <c r="AL10" s="575" t="s">
        <v>547</v>
      </c>
      <c r="AN10" s="336" t="s">
        <v>871</v>
      </c>
      <c r="BC10" s="575" t="s">
        <v>539</v>
      </c>
      <c r="BD10" s="576" t="s">
        <v>425</v>
      </c>
      <c r="BE10" s="576" t="s">
        <v>426</v>
      </c>
      <c r="BF10" s="575" t="s">
        <v>399</v>
      </c>
      <c r="BH10" s="575" t="s">
        <v>539</v>
      </c>
      <c r="BI10" s="576" t="s">
        <v>425</v>
      </c>
      <c r="BJ10" s="576" t="s">
        <v>426</v>
      </c>
      <c r="BK10" s="575" t="s">
        <v>399</v>
      </c>
      <c r="BL10" s="575" t="s">
        <v>547</v>
      </c>
    </row>
    <row r="11" spans="1:64">
      <c r="B11" s="931"/>
      <c r="C11" s="931"/>
      <c r="D11" s="931"/>
      <c r="E11" s="931"/>
      <c r="F11" s="931"/>
      <c r="G11" s="931"/>
      <c r="H11" s="931"/>
      <c r="I11" s="931"/>
      <c r="J11" s="931"/>
      <c r="K11" s="931"/>
      <c r="L11" s="931"/>
      <c r="N11" s="436"/>
      <c r="O11" s="87"/>
      <c r="P11" s="87"/>
      <c r="Q11" s="87"/>
      <c r="R11" s="87"/>
      <c r="S11" s="87"/>
      <c r="T11" s="87"/>
      <c r="U11" s="87"/>
      <c r="V11" s="87"/>
      <c r="W11" s="87"/>
      <c r="X11" s="87"/>
      <c r="Y11" s="87"/>
      <c r="Z11" s="87"/>
      <c r="AA11" s="437"/>
      <c r="AC11" s="573" t="s">
        <v>401</v>
      </c>
      <c r="AD11" s="697">
        <f>BD23</f>
        <v>0.34599156118143459</v>
      </c>
      <c r="AE11" s="688">
        <f>BE23</f>
        <v>0.50632911392405067</v>
      </c>
      <c r="AF11" s="688">
        <f>BF23</f>
        <v>0.14767932489451477</v>
      </c>
      <c r="AH11" s="573" t="s">
        <v>401</v>
      </c>
      <c r="AI11" s="709">
        <f>BI23</f>
        <v>82</v>
      </c>
      <c r="AJ11" s="709">
        <f>BJ23</f>
        <v>120</v>
      </c>
      <c r="AK11" s="709">
        <f>BK23</f>
        <v>35</v>
      </c>
      <c r="AL11" s="709">
        <f>BL23</f>
        <v>237</v>
      </c>
      <c r="BC11" s="573" t="s">
        <v>546</v>
      </c>
      <c r="BD11" s="72" t="e">
        <f>+BI11/$BL11</f>
        <v>#DIV/0!</v>
      </c>
      <c r="BE11" s="72" t="e">
        <f>+BJ11/$BL11</f>
        <v>#DIV/0!</v>
      </c>
      <c r="BF11" s="72" t="e">
        <f>+BK11/$BL11</f>
        <v>#DIV/0!</v>
      </c>
      <c r="BH11" s="573" t="s">
        <v>546</v>
      </c>
      <c r="BI11" s="236">
        <f>+集計・資料②!CY6</f>
        <v>0</v>
      </c>
      <c r="BJ11" s="236">
        <f>+集計・資料②!CZ6</f>
        <v>0</v>
      </c>
      <c r="BK11" s="236">
        <f>+集計・資料②!DA6</f>
        <v>0</v>
      </c>
      <c r="BL11" s="75">
        <f>+SUM(BI11:BK11)</f>
        <v>0</v>
      </c>
    </row>
    <row r="12" spans="1:64">
      <c r="B12" s="931"/>
      <c r="C12" s="931"/>
      <c r="D12" s="931"/>
      <c r="E12" s="931"/>
      <c r="F12" s="931"/>
      <c r="G12" s="931"/>
      <c r="H12" s="931"/>
      <c r="I12" s="931"/>
      <c r="J12" s="931"/>
      <c r="K12" s="931"/>
      <c r="L12" s="931"/>
      <c r="N12" s="436"/>
      <c r="O12" s="87"/>
      <c r="P12" s="87"/>
      <c r="Q12" s="87"/>
      <c r="R12" s="87"/>
      <c r="S12" s="87"/>
      <c r="T12" s="87"/>
      <c r="U12" s="87"/>
      <c r="V12" s="87"/>
      <c r="W12" s="87"/>
      <c r="X12" s="87"/>
      <c r="Y12" s="87"/>
      <c r="Z12" s="87"/>
      <c r="AA12" s="437"/>
      <c r="AC12" s="690" t="s">
        <v>402</v>
      </c>
      <c r="AD12" s="697">
        <f>BD22</f>
        <v>0.46842105263157896</v>
      </c>
      <c r="AE12" s="688">
        <f>BE22</f>
        <v>0.49473684210526314</v>
      </c>
      <c r="AF12" s="688">
        <f>BF22</f>
        <v>3.6842105263157891E-2</v>
      </c>
      <c r="AH12" s="690" t="s">
        <v>402</v>
      </c>
      <c r="AI12" s="709">
        <f>BI22</f>
        <v>89</v>
      </c>
      <c r="AJ12" s="709">
        <f>BJ22</f>
        <v>94</v>
      </c>
      <c r="AK12" s="709">
        <f>BK22</f>
        <v>7</v>
      </c>
      <c r="AL12" s="709">
        <f>BL22</f>
        <v>190</v>
      </c>
      <c r="BC12" s="574" t="s">
        <v>533</v>
      </c>
      <c r="BD12" s="72">
        <f t="shared" ref="BD12:BF23" si="0">+BI12/$BL12</f>
        <v>0.52380952380952384</v>
      </c>
      <c r="BE12" s="72">
        <f t="shared" si="0"/>
        <v>0.3888888888888889</v>
      </c>
      <c r="BF12" s="72">
        <f t="shared" si="0"/>
        <v>8.7301587301587297E-2</v>
      </c>
      <c r="BH12" s="574" t="s">
        <v>533</v>
      </c>
      <c r="BI12" s="236">
        <f>+集計・資料②!CY8</f>
        <v>66</v>
      </c>
      <c r="BJ12" s="236">
        <f>+集計・資料②!CZ8</f>
        <v>49</v>
      </c>
      <c r="BK12" s="236">
        <f>+集計・資料②!DA8</f>
        <v>11</v>
      </c>
      <c r="BL12" s="75">
        <f>+SUM(BI12:BK12)</f>
        <v>126</v>
      </c>
    </row>
    <row r="13" spans="1:64">
      <c r="B13" s="931"/>
      <c r="C13" s="931"/>
      <c r="D13" s="931"/>
      <c r="E13" s="931"/>
      <c r="F13" s="931"/>
      <c r="G13" s="931"/>
      <c r="H13" s="931"/>
      <c r="I13" s="931"/>
      <c r="J13" s="931"/>
      <c r="K13" s="931"/>
      <c r="L13" s="931"/>
      <c r="N13" s="436"/>
      <c r="O13" s="87"/>
      <c r="P13" s="87"/>
      <c r="Q13" s="87"/>
      <c r="R13" s="87"/>
      <c r="S13" s="87"/>
      <c r="T13" s="87"/>
      <c r="U13" s="87"/>
      <c r="V13" s="87"/>
      <c r="W13" s="87"/>
      <c r="X13" s="87"/>
      <c r="Y13" s="87"/>
      <c r="Z13" s="87"/>
      <c r="AA13" s="437"/>
      <c r="AC13" s="573" t="s">
        <v>403</v>
      </c>
      <c r="AD13" s="765">
        <f>BD21</f>
        <v>0.61538461538461542</v>
      </c>
      <c r="AE13" s="688">
        <f>BE21</f>
        <v>0.23076923076923078</v>
      </c>
      <c r="AF13" s="688">
        <f>BF21</f>
        <v>0.15384615384615385</v>
      </c>
      <c r="AH13" s="573" t="s">
        <v>403</v>
      </c>
      <c r="AI13" s="709">
        <f>BI21</f>
        <v>8</v>
      </c>
      <c r="AJ13" s="709">
        <f>BJ21</f>
        <v>3</v>
      </c>
      <c r="AK13" s="709">
        <f>BK21</f>
        <v>2</v>
      </c>
      <c r="AL13" s="709">
        <f>BL21</f>
        <v>13</v>
      </c>
      <c r="BC13" s="574" t="s">
        <v>534</v>
      </c>
      <c r="BD13" s="72">
        <f t="shared" si="0"/>
        <v>0.52413793103448281</v>
      </c>
      <c r="BE13" s="72">
        <f t="shared" si="0"/>
        <v>0.4206896551724138</v>
      </c>
      <c r="BF13" s="72">
        <f t="shared" si="0"/>
        <v>5.5172413793103448E-2</v>
      </c>
      <c r="BH13" s="574" t="s">
        <v>534</v>
      </c>
      <c r="BI13" s="236">
        <f>+集計・資料②!CY10</f>
        <v>76</v>
      </c>
      <c r="BJ13" s="236">
        <f>+集計・資料②!CZ10</f>
        <v>61</v>
      </c>
      <c r="BK13" s="236">
        <f>+集計・資料②!DA10</f>
        <v>8</v>
      </c>
      <c r="BL13" s="75">
        <f t="shared" ref="BL13:BL23" si="1">+SUM(BI13:BK13)</f>
        <v>145</v>
      </c>
    </row>
    <row r="14" spans="1:64" ht="12">
      <c r="B14" s="931"/>
      <c r="C14" s="931"/>
      <c r="D14" s="931"/>
      <c r="E14" s="931"/>
      <c r="F14" s="931"/>
      <c r="G14" s="931"/>
      <c r="H14" s="931"/>
      <c r="I14" s="931"/>
      <c r="J14" s="931"/>
      <c r="K14" s="931"/>
      <c r="L14" s="931"/>
      <c r="N14" s="436"/>
      <c r="O14" s="87"/>
      <c r="P14" s="87"/>
      <c r="Q14" s="87"/>
      <c r="R14" s="87"/>
      <c r="S14" s="87"/>
      <c r="T14" s="87"/>
      <c r="U14" s="87"/>
      <c r="V14" s="87"/>
      <c r="W14" s="87"/>
      <c r="X14" s="87"/>
      <c r="Y14" s="87"/>
      <c r="Z14" s="87"/>
      <c r="AA14" s="437"/>
      <c r="AC14" s="690" t="s">
        <v>404</v>
      </c>
      <c r="AD14" s="697">
        <f>BD20</f>
        <v>0.38461538461538464</v>
      </c>
      <c r="AE14" s="688">
        <f>BE20</f>
        <v>0.5</v>
      </c>
      <c r="AF14" s="688">
        <f>BF20</f>
        <v>0.11538461538461539</v>
      </c>
      <c r="AH14" s="690" t="s">
        <v>404</v>
      </c>
      <c r="AI14" s="709">
        <f>BI20</f>
        <v>10</v>
      </c>
      <c r="AJ14" s="709">
        <f>BJ20</f>
        <v>13</v>
      </c>
      <c r="AK14" s="709">
        <f>BK20</f>
        <v>3</v>
      </c>
      <c r="AL14" s="709">
        <f>BL20</f>
        <v>26</v>
      </c>
      <c r="AN14" s="789" t="s">
        <v>678</v>
      </c>
      <c r="AO14" s="790"/>
      <c r="AP14" s="790"/>
      <c r="AQ14" s="790"/>
      <c r="AR14" s="790"/>
      <c r="AS14" s="790"/>
      <c r="AT14" s="790"/>
      <c r="AU14" s="790"/>
      <c r="AV14" s="790"/>
      <c r="AW14" s="790"/>
      <c r="AX14" s="790"/>
      <c r="AY14" s="790"/>
      <c r="BC14" s="574" t="s">
        <v>532</v>
      </c>
      <c r="BD14" s="72">
        <f t="shared" si="0"/>
        <v>0.66666666666666663</v>
      </c>
      <c r="BE14" s="72">
        <f t="shared" si="0"/>
        <v>0.30952380952380953</v>
      </c>
      <c r="BF14" s="72">
        <f t="shared" si="0"/>
        <v>2.3809523809523808E-2</v>
      </c>
      <c r="BH14" s="574" t="s">
        <v>532</v>
      </c>
      <c r="BI14" s="236">
        <f>+集計・資料②!CY12</f>
        <v>28</v>
      </c>
      <c r="BJ14" s="236">
        <f>+集計・資料②!CZ12</f>
        <v>13</v>
      </c>
      <c r="BK14" s="236">
        <f>+集計・資料②!DA12</f>
        <v>1</v>
      </c>
      <c r="BL14" s="75">
        <f t="shared" si="1"/>
        <v>42</v>
      </c>
    </row>
    <row r="15" spans="1:64" ht="10.5" customHeight="1">
      <c r="B15" s="931"/>
      <c r="C15" s="931"/>
      <c r="D15" s="931"/>
      <c r="E15" s="931"/>
      <c r="F15" s="931"/>
      <c r="G15" s="931"/>
      <c r="H15" s="931"/>
      <c r="I15" s="931"/>
      <c r="J15" s="931"/>
      <c r="K15" s="931"/>
      <c r="L15" s="931"/>
      <c r="N15" s="436"/>
      <c r="O15" s="87"/>
      <c r="P15" s="87"/>
      <c r="Q15" s="87"/>
      <c r="R15" s="87"/>
      <c r="S15" s="87"/>
      <c r="T15" s="87"/>
      <c r="U15" s="87"/>
      <c r="V15" s="87"/>
      <c r="W15" s="87"/>
      <c r="X15" s="87"/>
      <c r="Y15" s="87"/>
      <c r="Z15" s="87"/>
      <c r="AA15" s="437"/>
      <c r="AC15" s="573" t="s">
        <v>405</v>
      </c>
      <c r="AD15" s="697">
        <f>BD19</f>
        <v>0.39834024896265557</v>
      </c>
      <c r="AE15" s="688">
        <f>BE19</f>
        <v>0.51452282157676343</v>
      </c>
      <c r="AF15" s="688">
        <f>BF19</f>
        <v>8.7136929460580909E-2</v>
      </c>
      <c r="AH15" s="573" t="s">
        <v>405</v>
      </c>
      <c r="AI15" s="709">
        <f>BI19</f>
        <v>96</v>
      </c>
      <c r="AJ15" s="709">
        <f>BJ19</f>
        <v>124</v>
      </c>
      <c r="AK15" s="709">
        <f>BK19</f>
        <v>21</v>
      </c>
      <c r="AL15" s="709">
        <f>BL19</f>
        <v>241</v>
      </c>
      <c r="AN15" s="915" t="str">
        <f>CONCATENATE("　",AN4,CHAR(10),"　",AN8,CHAR(10),"　",AN10)</f>
        <v>　臨時従業員（派遣職員）・パートタイム労働者の常用従業員への転換はあるかという質問に対し「ある」と回答した事業所は全体で48.9%となった。
　業種別では、「医療・福祉」「金融･保険業」「教育・学習支援業」で、「ある」と回答した割合が高い。
　規模別では「30～100人以上」の事業所で、あると回答した割合が高い。</v>
      </c>
      <c r="AO15" s="915"/>
      <c r="AP15" s="915"/>
      <c r="AQ15" s="915"/>
      <c r="AR15" s="915"/>
      <c r="AS15" s="915"/>
      <c r="AT15" s="915"/>
      <c r="AU15" s="915"/>
      <c r="AV15" s="915"/>
      <c r="AW15" s="915"/>
      <c r="AX15" s="915"/>
      <c r="AY15" s="915"/>
      <c r="BC15" s="574" t="s">
        <v>531</v>
      </c>
      <c r="BD15" s="72">
        <f t="shared" si="0"/>
        <v>0.72928176795580113</v>
      </c>
      <c r="BE15" s="72">
        <f t="shared" si="0"/>
        <v>0.2541436464088398</v>
      </c>
      <c r="BF15" s="72">
        <f t="shared" si="0"/>
        <v>1.6574585635359115E-2</v>
      </c>
      <c r="BH15" s="574" t="s">
        <v>531</v>
      </c>
      <c r="BI15" s="236">
        <f>+集計・資料②!CY14</f>
        <v>132</v>
      </c>
      <c r="BJ15" s="236">
        <f>+集計・資料②!CZ14</f>
        <v>46</v>
      </c>
      <c r="BK15" s="236">
        <f>+集計・資料②!DA14</f>
        <v>3</v>
      </c>
      <c r="BL15" s="75">
        <f t="shared" si="1"/>
        <v>181</v>
      </c>
    </row>
    <row r="16" spans="1:64">
      <c r="B16" s="931"/>
      <c r="C16" s="931"/>
      <c r="D16" s="931"/>
      <c r="E16" s="931"/>
      <c r="F16" s="931"/>
      <c r="G16" s="931"/>
      <c r="H16" s="931"/>
      <c r="I16" s="931"/>
      <c r="J16" s="931"/>
      <c r="K16" s="931"/>
      <c r="L16" s="931"/>
      <c r="N16" s="438"/>
      <c r="O16" s="439"/>
      <c r="P16" s="439"/>
      <c r="Q16" s="439"/>
      <c r="R16" s="439"/>
      <c r="S16" s="439"/>
      <c r="T16" s="439"/>
      <c r="U16" s="439"/>
      <c r="V16" s="439"/>
      <c r="W16" s="439"/>
      <c r="X16" s="439"/>
      <c r="Y16" s="439"/>
      <c r="Z16" s="439"/>
      <c r="AA16" s="440"/>
      <c r="AC16" s="690" t="s">
        <v>406</v>
      </c>
      <c r="AD16" s="697">
        <f>BD18</f>
        <v>0.66666666666666663</v>
      </c>
      <c r="AE16" s="688">
        <f>BE18</f>
        <v>0.33333333333333331</v>
      </c>
      <c r="AF16" s="688">
        <f>BF18</f>
        <v>0</v>
      </c>
      <c r="AH16" s="690" t="s">
        <v>406</v>
      </c>
      <c r="AI16" s="709">
        <f>BI18</f>
        <v>14</v>
      </c>
      <c r="AJ16" s="709">
        <f>BJ18</f>
        <v>7</v>
      </c>
      <c r="AK16" s="709">
        <f>BK18</f>
        <v>0</v>
      </c>
      <c r="AL16" s="709">
        <f>BL18</f>
        <v>21</v>
      </c>
      <c r="AN16" s="915"/>
      <c r="AO16" s="915"/>
      <c r="AP16" s="915"/>
      <c r="AQ16" s="915"/>
      <c r="AR16" s="915"/>
      <c r="AS16" s="915"/>
      <c r="AT16" s="915"/>
      <c r="AU16" s="915"/>
      <c r="AV16" s="915"/>
      <c r="AW16" s="915"/>
      <c r="AX16" s="915"/>
      <c r="AY16" s="915"/>
      <c r="BC16" s="574" t="s">
        <v>530</v>
      </c>
      <c r="BD16" s="72">
        <f t="shared" si="0"/>
        <v>0.51428571428571423</v>
      </c>
      <c r="BE16" s="72">
        <f t="shared" si="0"/>
        <v>0.48571428571428571</v>
      </c>
      <c r="BF16" s="72">
        <f t="shared" si="0"/>
        <v>0</v>
      </c>
      <c r="BH16" s="574" t="s">
        <v>530</v>
      </c>
      <c r="BI16" s="236">
        <f>+集計・資料②!CY16</f>
        <v>18</v>
      </c>
      <c r="BJ16" s="236">
        <f>+集計・資料②!CZ16</f>
        <v>17</v>
      </c>
      <c r="BK16" s="236">
        <f>+集計・資料②!DA16</f>
        <v>0</v>
      </c>
      <c r="BL16" s="75">
        <f t="shared" si="1"/>
        <v>35</v>
      </c>
    </row>
    <row r="17" spans="1:65" ht="10.5" customHeight="1">
      <c r="O17" s="87"/>
      <c r="P17" s="87"/>
      <c r="Q17" s="87"/>
      <c r="R17" s="87"/>
      <c r="S17" s="87"/>
      <c r="T17" s="87"/>
      <c r="U17" s="87"/>
      <c r="V17" s="87"/>
      <c r="W17" s="87"/>
      <c r="X17" s="87"/>
      <c r="Y17" s="87"/>
      <c r="Z17" s="87"/>
      <c r="AA17" s="87"/>
      <c r="AC17" s="573" t="s">
        <v>407</v>
      </c>
      <c r="AD17" s="697">
        <f>BD17</f>
        <v>0.2857142857142857</v>
      </c>
      <c r="AE17" s="688">
        <f>BE17</f>
        <v>0.7142857142857143</v>
      </c>
      <c r="AF17" s="688">
        <f>BF17</f>
        <v>0</v>
      </c>
      <c r="AH17" s="573" t="s">
        <v>407</v>
      </c>
      <c r="AI17" s="709">
        <f>BI17</f>
        <v>6</v>
      </c>
      <c r="AJ17" s="709">
        <f>BJ17</f>
        <v>15</v>
      </c>
      <c r="AK17" s="709">
        <f>BK17</f>
        <v>0</v>
      </c>
      <c r="AL17" s="709">
        <f>BL17</f>
        <v>21</v>
      </c>
      <c r="AN17" s="915"/>
      <c r="AO17" s="915"/>
      <c r="AP17" s="915"/>
      <c r="AQ17" s="915"/>
      <c r="AR17" s="915"/>
      <c r="AS17" s="915"/>
      <c r="AT17" s="915"/>
      <c r="AU17" s="915"/>
      <c r="AV17" s="915"/>
      <c r="AW17" s="915"/>
      <c r="AX17" s="915"/>
      <c r="AY17" s="915"/>
      <c r="BC17" s="574" t="s">
        <v>535</v>
      </c>
      <c r="BD17" s="72">
        <f t="shared" si="0"/>
        <v>0.2857142857142857</v>
      </c>
      <c r="BE17" s="72">
        <f t="shared" si="0"/>
        <v>0.7142857142857143</v>
      </c>
      <c r="BF17" s="72">
        <f t="shared" si="0"/>
        <v>0</v>
      </c>
      <c r="BH17" s="574" t="s">
        <v>535</v>
      </c>
      <c r="BI17" s="236">
        <f>+集計・資料②!CY18</f>
        <v>6</v>
      </c>
      <c r="BJ17" s="236">
        <f>+集計・資料②!CZ18</f>
        <v>15</v>
      </c>
      <c r="BK17" s="236">
        <f>+集計・資料②!DA18</f>
        <v>0</v>
      </c>
      <c r="BL17" s="75">
        <f t="shared" si="1"/>
        <v>21</v>
      </c>
    </row>
    <row r="18" spans="1:65">
      <c r="A18" s="433"/>
      <c r="B18" s="434"/>
      <c r="C18" s="434"/>
      <c r="D18" s="434"/>
      <c r="E18" s="434"/>
      <c r="F18" s="434"/>
      <c r="G18" s="434"/>
      <c r="H18" s="434"/>
      <c r="I18" s="434"/>
      <c r="J18" s="434"/>
      <c r="K18" s="434"/>
      <c r="L18" s="434"/>
      <c r="M18" s="434"/>
      <c r="N18" s="434"/>
      <c r="O18" s="434"/>
      <c r="P18" s="434"/>
      <c r="Q18" s="434"/>
      <c r="R18" s="434"/>
      <c r="S18" s="434"/>
      <c r="T18" s="434"/>
      <c r="U18" s="434"/>
      <c r="V18" s="434"/>
      <c r="W18" s="434"/>
      <c r="X18" s="434"/>
      <c r="Y18" s="434"/>
      <c r="Z18" s="434"/>
      <c r="AA18" s="435"/>
      <c r="AC18" s="690" t="s">
        <v>408</v>
      </c>
      <c r="AD18" s="697">
        <f>BD16</f>
        <v>0.51428571428571423</v>
      </c>
      <c r="AE18" s="688">
        <f>BE16</f>
        <v>0.48571428571428571</v>
      </c>
      <c r="AF18" s="688">
        <f>BF16</f>
        <v>0</v>
      </c>
      <c r="AH18" s="690" t="s">
        <v>408</v>
      </c>
      <c r="AI18" s="709">
        <f>BI16</f>
        <v>18</v>
      </c>
      <c r="AJ18" s="709">
        <f>BJ16</f>
        <v>17</v>
      </c>
      <c r="AK18" s="709">
        <f>BK16</f>
        <v>0</v>
      </c>
      <c r="AL18" s="709">
        <f>BL16</f>
        <v>35</v>
      </c>
      <c r="AN18" s="915"/>
      <c r="AO18" s="915"/>
      <c r="AP18" s="915"/>
      <c r="AQ18" s="915"/>
      <c r="AR18" s="915"/>
      <c r="AS18" s="915"/>
      <c r="AT18" s="915"/>
      <c r="AU18" s="915"/>
      <c r="AV18" s="915"/>
      <c r="AW18" s="915"/>
      <c r="AX18" s="915"/>
      <c r="AY18" s="915"/>
      <c r="BC18" s="574" t="s">
        <v>529</v>
      </c>
      <c r="BD18" s="72">
        <f t="shared" si="0"/>
        <v>0.66666666666666663</v>
      </c>
      <c r="BE18" s="72">
        <f t="shared" si="0"/>
        <v>0.33333333333333331</v>
      </c>
      <c r="BF18" s="72">
        <f t="shared" si="0"/>
        <v>0</v>
      </c>
      <c r="BH18" s="574" t="s">
        <v>529</v>
      </c>
      <c r="BI18" s="236">
        <f>+集計・資料②!CY20</f>
        <v>14</v>
      </c>
      <c r="BJ18" s="236">
        <f>+集計・資料②!CZ20</f>
        <v>7</v>
      </c>
      <c r="BK18" s="236">
        <f>+集計・資料②!DA20</f>
        <v>0</v>
      </c>
      <c r="BL18" s="75">
        <f t="shared" si="1"/>
        <v>21</v>
      </c>
    </row>
    <row r="19" spans="1:65">
      <c r="A19" s="436"/>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437"/>
      <c r="AC19" s="573" t="s">
        <v>409</v>
      </c>
      <c r="AD19" s="769">
        <f>BD15</f>
        <v>0.72928176795580113</v>
      </c>
      <c r="AE19" s="688">
        <f>BE15</f>
        <v>0.2541436464088398</v>
      </c>
      <c r="AF19" s="688">
        <f>BF15</f>
        <v>1.6574585635359115E-2</v>
      </c>
      <c r="AH19" s="573" t="s">
        <v>409</v>
      </c>
      <c r="AI19" s="709">
        <f>BI15</f>
        <v>132</v>
      </c>
      <c r="AJ19" s="709">
        <f>BJ15</f>
        <v>46</v>
      </c>
      <c r="AK19" s="709">
        <f>BK15</f>
        <v>3</v>
      </c>
      <c r="AL19" s="709">
        <f>BL15</f>
        <v>181</v>
      </c>
      <c r="AN19" s="915"/>
      <c r="AO19" s="915"/>
      <c r="AP19" s="915"/>
      <c r="AQ19" s="915"/>
      <c r="AR19" s="915"/>
      <c r="AS19" s="915"/>
      <c r="AT19" s="915"/>
      <c r="AU19" s="915"/>
      <c r="AV19" s="915"/>
      <c r="AW19" s="915"/>
      <c r="AX19" s="915"/>
      <c r="AY19" s="915"/>
      <c r="BC19" s="574" t="s">
        <v>528</v>
      </c>
      <c r="BD19" s="72">
        <f t="shared" si="0"/>
        <v>0.39834024896265557</v>
      </c>
      <c r="BE19" s="72">
        <f t="shared" si="0"/>
        <v>0.51452282157676343</v>
      </c>
      <c r="BF19" s="72">
        <f t="shared" si="0"/>
        <v>8.7136929460580909E-2</v>
      </c>
      <c r="BH19" s="574" t="s">
        <v>528</v>
      </c>
      <c r="BI19" s="236">
        <f>+集計・資料②!CY22</f>
        <v>96</v>
      </c>
      <c r="BJ19" s="236">
        <f>+集計・資料②!CZ22</f>
        <v>124</v>
      </c>
      <c r="BK19" s="236">
        <f>+集計・資料②!DA22</f>
        <v>21</v>
      </c>
      <c r="BL19" s="75">
        <f t="shared" si="1"/>
        <v>241</v>
      </c>
    </row>
    <row r="20" spans="1:65">
      <c r="A20" s="436"/>
      <c r="B20" s="87"/>
      <c r="C20" s="87"/>
      <c r="D20" s="87"/>
      <c r="E20" s="87"/>
      <c r="F20" s="87"/>
      <c r="G20" s="87"/>
      <c r="H20" s="87"/>
      <c r="I20" s="87"/>
      <c r="J20" s="87"/>
      <c r="K20" s="87"/>
      <c r="L20" s="87"/>
      <c r="M20" s="87"/>
      <c r="N20" s="87"/>
      <c r="O20" s="87"/>
      <c r="P20" s="87"/>
      <c r="Q20" s="87"/>
      <c r="R20" s="87"/>
      <c r="S20" s="87"/>
      <c r="T20" s="87"/>
      <c r="U20" s="87"/>
      <c r="V20" s="87"/>
      <c r="W20" s="87"/>
      <c r="X20" s="87"/>
      <c r="Y20" s="87"/>
      <c r="Z20" s="87"/>
      <c r="AA20" s="437"/>
      <c r="AC20" s="690" t="s">
        <v>410</v>
      </c>
      <c r="AD20" s="769">
        <f>BD14</f>
        <v>0.66666666666666663</v>
      </c>
      <c r="AE20" s="688">
        <f>BE14</f>
        <v>0.30952380952380953</v>
      </c>
      <c r="AF20" s="688">
        <f>BF14</f>
        <v>2.3809523809523808E-2</v>
      </c>
      <c r="AH20" s="690" t="s">
        <v>410</v>
      </c>
      <c r="AI20" s="709">
        <f>BI14</f>
        <v>28</v>
      </c>
      <c r="AJ20" s="709">
        <f>BJ14</f>
        <v>13</v>
      </c>
      <c r="AK20" s="709">
        <f>BK14</f>
        <v>1</v>
      </c>
      <c r="AL20" s="709">
        <f>BL14</f>
        <v>42</v>
      </c>
      <c r="AN20" s="915"/>
      <c r="AO20" s="915"/>
      <c r="AP20" s="915"/>
      <c r="AQ20" s="915"/>
      <c r="AR20" s="915"/>
      <c r="AS20" s="915"/>
      <c r="AT20" s="915"/>
      <c r="AU20" s="915"/>
      <c r="AV20" s="915"/>
      <c r="AW20" s="915"/>
      <c r="AX20" s="915"/>
      <c r="AY20" s="915"/>
      <c r="BC20" s="574" t="s">
        <v>527</v>
      </c>
      <c r="BD20" s="72">
        <f t="shared" si="0"/>
        <v>0.38461538461538464</v>
      </c>
      <c r="BE20" s="72">
        <f t="shared" si="0"/>
        <v>0.5</v>
      </c>
      <c r="BF20" s="72">
        <f t="shared" si="0"/>
        <v>0.11538461538461539</v>
      </c>
      <c r="BH20" s="574" t="s">
        <v>527</v>
      </c>
      <c r="BI20" s="236">
        <f>+集計・資料②!CY24</f>
        <v>10</v>
      </c>
      <c r="BJ20" s="236">
        <f>+集計・資料②!CZ24</f>
        <v>13</v>
      </c>
      <c r="BK20" s="236">
        <f>+集計・資料②!DA24</f>
        <v>3</v>
      </c>
      <c r="BL20" s="75">
        <f t="shared" si="1"/>
        <v>26</v>
      </c>
    </row>
    <row r="21" spans="1:65">
      <c r="A21" s="436"/>
      <c r="B21" s="87"/>
      <c r="C21" s="87"/>
      <c r="D21" s="87"/>
      <c r="E21" s="87"/>
      <c r="F21" s="87"/>
      <c r="G21" s="87"/>
      <c r="H21" s="87"/>
      <c r="I21" s="87"/>
      <c r="J21" s="87"/>
      <c r="K21" s="87"/>
      <c r="L21" s="87"/>
      <c r="M21" s="87"/>
      <c r="N21" s="87"/>
      <c r="O21" s="87"/>
      <c r="P21" s="87"/>
      <c r="Q21" s="87"/>
      <c r="R21" s="87"/>
      <c r="S21" s="87"/>
      <c r="T21" s="87"/>
      <c r="U21" s="87"/>
      <c r="V21" s="87"/>
      <c r="W21" s="87"/>
      <c r="X21" s="87"/>
      <c r="Y21" s="87"/>
      <c r="Z21" s="87"/>
      <c r="AA21" s="437"/>
      <c r="AC21" s="573" t="s">
        <v>411</v>
      </c>
      <c r="AD21" s="697">
        <f>BD13</f>
        <v>0.52413793103448281</v>
      </c>
      <c r="AE21" s="688">
        <f>BE13</f>
        <v>0.4206896551724138</v>
      </c>
      <c r="AF21" s="688">
        <f>BF13</f>
        <v>5.5172413793103448E-2</v>
      </c>
      <c r="AH21" s="573" t="s">
        <v>411</v>
      </c>
      <c r="AI21" s="709">
        <f>BI13</f>
        <v>76</v>
      </c>
      <c r="AJ21" s="709">
        <f>BJ13</f>
        <v>61</v>
      </c>
      <c r="AK21" s="709">
        <f>BK13</f>
        <v>8</v>
      </c>
      <c r="AL21" s="709">
        <f>BL13</f>
        <v>145</v>
      </c>
      <c r="AN21" s="915"/>
      <c r="AO21" s="915"/>
      <c r="AP21" s="915"/>
      <c r="AQ21" s="915"/>
      <c r="AR21" s="915"/>
      <c r="AS21" s="915"/>
      <c r="AT21" s="915"/>
      <c r="AU21" s="915"/>
      <c r="AV21" s="915"/>
      <c r="AW21" s="915"/>
      <c r="AX21" s="915"/>
      <c r="AY21" s="915"/>
      <c r="BC21" s="574" t="s">
        <v>526</v>
      </c>
      <c r="BD21" s="72">
        <f t="shared" si="0"/>
        <v>0.61538461538461542</v>
      </c>
      <c r="BE21" s="72">
        <f t="shared" si="0"/>
        <v>0.23076923076923078</v>
      </c>
      <c r="BF21" s="72">
        <f t="shared" si="0"/>
        <v>0.15384615384615385</v>
      </c>
      <c r="BH21" s="574" t="s">
        <v>526</v>
      </c>
      <c r="BI21" s="236">
        <f>+集計・資料②!CY26</f>
        <v>8</v>
      </c>
      <c r="BJ21" s="236">
        <f>+集計・資料②!CZ26</f>
        <v>3</v>
      </c>
      <c r="BK21" s="236">
        <f>+集計・資料②!DA26</f>
        <v>2</v>
      </c>
      <c r="BL21" s="75">
        <f t="shared" si="1"/>
        <v>13</v>
      </c>
    </row>
    <row r="22" spans="1:65">
      <c r="A22" s="436"/>
      <c r="B22" s="87"/>
      <c r="C22" s="87"/>
      <c r="D22" s="87"/>
      <c r="E22" s="87"/>
      <c r="F22" s="87"/>
      <c r="G22" s="87"/>
      <c r="H22" s="87"/>
      <c r="I22" s="87"/>
      <c r="J22" s="87"/>
      <c r="K22" s="87"/>
      <c r="L22" s="87"/>
      <c r="M22" s="87"/>
      <c r="N22" s="87"/>
      <c r="O22" s="87"/>
      <c r="P22" s="87"/>
      <c r="Q22" s="87"/>
      <c r="R22" s="87"/>
      <c r="S22" s="87"/>
      <c r="T22" s="87"/>
      <c r="U22" s="87"/>
      <c r="V22" s="87"/>
      <c r="W22" s="87"/>
      <c r="X22" s="87"/>
      <c r="Y22" s="87"/>
      <c r="Z22" s="87"/>
      <c r="AA22" s="437"/>
      <c r="AC22" s="690" t="s">
        <v>412</v>
      </c>
      <c r="AD22" s="697">
        <f>BD12</f>
        <v>0.52380952380952384</v>
      </c>
      <c r="AE22" s="688">
        <f>BE12</f>
        <v>0.3888888888888889</v>
      </c>
      <c r="AF22" s="688">
        <f>BF12</f>
        <v>8.7301587301587297E-2</v>
      </c>
      <c r="AH22" s="690" t="s">
        <v>412</v>
      </c>
      <c r="AI22" s="709">
        <f>BI12</f>
        <v>66</v>
      </c>
      <c r="AJ22" s="709">
        <f>BJ12</f>
        <v>49</v>
      </c>
      <c r="AK22" s="709">
        <f>BK12</f>
        <v>11</v>
      </c>
      <c r="AL22" s="709">
        <f>BL12</f>
        <v>126</v>
      </c>
      <c r="AN22" s="915"/>
      <c r="AO22" s="915"/>
      <c r="AP22" s="915"/>
      <c r="AQ22" s="915"/>
      <c r="AR22" s="915"/>
      <c r="AS22" s="915"/>
      <c r="AT22" s="915"/>
      <c r="AU22" s="915"/>
      <c r="AV22" s="915"/>
      <c r="AW22" s="915"/>
      <c r="AX22" s="915"/>
      <c r="AY22" s="915"/>
      <c r="BC22" s="574" t="s">
        <v>536</v>
      </c>
      <c r="BD22" s="72">
        <f t="shared" si="0"/>
        <v>0.46842105263157896</v>
      </c>
      <c r="BE22" s="72">
        <f t="shared" si="0"/>
        <v>0.49473684210526314</v>
      </c>
      <c r="BF22" s="72">
        <f t="shared" si="0"/>
        <v>3.6842105263157891E-2</v>
      </c>
      <c r="BH22" s="574" t="s">
        <v>536</v>
      </c>
      <c r="BI22" s="236">
        <f>+集計・資料②!CY28</f>
        <v>89</v>
      </c>
      <c r="BJ22" s="236">
        <f>+集計・資料②!CZ28</f>
        <v>94</v>
      </c>
      <c r="BK22" s="236">
        <f>+集計・資料②!DA28</f>
        <v>7</v>
      </c>
      <c r="BL22" s="75">
        <f t="shared" si="1"/>
        <v>190</v>
      </c>
    </row>
    <row r="23" spans="1:65">
      <c r="A23" s="436"/>
      <c r="B23" s="87"/>
      <c r="C23" s="87"/>
      <c r="D23" s="87"/>
      <c r="E23" s="87"/>
      <c r="F23" s="87"/>
      <c r="G23" s="87"/>
      <c r="H23" s="87"/>
      <c r="I23" s="87"/>
      <c r="J23" s="87"/>
      <c r="K23" s="87"/>
      <c r="L23" s="87"/>
      <c r="M23" s="87"/>
      <c r="N23" s="87"/>
      <c r="O23" s="87"/>
      <c r="P23" s="87"/>
      <c r="Q23" s="87"/>
      <c r="R23" s="87"/>
      <c r="S23" s="87"/>
      <c r="T23" s="87"/>
      <c r="U23" s="87"/>
      <c r="V23" s="87"/>
      <c r="W23" s="87"/>
      <c r="X23" s="87"/>
      <c r="Y23" s="87"/>
      <c r="Z23" s="87"/>
      <c r="AA23" s="437"/>
      <c r="AC23" s="573" t="s">
        <v>23</v>
      </c>
      <c r="AD23" s="688" t="e">
        <f>BD11</f>
        <v>#DIV/0!</v>
      </c>
      <c r="AE23" s="688" t="e">
        <f>BE11</f>
        <v>#DIV/0!</v>
      </c>
      <c r="AF23" s="688" t="e">
        <f>BF11</f>
        <v>#DIV/0!</v>
      </c>
      <c r="AH23" s="573" t="s">
        <v>23</v>
      </c>
      <c r="AI23" s="709">
        <f>BI11</f>
        <v>0</v>
      </c>
      <c r="AJ23" s="709">
        <f>BJ11</f>
        <v>0</v>
      </c>
      <c r="AK23" s="709">
        <f>BK11</f>
        <v>0</v>
      </c>
      <c r="AL23" s="709">
        <f>BL11</f>
        <v>0</v>
      </c>
      <c r="AN23" s="915"/>
      <c r="AO23" s="915"/>
      <c r="AP23" s="915"/>
      <c r="AQ23" s="915"/>
      <c r="AR23" s="915"/>
      <c r="AS23" s="915"/>
      <c r="AT23" s="915"/>
      <c r="AU23" s="915"/>
      <c r="AV23" s="915"/>
      <c r="AW23" s="915"/>
      <c r="AX23" s="915"/>
      <c r="AY23" s="915"/>
      <c r="BC23" s="574" t="s">
        <v>537</v>
      </c>
      <c r="BD23" s="72">
        <f t="shared" si="0"/>
        <v>0.34599156118143459</v>
      </c>
      <c r="BE23" s="72">
        <f t="shared" si="0"/>
        <v>0.50632911392405067</v>
      </c>
      <c r="BF23" s="72">
        <f t="shared" si="0"/>
        <v>0.14767932489451477</v>
      </c>
      <c r="BH23" s="574" t="s">
        <v>537</v>
      </c>
      <c r="BI23" s="236">
        <f>+集計・資料②!CY30</f>
        <v>82</v>
      </c>
      <c r="BJ23" s="236">
        <f>+集計・資料②!CZ30</f>
        <v>120</v>
      </c>
      <c r="BK23" s="236">
        <f>+集計・資料②!DA30</f>
        <v>35</v>
      </c>
      <c r="BL23" s="75">
        <f t="shared" si="1"/>
        <v>237</v>
      </c>
    </row>
    <row r="24" spans="1:65">
      <c r="A24" s="436"/>
      <c r="B24" s="87"/>
      <c r="C24" s="87"/>
      <c r="D24" s="87"/>
      <c r="E24" s="87"/>
      <c r="F24" s="87"/>
      <c r="G24" s="87"/>
      <c r="H24" s="87"/>
      <c r="I24" s="87"/>
      <c r="J24" s="87"/>
      <c r="K24" s="87"/>
      <c r="L24" s="87"/>
      <c r="M24" s="87"/>
      <c r="N24" s="87"/>
      <c r="O24" s="87"/>
      <c r="P24" s="87"/>
      <c r="Q24" s="87"/>
      <c r="R24" s="87"/>
      <c r="S24" s="87"/>
      <c r="T24" s="87"/>
      <c r="U24" s="87"/>
      <c r="V24" s="87"/>
      <c r="W24" s="87"/>
      <c r="X24" s="87"/>
      <c r="Y24" s="87"/>
      <c r="Z24" s="87"/>
      <c r="AA24" s="437"/>
      <c r="AH24" s="575" t="s">
        <v>545</v>
      </c>
      <c r="AI24" s="709">
        <f>SUM(AI11:AI23)</f>
        <v>625</v>
      </c>
      <c r="AJ24" s="709">
        <f>SUM(AJ11:AJ23)</f>
        <v>562</v>
      </c>
      <c r="AK24" s="709">
        <f>SUM(AK11:AK23)</f>
        <v>91</v>
      </c>
      <c r="AL24" s="709">
        <f>SUM(AL11:AL23)</f>
        <v>1278</v>
      </c>
      <c r="AN24" s="915"/>
      <c r="AO24" s="915"/>
      <c r="AP24" s="915"/>
      <c r="AQ24" s="915"/>
      <c r="AR24" s="915"/>
      <c r="AS24" s="915"/>
      <c r="AT24" s="915"/>
      <c r="AU24" s="915"/>
      <c r="AV24" s="915"/>
      <c r="AW24" s="915"/>
      <c r="AX24" s="915"/>
      <c r="AY24" s="915"/>
      <c r="BH24" s="575" t="s">
        <v>545</v>
      </c>
      <c r="BI24" s="236">
        <f>SUM(BI11:BI23)</f>
        <v>625</v>
      </c>
      <c r="BJ24" s="236">
        <f>SUM(BJ11:BJ23)</f>
        <v>562</v>
      </c>
      <c r="BK24" s="236">
        <f>SUM(BK11:BK23)</f>
        <v>91</v>
      </c>
      <c r="BL24" s="75">
        <f>+SUM(BI24:BK24)</f>
        <v>1278</v>
      </c>
    </row>
    <row r="25" spans="1:65">
      <c r="A25" s="436"/>
      <c r="B25" s="87"/>
      <c r="C25" s="87"/>
      <c r="D25" s="87"/>
      <c r="E25" s="87"/>
      <c r="F25" s="87"/>
      <c r="G25" s="87"/>
      <c r="H25" s="87"/>
      <c r="I25" s="87"/>
      <c r="J25" s="87"/>
      <c r="K25" s="87"/>
      <c r="L25" s="87"/>
      <c r="M25" s="87"/>
      <c r="N25" s="87"/>
      <c r="O25" s="87"/>
      <c r="P25" s="87"/>
      <c r="Q25" s="87"/>
      <c r="R25" s="87"/>
      <c r="S25" s="87"/>
      <c r="T25" s="87"/>
      <c r="U25" s="87"/>
      <c r="V25" s="87"/>
      <c r="W25" s="87"/>
      <c r="X25" s="87"/>
      <c r="Y25" s="87"/>
      <c r="Z25" s="87"/>
      <c r="AA25" s="437"/>
      <c r="AK25" s="87"/>
      <c r="AL25" s="87"/>
      <c r="AN25" s="915"/>
      <c r="AO25" s="915"/>
      <c r="AP25" s="915"/>
      <c r="AQ25" s="915"/>
      <c r="AR25" s="915"/>
      <c r="AS25" s="915"/>
      <c r="AT25" s="915"/>
      <c r="AU25" s="915"/>
      <c r="AV25" s="915"/>
      <c r="AW25" s="915"/>
      <c r="AX25" s="915"/>
      <c r="AY25" s="915"/>
      <c r="BK25" s="87"/>
      <c r="BL25" s="87"/>
    </row>
    <row r="26" spans="1:65" ht="10.5" customHeight="1">
      <c r="A26" s="436"/>
      <c r="B26" s="87"/>
      <c r="C26" s="87"/>
      <c r="D26" s="87"/>
      <c r="E26" s="87"/>
      <c r="F26" s="87"/>
      <c r="G26" s="87"/>
      <c r="H26" s="87"/>
      <c r="I26" s="87"/>
      <c r="J26" s="87"/>
      <c r="K26" s="87"/>
      <c r="L26" s="87"/>
      <c r="M26" s="87"/>
      <c r="N26" s="87"/>
      <c r="O26" s="87"/>
      <c r="P26" s="87"/>
      <c r="Q26" s="87"/>
      <c r="R26" s="87"/>
      <c r="S26" s="87"/>
      <c r="T26" s="87"/>
      <c r="U26" s="87"/>
      <c r="V26" s="87"/>
      <c r="W26" s="87"/>
      <c r="X26" s="87"/>
      <c r="Y26" s="87"/>
      <c r="Z26" s="87"/>
      <c r="AA26" s="437"/>
      <c r="AC26" s="962" t="s">
        <v>604</v>
      </c>
      <c r="AD26" s="962"/>
      <c r="AE26" s="962"/>
      <c r="AF26" s="962"/>
      <c r="AH26" s="1000" t="s">
        <v>90</v>
      </c>
      <c r="AI26" s="1000"/>
      <c r="AJ26" s="1000"/>
      <c r="AK26" s="1000"/>
      <c r="AL26" s="1000"/>
      <c r="AN26" s="915"/>
      <c r="AO26" s="915"/>
      <c r="AP26" s="915"/>
      <c r="AQ26" s="915"/>
      <c r="AR26" s="915"/>
      <c r="AS26" s="915"/>
      <c r="AT26" s="915"/>
      <c r="AU26" s="915"/>
      <c r="AV26" s="915"/>
      <c r="AW26" s="915"/>
      <c r="AX26" s="915"/>
      <c r="AY26" s="915"/>
      <c r="BC26" s="962" t="s">
        <v>604</v>
      </c>
      <c r="BD26" s="962"/>
      <c r="BE26" s="962"/>
      <c r="BF26" s="962"/>
      <c r="BH26" s="1000" t="s">
        <v>90</v>
      </c>
      <c r="BI26" s="1000"/>
      <c r="BJ26" s="1000"/>
      <c r="BK26" s="1000"/>
      <c r="BL26" s="1000"/>
      <c r="BM26" s="527"/>
    </row>
    <row r="27" spans="1:65">
      <c r="A27" s="436"/>
      <c r="B27" s="87"/>
      <c r="C27" s="87"/>
      <c r="D27" s="87"/>
      <c r="E27" s="87"/>
      <c r="F27" s="87"/>
      <c r="G27" s="87"/>
      <c r="H27" s="87"/>
      <c r="I27" s="87"/>
      <c r="J27" s="87"/>
      <c r="K27" s="87"/>
      <c r="L27" s="87"/>
      <c r="M27" s="87"/>
      <c r="N27" s="87"/>
      <c r="O27" s="87"/>
      <c r="P27" s="87"/>
      <c r="Q27" s="87"/>
      <c r="R27" s="87"/>
      <c r="S27" s="87"/>
      <c r="T27" s="87"/>
      <c r="U27" s="87"/>
      <c r="V27" s="87"/>
      <c r="W27" s="87"/>
      <c r="X27" s="87"/>
      <c r="Y27" s="87"/>
      <c r="Z27" s="87"/>
      <c r="AA27" s="437"/>
      <c r="AC27" s="962"/>
      <c r="AD27" s="962"/>
      <c r="AE27" s="962"/>
      <c r="AF27" s="962"/>
      <c r="AH27" s="1000"/>
      <c r="AI27" s="1000"/>
      <c r="AJ27" s="1000"/>
      <c r="AK27" s="1000"/>
      <c r="AL27" s="1000"/>
      <c r="AN27" s="915"/>
      <c r="AO27" s="915"/>
      <c r="AP27" s="915"/>
      <c r="AQ27" s="915"/>
      <c r="AR27" s="915"/>
      <c r="AS27" s="915"/>
      <c r="AT27" s="915"/>
      <c r="AU27" s="915"/>
      <c r="AV27" s="915"/>
      <c r="AW27" s="915"/>
      <c r="AX27" s="915"/>
      <c r="AY27" s="915"/>
      <c r="BC27" s="962"/>
      <c r="BD27" s="962"/>
      <c r="BE27" s="962"/>
      <c r="BF27" s="962"/>
      <c r="BH27" s="1000"/>
      <c r="BI27" s="1000"/>
      <c r="BJ27" s="1000"/>
      <c r="BK27" s="1000"/>
      <c r="BL27" s="1000"/>
      <c r="BM27" s="87"/>
    </row>
    <row r="28" spans="1:65">
      <c r="A28" s="436"/>
      <c r="B28" s="87"/>
      <c r="C28" s="87"/>
      <c r="D28" s="87"/>
      <c r="E28" s="87"/>
      <c r="F28" s="87"/>
      <c r="G28" s="87"/>
      <c r="H28" s="87"/>
      <c r="I28" s="87"/>
      <c r="J28" s="87"/>
      <c r="K28" s="87"/>
      <c r="L28" s="87"/>
      <c r="M28" s="87"/>
      <c r="N28" s="87"/>
      <c r="O28" s="87"/>
      <c r="P28" s="87"/>
      <c r="Q28" s="87"/>
      <c r="R28" s="87"/>
      <c r="S28" s="87"/>
      <c r="T28" s="87"/>
      <c r="U28" s="87"/>
      <c r="V28" s="87"/>
      <c r="W28" s="87"/>
      <c r="X28" s="87"/>
      <c r="Y28" s="87"/>
      <c r="Z28" s="87"/>
      <c r="AA28" s="437"/>
    </row>
    <row r="29" spans="1:65">
      <c r="A29" s="436"/>
      <c r="B29" s="87"/>
      <c r="C29" s="87"/>
      <c r="D29" s="87"/>
      <c r="E29" s="87"/>
      <c r="F29" s="87"/>
      <c r="G29" s="87"/>
      <c r="H29" s="87"/>
      <c r="I29" s="87"/>
      <c r="J29" s="87"/>
      <c r="K29" s="87"/>
      <c r="L29" s="87"/>
      <c r="M29" s="87"/>
      <c r="N29" s="87"/>
      <c r="O29" s="87"/>
      <c r="P29" s="87"/>
      <c r="Q29" s="87"/>
      <c r="R29" s="87"/>
      <c r="S29" s="87"/>
      <c r="T29" s="87"/>
      <c r="U29" s="87"/>
      <c r="V29" s="87"/>
      <c r="W29" s="87"/>
      <c r="X29" s="87"/>
      <c r="Y29" s="87"/>
      <c r="Z29" s="87"/>
      <c r="AA29" s="437"/>
      <c r="AC29" s="575" t="s">
        <v>8</v>
      </c>
      <c r="AD29" s="575" t="s">
        <v>441</v>
      </c>
      <c r="AE29" s="575" t="s">
        <v>266</v>
      </c>
      <c r="AF29" s="575" t="s">
        <v>399</v>
      </c>
      <c r="AH29" s="575" t="s">
        <v>8</v>
      </c>
      <c r="AI29" s="575" t="s">
        <v>441</v>
      </c>
      <c r="AJ29" s="575" t="s">
        <v>266</v>
      </c>
      <c r="AK29" s="575" t="s">
        <v>399</v>
      </c>
      <c r="AL29" s="575" t="s">
        <v>547</v>
      </c>
      <c r="BC29" s="575" t="s">
        <v>8</v>
      </c>
      <c r="BD29" s="576" t="s">
        <v>425</v>
      </c>
      <c r="BE29" s="576" t="s">
        <v>426</v>
      </c>
      <c r="BF29" s="575" t="s">
        <v>399</v>
      </c>
      <c r="BH29" s="575" t="s">
        <v>8</v>
      </c>
      <c r="BI29" s="576" t="s">
        <v>425</v>
      </c>
      <c r="BJ29" s="576" t="s">
        <v>426</v>
      </c>
      <c r="BK29" s="575" t="s">
        <v>399</v>
      </c>
      <c r="BL29" s="575" t="s">
        <v>547</v>
      </c>
    </row>
    <row r="30" spans="1:65">
      <c r="A30" s="436"/>
      <c r="B30" s="87"/>
      <c r="C30" s="87"/>
      <c r="D30" s="87"/>
      <c r="E30" s="87"/>
      <c r="F30" s="87"/>
      <c r="G30" s="87"/>
      <c r="H30" s="87"/>
      <c r="I30" s="87"/>
      <c r="J30" s="87"/>
      <c r="K30" s="87"/>
      <c r="L30" s="87"/>
      <c r="M30" s="87"/>
      <c r="N30" s="87"/>
      <c r="O30" s="87"/>
      <c r="P30" s="87"/>
      <c r="Q30" s="87"/>
      <c r="R30" s="87"/>
      <c r="S30" s="87"/>
      <c r="T30" s="87"/>
      <c r="U30" s="87"/>
      <c r="V30" s="87"/>
      <c r="W30" s="87"/>
      <c r="X30" s="87"/>
      <c r="Y30" s="87"/>
      <c r="Z30" s="87"/>
      <c r="AA30" s="437"/>
      <c r="AC30" s="577" t="s">
        <v>413</v>
      </c>
      <c r="AD30" s="688">
        <f>BD35</f>
        <v>0.2839506172839506</v>
      </c>
      <c r="AE30" s="688">
        <f>BE35</f>
        <v>0.58024691358024694</v>
      </c>
      <c r="AF30" s="688">
        <f>BF35</f>
        <v>0.13580246913580246</v>
      </c>
      <c r="AH30" s="577" t="s">
        <v>413</v>
      </c>
      <c r="AI30" s="709">
        <f>BI35</f>
        <v>46</v>
      </c>
      <c r="AJ30" s="709">
        <f>BJ35</f>
        <v>94</v>
      </c>
      <c r="AK30" s="709">
        <f>BK35</f>
        <v>22</v>
      </c>
      <c r="AL30" s="709">
        <f>BL35</f>
        <v>162</v>
      </c>
      <c r="BC30" s="577" t="s">
        <v>544</v>
      </c>
      <c r="BD30" s="72">
        <f t="shared" ref="BD30:BF35" si="2">+BI30/$BL30</f>
        <v>0.83333333333333337</v>
      </c>
      <c r="BE30" s="72">
        <f t="shared" si="2"/>
        <v>0.15277777777777779</v>
      </c>
      <c r="BF30" s="72">
        <f t="shared" si="2"/>
        <v>1.3888888888888888E-2</v>
      </c>
      <c r="BH30" s="577" t="s">
        <v>544</v>
      </c>
      <c r="BI30" s="75">
        <f>集計・資料②!CY40</f>
        <v>60</v>
      </c>
      <c r="BJ30" s="75">
        <f>集計・資料②!CZ40</f>
        <v>11</v>
      </c>
      <c r="BK30" s="75">
        <f>集計・資料②!DA40</f>
        <v>1</v>
      </c>
      <c r="BL30" s="75">
        <f t="shared" ref="BL30:BL35" si="3">+SUM(BI30:BK30)</f>
        <v>72</v>
      </c>
    </row>
    <row r="31" spans="1:65">
      <c r="A31" s="436"/>
      <c r="B31" s="87"/>
      <c r="C31" s="87"/>
      <c r="D31" s="87"/>
      <c r="E31" s="87"/>
      <c r="F31" s="87"/>
      <c r="G31" s="87"/>
      <c r="H31" s="87"/>
      <c r="I31" s="87"/>
      <c r="J31" s="87"/>
      <c r="K31" s="87"/>
      <c r="L31" s="87"/>
      <c r="M31" s="87"/>
      <c r="N31" s="87"/>
      <c r="O31" s="87"/>
      <c r="P31" s="87"/>
      <c r="Q31" s="87"/>
      <c r="R31" s="87"/>
      <c r="S31" s="87"/>
      <c r="T31" s="87"/>
      <c r="U31" s="87"/>
      <c r="V31" s="87"/>
      <c r="W31" s="87"/>
      <c r="X31" s="87"/>
      <c r="Y31" s="87"/>
      <c r="Z31" s="87"/>
      <c r="AA31" s="437"/>
      <c r="AC31" s="577" t="s">
        <v>414</v>
      </c>
      <c r="AD31" s="688">
        <f>BD34</f>
        <v>0.38095238095238093</v>
      </c>
      <c r="AE31" s="688">
        <f>BE34</f>
        <v>0.52631578947368418</v>
      </c>
      <c r="AF31" s="688">
        <f>BF34</f>
        <v>9.2731829573934832E-2</v>
      </c>
      <c r="AH31" s="577" t="s">
        <v>414</v>
      </c>
      <c r="AI31" s="709">
        <f>BI34</f>
        <v>152</v>
      </c>
      <c r="AJ31" s="709">
        <f>BJ34</f>
        <v>210</v>
      </c>
      <c r="AK31" s="709">
        <f>BK34</f>
        <v>37</v>
      </c>
      <c r="AL31" s="709">
        <f>BL34</f>
        <v>399</v>
      </c>
      <c r="BC31" s="577" t="s">
        <v>430</v>
      </c>
      <c r="BD31" s="72">
        <f t="shared" si="2"/>
        <v>0.73809523809523814</v>
      </c>
      <c r="BE31" s="72">
        <f t="shared" si="2"/>
        <v>0.26190476190476192</v>
      </c>
      <c r="BF31" s="72">
        <f t="shared" si="2"/>
        <v>0</v>
      </c>
      <c r="BH31" s="577" t="s">
        <v>430</v>
      </c>
      <c r="BI31" s="75">
        <f>集計・資料②!CY42</f>
        <v>62</v>
      </c>
      <c r="BJ31" s="75">
        <f>集計・資料②!CZ42</f>
        <v>22</v>
      </c>
      <c r="BK31" s="75">
        <f>集計・資料②!DA42</f>
        <v>0</v>
      </c>
      <c r="BL31" s="75">
        <f t="shared" si="3"/>
        <v>84</v>
      </c>
    </row>
    <row r="32" spans="1:65">
      <c r="A32" s="436"/>
      <c r="B32" s="87"/>
      <c r="C32" s="87"/>
      <c r="D32" s="87"/>
      <c r="E32" s="87"/>
      <c r="F32" s="87"/>
      <c r="G32" s="87"/>
      <c r="H32" s="87"/>
      <c r="I32" s="87"/>
      <c r="J32" s="87"/>
      <c r="K32" s="87"/>
      <c r="L32" s="87"/>
      <c r="M32" s="87"/>
      <c r="N32" s="87"/>
      <c r="O32" s="87"/>
      <c r="P32" s="87"/>
      <c r="Q32" s="87"/>
      <c r="R32" s="87"/>
      <c r="S32" s="87"/>
      <c r="T32" s="87"/>
      <c r="U32" s="87"/>
      <c r="V32" s="87"/>
      <c r="W32" s="87"/>
      <c r="X32" s="87"/>
      <c r="Y32" s="87"/>
      <c r="Z32" s="87"/>
      <c r="AA32" s="437"/>
      <c r="AC32" s="577" t="s">
        <v>415</v>
      </c>
      <c r="AD32" s="697">
        <f>BD33</f>
        <v>0.50111358574610243</v>
      </c>
      <c r="AE32" s="688">
        <f>BE33</f>
        <v>0.43875278396436523</v>
      </c>
      <c r="AF32" s="688">
        <f>BF33</f>
        <v>6.0133630289532294E-2</v>
      </c>
      <c r="AH32" s="577" t="s">
        <v>415</v>
      </c>
      <c r="AI32" s="709">
        <f>BI33</f>
        <v>225</v>
      </c>
      <c r="AJ32" s="709">
        <f>BJ33</f>
        <v>197</v>
      </c>
      <c r="AK32" s="709">
        <f>BK33</f>
        <v>27</v>
      </c>
      <c r="AL32" s="709">
        <f>BL33</f>
        <v>449</v>
      </c>
      <c r="BC32" s="577" t="s">
        <v>431</v>
      </c>
      <c r="BD32" s="72">
        <f t="shared" si="2"/>
        <v>0.7142857142857143</v>
      </c>
      <c r="BE32" s="72">
        <f t="shared" si="2"/>
        <v>0.25</v>
      </c>
      <c r="BF32" s="72">
        <f t="shared" si="2"/>
        <v>3.5714285714285712E-2</v>
      </c>
      <c r="BH32" s="577" t="s">
        <v>431</v>
      </c>
      <c r="BI32" s="75">
        <f>集計・資料②!CY44</f>
        <v>80</v>
      </c>
      <c r="BJ32" s="75">
        <f>集計・資料②!CZ44</f>
        <v>28</v>
      </c>
      <c r="BK32" s="75">
        <f>集計・資料②!DA44</f>
        <v>4</v>
      </c>
      <c r="BL32" s="75">
        <f t="shared" si="3"/>
        <v>112</v>
      </c>
    </row>
    <row r="33" spans="1:64">
      <c r="A33" s="436"/>
      <c r="B33" s="87"/>
      <c r="C33" s="87"/>
      <c r="D33" s="87"/>
      <c r="E33" s="87"/>
      <c r="F33" s="87"/>
      <c r="G33" s="87"/>
      <c r="H33" s="87"/>
      <c r="I33" s="87"/>
      <c r="J33" s="87"/>
      <c r="K33" s="87"/>
      <c r="L33" s="87"/>
      <c r="M33" s="87"/>
      <c r="N33" s="87"/>
      <c r="O33" s="87"/>
      <c r="P33" s="87"/>
      <c r="Q33" s="87"/>
      <c r="R33" s="87"/>
      <c r="S33" s="87"/>
      <c r="T33" s="87"/>
      <c r="U33" s="87"/>
      <c r="V33" s="87"/>
      <c r="W33" s="87"/>
      <c r="X33" s="87"/>
      <c r="Y33" s="87"/>
      <c r="Z33" s="87"/>
      <c r="AA33" s="437"/>
      <c r="AC33" s="577" t="s">
        <v>416</v>
      </c>
      <c r="AD33" s="769">
        <f>BD32</f>
        <v>0.7142857142857143</v>
      </c>
      <c r="AE33" s="688">
        <f>BE32</f>
        <v>0.25</v>
      </c>
      <c r="AF33" s="688">
        <f>BF32</f>
        <v>3.5714285714285712E-2</v>
      </c>
      <c r="AH33" s="577" t="s">
        <v>416</v>
      </c>
      <c r="AI33" s="709">
        <f>BI32</f>
        <v>80</v>
      </c>
      <c r="AJ33" s="709">
        <f>BJ32</f>
        <v>28</v>
      </c>
      <c r="AK33" s="709">
        <f>BK32</f>
        <v>4</v>
      </c>
      <c r="AL33" s="709">
        <f>BL32</f>
        <v>112</v>
      </c>
      <c r="BC33" s="577" t="s">
        <v>432</v>
      </c>
      <c r="BD33" s="72">
        <f t="shared" si="2"/>
        <v>0.50111358574610243</v>
      </c>
      <c r="BE33" s="72">
        <f t="shared" si="2"/>
        <v>0.43875278396436523</v>
      </c>
      <c r="BF33" s="72">
        <f t="shared" si="2"/>
        <v>6.0133630289532294E-2</v>
      </c>
      <c r="BH33" s="577" t="s">
        <v>432</v>
      </c>
      <c r="BI33" s="75">
        <f>集計・資料②!CY46</f>
        <v>225</v>
      </c>
      <c r="BJ33" s="75">
        <f>集計・資料②!CZ46</f>
        <v>197</v>
      </c>
      <c r="BK33" s="75">
        <f>集計・資料②!DA46</f>
        <v>27</v>
      </c>
      <c r="BL33" s="75">
        <f t="shared" si="3"/>
        <v>449</v>
      </c>
    </row>
    <row r="34" spans="1:64">
      <c r="A34" s="436"/>
      <c r="B34" s="87"/>
      <c r="C34" s="87"/>
      <c r="D34" s="87"/>
      <c r="E34" s="87"/>
      <c r="F34" s="87"/>
      <c r="G34" s="87"/>
      <c r="H34" s="87"/>
      <c r="I34" s="87"/>
      <c r="J34" s="87"/>
      <c r="K34" s="87"/>
      <c r="L34" s="87"/>
      <c r="M34" s="87"/>
      <c r="N34" s="87"/>
      <c r="O34" s="87"/>
      <c r="P34" s="87"/>
      <c r="Q34" s="87"/>
      <c r="R34" s="87"/>
      <c r="S34" s="87"/>
      <c r="T34" s="87"/>
      <c r="U34" s="87"/>
      <c r="V34" s="87"/>
      <c r="W34" s="87"/>
      <c r="X34" s="87"/>
      <c r="Y34" s="87"/>
      <c r="Z34" s="87"/>
      <c r="AA34" s="437"/>
      <c r="AC34" s="577" t="s">
        <v>417</v>
      </c>
      <c r="AD34" s="769">
        <f>BD31</f>
        <v>0.73809523809523814</v>
      </c>
      <c r="AE34" s="688">
        <f>BE31</f>
        <v>0.26190476190476192</v>
      </c>
      <c r="AF34" s="688">
        <f>BF31</f>
        <v>0</v>
      </c>
      <c r="AH34" s="577" t="s">
        <v>417</v>
      </c>
      <c r="AI34" s="709">
        <f>BI31</f>
        <v>62</v>
      </c>
      <c r="AJ34" s="709">
        <f>BJ31</f>
        <v>22</v>
      </c>
      <c r="AK34" s="709">
        <f>BK31</f>
        <v>0</v>
      </c>
      <c r="AL34" s="709">
        <f>BL31</f>
        <v>84</v>
      </c>
      <c r="BC34" s="577" t="s">
        <v>433</v>
      </c>
      <c r="BD34" s="72">
        <f t="shared" si="2"/>
        <v>0.38095238095238093</v>
      </c>
      <c r="BE34" s="72">
        <f t="shared" si="2"/>
        <v>0.52631578947368418</v>
      </c>
      <c r="BF34" s="72">
        <f t="shared" si="2"/>
        <v>9.2731829573934832E-2</v>
      </c>
      <c r="BH34" s="577" t="s">
        <v>433</v>
      </c>
      <c r="BI34" s="75">
        <f>集計・資料②!CY48</f>
        <v>152</v>
      </c>
      <c r="BJ34" s="75">
        <f>集計・資料②!CZ48</f>
        <v>210</v>
      </c>
      <c r="BK34" s="75">
        <f>集計・資料②!DA48</f>
        <v>37</v>
      </c>
      <c r="BL34" s="75">
        <f t="shared" si="3"/>
        <v>399</v>
      </c>
    </row>
    <row r="35" spans="1:64">
      <c r="A35" s="436"/>
      <c r="B35" s="87"/>
      <c r="C35" s="87"/>
      <c r="D35" s="87"/>
      <c r="E35" s="87"/>
      <c r="F35" s="87"/>
      <c r="G35" s="87"/>
      <c r="H35" s="87"/>
      <c r="I35" s="87"/>
      <c r="J35" s="87"/>
      <c r="K35" s="87"/>
      <c r="L35" s="87"/>
      <c r="M35" s="87"/>
      <c r="N35" s="87"/>
      <c r="O35" s="87"/>
      <c r="P35" s="87"/>
      <c r="Q35" s="87"/>
      <c r="R35" s="87"/>
      <c r="S35" s="87"/>
      <c r="T35" s="87"/>
      <c r="U35" s="87"/>
      <c r="V35" s="87"/>
      <c r="W35" s="87"/>
      <c r="X35" s="87"/>
      <c r="Y35" s="87"/>
      <c r="Z35" s="87"/>
      <c r="AA35" s="437"/>
      <c r="AC35" s="577" t="s">
        <v>418</v>
      </c>
      <c r="AD35" s="769">
        <f>BD30</f>
        <v>0.83333333333333337</v>
      </c>
      <c r="AE35" s="688">
        <f>BE30</f>
        <v>0.15277777777777779</v>
      </c>
      <c r="AF35" s="688">
        <f>BF30</f>
        <v>1.3888888888888888E-2</v>
      </c>
      <c r="AH35" s="577" t="s">
        <v>418</v>
      </c>
      <c r="AI35" s="709">
        <f>BI30</f>
        <v>60</v>
      </c>
      <c r="AJ35" s="709">
        <f>BJ30</f>
        <v>11</v>
      </c>
      <c r="AK35" s="709">
        <f>BK30</f>
        <v>1</v>
      </c>
      <c r="AL35" s="709">
        <f>BL30</f>
        <v>72</v>
      </c>
      <c r="BC35" s="577" t="s">
        <v>434</v>
      </c>
      <c r="BD35" s="72">
        <f t="shared" si="2"/>
        <v>0.2839506172839506</v>
      </c>
      <c r="BE35" s="72">
        <f t="shared" si="2"/>
        <v>0.58024691358024694</v>
      </c>
      <c r="BF35" s="72">
        <f t="shared" si="2"/>
        <v>0.13580246913580246</v>
      </c>
      <c r="BH35" s="577" t="s">
        <v>434</v>
      </c>
      <c r="BI35" s="75">
        <f>集計・資料②!CY50</f>
        <v>46</v>
      </c>
      <c r="BJ35" s="75">
        <f>集計・資料②!CZ50</f>
        <v>94</v>
      </c>
      <c r="BK35" s="75">
        <f>集計・資料②!DA50</f>
        <v>22</v>
      </c>
      <c r="BL35" s="75">
        <f t="shared" si="3"/>
        <v>162</v>
      </c>
    </row>
    <row r="36" spans="1:64">
      <c r="A36" s="436"/>
      <c r="B36" s="87"/>
      <c r="C36" s="87"/>
      <c r="D36" s="87"/>
      <c r="E36" s="87"/>
      <c r="F36" s="87"/>
      <c r="G36" s="87"/>
      <c r="H36" s="87"/>
      <c r="I36" s="87"/>
      <c r="J36" s="87"/>
      <c r="K36" s="87"/>
      <c r="L36" s="87"/>
      <c r="M36" s="87"/>
      <c r="N36" s="87"/>
      <c r="O36" s="87"/>
      <c r="P36" s="87"/>
      <c r="Q36" s="87"/>
      <c r="R36" s="87"/>
      <c r="S36" s="87"/>
      <c r="T36" s="87"/>
      <c r="U36" s="87"/>
      <c r="V36" s="87"/>
      <c r="W36" s="87"/>
      <c r="X36" s="87"/>
      <c r="Y36" s="87"/>
      <c r="Z36" s="87"/>
      <c r="AA36" s="437"/>
      <c r="AH36" s="575" t="s">
        <v>545</v>
      </c>
      <c r="AI36" s="696">
        <f>SUM(AI30:AI35)</f>
        <v>625</v>
      </c>
      <c r="AJ36" s="696">
        <f>SUM(AJ30:AJ35)</f>
        <v>562</v>
      </c>
      <c r="AK36" s="696">
        <f>SUM(AK30:AK35)</f>
        <v>91</v>
      </c>
      <c r="AL36" s="696">
        <f>SUM(AL30:AL35)</f>
        <v>1278</v>
      </c>
      <c r="AM36" s="791"/>
      <c r="BH36" s="575" t="s">
        <v>545</v>
      </c>
      <c r="BI36" s="75">
        <f>SUM(BI30:BI35)</f>
        <v>625</v>
      </c>
      <c r="BJ36" s="75">
        <f>SUM(BJ30:BJ35)</f>
        <v>562</v>
      </c>
      <c r="BK36" s="75">
        <f>SUM(BK30:BK35)</f>
        <v>91</v>
      </c>
      <c r="BL36" s="75">
        <f>+SUM(BL30:BL35)</f>
        <v>1278</v>
      </c>
    </row>
    <row r="37" spans="1:64">
      <c r="A37" s="436"/>
      <c r="B37" s="87"/>
      <c r="C37" s="87"/>
      <c r="D37" s="87"/>
      <c r="E37" s="87"/>
      <c r="F37" s="87"/>
      <c r="G37" s="87"/>
      <c r="H37" s="87"/>
      <c r="I37" s="87"/>
      <c r="J37" s="87"/>
      <c r="K37" s="87"/>
      <c r="L37" s="87"/>
      <c r="M37" s="87"/>
      <c r="N37" s="87"/>
      <c r="O37" s="87"/>
      <c r="P37" s="87"/>
      <c r="Q37" s="87"/>
      <c r="R37" s="87"/>
      <c r="S37" s="87"/>
      <c r="T37" s="87"/>
      <c r="U37" s="87"/>
      <c r="V37" s="87"/>
      <c r="W37" s="87"/>
      <c r="X37" s="87"/>
      <c r="Y37" s="87"/>
      <c r="Z37" s="87"/>
      <c r="AA37" s="437"/>
      <c r="AM37" s="792"/>
    </row>
    <row r="38" spans="1:64">
      <c r="A38" s="436"/>
      <c r="B38" s="87"/>
      <c r="C38" s="87"/>
      <c r="D38" s="87"/>
      <c r="E38" s="87"/>
      <c r="F38" s="87"/>
      <c r="G38" s="87"/>
      <c r="H38" s="87"/>
      <c r="I38" s="87"/>
      <c r="J38" s="87"/>
      <c r="K38" s="87"/>
      <c r="L38" s="87"/>
      <c r="M38" s="87"/>
      <c r="N38" s="87"/>
      <c r="O38" s="87"/>
      <c r="P38" s="87"/>
      <c r="Q38" s="87"/>
      <c r="R38" s="87"/>
      <c r="S38" s="87"/>
      <c r="T38" s="87"/>
      <c r="U38" s="87"/>
      <c r="V38" s="87"/>
      <c r="W38" s="87"/>
      <c r="X38" s="87"/>
      <c r="Y38" s="87"/>
      <c r="Z38" s="87"/>
      <c r="AA38" s="437"/>
      <c r="AM38" s="791"/>
    </row>
    <row r="39" spans="1:64">
      <c r="A39" s="436"/>
      <c r="B39" s="87"/>
      <c r="C39" s="87"/>
      <c r="D39" s="87"/>
      <c r="E39" s="87"/>
      <c r="F39" s="87"/>
      <c r="G39" s="87"/>
      <c r="H39" s="87"/>
      <c r="I39" s="87"/>
      <c r="J39" s="87"/>
      <c r="K39" s="87"/>
      <c r="L39" s="87"/>
      <c r="M39" s="87"/>
      <c r="N39" s="87"/>
      <c r="O39" s="87"/>
      <c r="P39" s="87"/>
      <c r="Q39" s="87"/>
      <c r="R39" s="87"/>
      <c r="S39" s="87"/>
      <c r="T39" s="87"/>
      <c r="U39" s="87"/>
      <c r="V39" s="87"/>
      <c r="W39" s="87"/>
      <c r="X39" s="87"/>
      <c r="Y39" s="87"/>
      <c r="Z39" s="87"/>
      <c r="AA39" s="437"/>
      <c r="AI39" s="86"/>
      <c r="AJ39" s="86"/>
      <c r="AK39" s="86"/>
      <c r="AM39" s="792"/>
      <c r="BI39" s="86"/>
      <c r="BJ39" s="86"/>
      <c r="BK39" s="86"/>
    </row>
    <row r="40" spans="1:64">
      <c r="A40" s="436"/>
      <c r="B40" s="87"/>
      <c r="C40" s="87"/>
      <c r="D40" s="87"/>
      <c r="E40" s="87"/>
      <c r="F40" s="87"/>
      <c r="G40" s="87"/>
      <c r="H40" s="87"/>
      <c r="I40" s="87"/>
      <c r="J40" s="87"/>
      <c r="K40" s="87"/>
      <c r="L40" s="87"/>
      <c r="M40" s="87"/>
      <c r="N40" s="87"/>
      <c r="O40" s="87"/>
      <c r="P40" s="87"/>
      <c r="Q40" s="87"/>
      <c r="R40" s="87"/>
      <c r="S40" s="87"/>
      <c r="T40" s="87"/>
      <c r="U40" s="87"/>
      <c r="V40" s="87"/>
      <c r="W40" s="87"/>
      <c r="X40" s="87"/>
      <c r="Y40" s="87"/>
      <c r="Z40" s="87"/>
      <c r="AA40" s="437"/>
      <c r="AI40" s="87"/>
      <c r="AJ40" s="87"/>
      <c r="AK40" s="87"/>
      <c r="AM40" s="791"/>
      <c r="BI40" s="87"/>
      <c r="BJ40" s="87"/>
      <c r="BK40" s="87"/>
    </row>
    <row r="41" spans="1:64">
      <c r="A41" s="436"/>
      <c r="B41" s="87"/>
      <c r="C41" s="87"/>
      <c r="D41" s="87"/>
      <c r="E41" s="87"/>
      <c r="F41" s="87"/>
      <c r="G41" s="87"/>
      <c r="H41" s="87"/>
      <c r="I41" s="87"/>
      <c r="J41" s="87"/>
      <c r="K41" s="87"/>
      <c r="L41" s="87"/>
      <c r="M41" s="87"/>
      <c r="N41" s="87"/>
      <c r="O41" s="87"/>
      <c r="P41" s="87"/>
      <c r="Q41" s="87"/>
      <c r="R41" s="87"/>
      <c r="S41" s="87"/>
      <c r="T41" s="87"/>
      <c r="U41" s="87"/>
      <c r="V41" s="87"/>
      <c r="W41" s="87"/>
      <c r="X41" s="87"/>
      <c r="Y41" s="87"/>
      <c r="Z41" s="87"/>
      <c r="AA41" s="437"/>
      <c r="AC41" s="336" t="s">
        <v>856</v>
      </c>
      <c r="AM41" s="792"/>
    </row>
    <row r="42" spans="1:64">
      <c r="A42" s="436"/>
      <c r="B42" s="87"/>
      <c r="C42" s="87"/>
      <c r="D42" s="87"/>
      <c r="E42" s="87"/>
      <c r="F42" s="87"/>
      <c r="G42" s="87"/>
      <c r="H42" s="87"/>
      <c r="I42" s="87"/>
      <c r="J42" s="87"/>
      <c r="K42" s="87"/>
      <c r="L42" s="87"/>
      <c r="M42" s="87"/>
      <c r="N42" s="87"/>
      <c r="O42" s="87"/>
      <c r="P42" s="87"/>
      <c r="Q42" s="87"/>
      <c r="R42" s="87"/>
      <c r="S42" s="87"/>
      <c r="T42" s="87"/>
      <c r="U42" s="87"/>
      <c r="V42" s="87"/>
      <c r="W42" s="87"/>
      <c r="X42" s="87"/>
      <c r="Y42" s="87"/>
      <c r="Z42" s="87"/>
      <c r="AA42" s="437"/>
      <c r="AC42" s="26" t="s">
        <v>857</v>
      </c>
      <c r="AM42" s="791"/>
    </row>
    <row r="43" spans="1:64">
      <c r="A43" s="436"/>
      <c r="B43" s="87"/>
      <c r="C43" s="87"/>
      <c r="D43" s="87"/>
      <c r="E43" s="87"/>
      <c r="F43" s="87"/>
      <c r="G43" s="87"/>
      <c r="H43" s="87"/>
      <c r="I43" s="87"/>
      <c r="J43" s="87"/>
      <c r="K43" s="87"/>
      <c r="L43" s="87"/>
      <c r="M43" s="87"/>
      <c r="N43" s="87"/>
      <c r="O43" s="87"/>
      <c r="P43" s="87"/>
      <c r="Q43" s="87"/>
      <c r="R43" s="87"/>
      <c r="S43" s="87"/>
      <c r="T43" s="87"/>
      <c r="U43" s="87"/>
      <c r="V43" s="87"/>
      <c r="W43" s="87"/>
      <c r="X43" s="87"/>
      <c r="Y43" s="87"/>
      <c r="Z43" s="87"/>
      <c r="AA43" s="437"/>
      <c r="AC43" s="899" t="s">
        <v>539</v>
      </c>
      <c r="AD43" s="899" t="s">
        <v>858</v>
      </c>
      <c r="AE43" s="899" t="s">
        <v>859</v>
      </c>
      <c r="AH43" s="895" t="s">
        <v>8</v>
      </c>
      <c r="AI43" s="899" t="s">
        <v>858</v>
      </c>
      <c r="AJ43" s="899" t="s">
        <v>859</v>
      </c>
      <c r="AM43" s="792"/>
    </row>
    <row r="44" spans="1:64">
      <c r="A44" s="436"/>
      <c r="B44" s="87"/>
      <c r="C44" s="87"/>
      <c r="D44" s="87"/>
      <c r="E44" s="87"/>
      <c r="F44" s="87"/>
      <c r="G44" s="87"/>
      <c r="H44" s="87"/>
      <c r="I44" s="87"/>
      <c r="J44" s="87"/>
      <c r="K44" s="87"/>
      <c r="L44" s="87"/>
      <c r="M44" s="87"/>
      <c r="N44" s="87"/>
      <c r="O44" s="87"/>
      <c r="P44" s="87"/>
      <c r="Q44" s="87"/>
      <c r="R44" s="87"/>
      <c r="S44" s="87"/>
      <c r="T44" s="87"/>
      <c r="U44" s="87"/>
      <c r="V44" s="87"/>
      <c r="W44" s="87"/>
      <c r="X44" s="87"/>
      <c r="Y44" s="87"/>
      <c r="Z44" s="87"/>
      <c r="AA44" s="437"/>
      <c r="AC44" s="898" t="s">
        <v>538</v>
      </c>
      <c r="AD44" s="710">
        <f>集計・資料②!DB32</f>
        <v>41</v>
      </c>
      <c r="AE44" s="710">
        <f>集計・資料②!DC32</f>
        <v>109</v>
      </c>
      <c r="AH44" s="577" t="s">
        <v>413</v>
      </c>
      <c r="AI44" s="710">
        <f>集計・資料②!DB50</f>
        <v>0</v>
      </c>
      <c r="AJ44" s="710">
        <f>集計・資料②!DC50</f>
        <v>6</v>
      </c>
      <c r="AM44" s="791"/>
    </row>
    <row r="45" spans="1:64">
      <c r="A45" s="436"/>
      <c r="B45" s="87"/>
      <c r="C45" s="87"/>
      <c r="D45" s="87"/>
      <c r="E45" s="87"/>
      <c r="F45" s="87"/>
      <c r="G45" s="87"/>
      <c r="H45" s="87"/>
      <c r="I45" s="87"/>
      <c r="J45" s="87"/>
      <c r="K45" s="87"/>
      <c r="L45" s="87"/>
      <c r="M45" s="87"/>
      <c r="N45" s="87"/>
      <c r="O45" s="87"/>
      <c r="P45" s="87"/>
      <c r="Q45" s="87"/>
      <c r="R45" s="87"/>
      <c r="S45" s="87"/>
      <c r="T45" s="87"/>
      <c r="U45" s="87"/>
      <c r="V45" s="87"/>
      <c r="W45" s="87"/>
      <c r="X45" s="87"/>
      <c r="Y45" s="87"/>
      <c r="Z45" s="87"/>
      <c r="AA45" s="437"/>
      <c r="AC45" s="896" t="s">
        <v>401</v>
      </c>
      <c r="AD45" s="710">
        <f>集計・資料②!DB30</f>
        <v>4</v>
      </c>
      <c r="AE45" s="710">
        <f>集計・資料②!DC30</f>
        <v>10</v>
      </c>
      <c r="AH45" s="577" t="s">
        <v>414</v>
      </c>
      <c r="AI45" s="710">
        <f>集計・資料②!DB48</f>
        <v>5</v>
      </c>
      <c r="AJ45" s="710">
        <f>集計・資料②!DC48</f>
        <v>18</v>
      </c>
      <c r="AM45" s="792"/>
    </row>
    <row r="46" spans="1:64">
      <c r="A46" s="436"/>
      <c r="B46" s="87"/>
      <c r="C46" s="87"/>
      <c r="D46" s="87"/>
      <c r="E46" s="87"/>
      <c r="F46" s="87"/>
      <c r="G46" s="87"/>
      <c r="H46" s="87"/>
      <c r="I46" s="87"/>
      <c r="J46" s="87"/>
      <c r="K46" s="87"/>
      <c r="L46" s="87"/>
      <c r="M46" s="87"/>
      <c r="N46" s="87"/>
      <c r="O46" s="87"/>
      <c r="P46" s="87"/>
      <c r="Q46" s="87"/>
      <c r="R46" s="87"/>
      <c r="S46" s="87"/>
      <c r="T46" s="87"/>
      <c r="U46" s="87"/>
      <c r="V46" s="87"/>
      <c r="W46" s="87"/>
      <c r="X46" s="87"/>
      <c r="Y46" s="87"/>
      <c r="Z46" s="87"/>
      <c r="AA46" s="437"/>
      <c r="AC46" s="897" t="s">
        <v>402</v>
      </c>
      <c r="AD46" s="710">
        <f>集計・資料②!DB28</f>
        <v>3</v>
      </c>
      <c r="AE46" s="710">
        <f>集計・資料②!DC28</f>
        <v>10</v>
      </c>
      <c r="AH46" s="577" t="s">
        <v>415</v>
      </c>
      <c r="AI46" s="710">
        <f>集計・資料②!DB46</f>
        <v>9</v>
      </c>
      <c r="AJ46" s="710">
        <f>集計・資料②!DC46</f>
        <v>23</v>
      </c>
      <c r="AM46" s="791"/>
    </row>
    <row r="47" spans="1:64">
      <c r="A47" s="436"/>
      <c r="B47" s="87"/>
      <c r="C47" s="87"/>
      <c r="D47" s="87"/>
      <c r="E47" s="87"/>
      <c r="F47" s="87"/>
      <c r="G47" s="87"/>
      <c r="H47" s="87"/>
      <c r="I47" s="87"/>
      <c r="J47" s="87"/>
      <c r="K47" s="87"/>
      <c r="L47" s="87"/>
      <c r="M47" s="87"/>
      <c r="N47" s="87"/>
      <c r="O47" s="87"/>
      <c r="P47" s="87"/>
      <c r="Q47" s="87"/>
      <c r="R47" s="87"/>
      <c r="S47" s="87"/>
      <c r="T47" s="87"/>
      <c r="U47" s="87"/>
      <c r="V47" s="87"/>
      <c r="W47" s="87"/>
      <c r="X47" s="87"/>
      <c r="Y47" s="87"/>
      <c r="Z47" s="87"/>
      <c r="AA47" s="437"/>
      <c r="AC47" s="896" t="s">
        <v>403</v>
      </c>
      <c r="AD47" s="710">
        <f>集計・資料②!DB26</f>
        <v>0</v>
      </c>
      <c r="AE47" s="710">
        <f>集計・資料②!DC26</f>
        <v>1</v>
      </c>
      <c r="AH47" s="577" t="s">
        <v>416</v>
      </c>
      <c r="AI47" s="710">
        <f>集計・資料②!DB44</f>
        <v>10</v>
      </c>
      <c r="AJ47" s="710">
        <f>集計・資料②!DC44</f>
        <v>21</v>
      </c>
      <c r="AM47" s="792"/>
    </row>
    <row r="48" spans="1:64">
      <c r="A48" s="436"/>
      <c r="B48" s="87"/>
      <c r="C48" s="87"/>
      <c r="D48" s="87"/>
      <c r="E48" s="87"/>
      <c r="F48" s="87"/>
      <c r="G48" s="87"/>
      <c r="H48" s="87"/>
      <c r="I48" s="87"/>
      <c r="J48" s="87"/>
      <c r="K48" s="87"/>
      <c r="L48" s="87"/>
      <c r="M48" s="87"/>
      <c r="N48" s="87"/>
      <c r="O48" s="87"/>
      <c r="P48" s="87"/>
      <c r="Q48" s="87"/>
      <c r="R48" s="87"/>
      <c r="S48" s="87"/>
      <c r="T48" s="87"/>
      <c r="U48" s="87"/>
      <c r="V48" s="87"/>
      <c r="W48" s="87"/>
      <c r="X48" s="87"/>
      <c r="Y48" s="87"/>
      <c r="Z48" s="87"/>
      <c r="AA48" s="437"/>
      <c r="AC48" s="897" t="s">
        <v>404</v>
      </c>
      <c r="AD48" s="710">
        <f>集計・資料②!DB24</f>
        <v>2</v>
      </c>
      <c r="AE48" s="710">
        <f>集計・資料②!DC24</f>
        <v>1</v>
      </c>
      <c r="AH48" s="577" t="s">
        <v>417</v>
      </c>
      <c r="AI48" s="710">
        <f>集計・資料②!DB42</f>
        <v>6</v>
      </c>
      <c r="AJ48" s="710">
        <f>集計・資料②!DC42</f>
        <v>20</v>
      </c>
      <c r="AM48" s="791"/>
    </row>
    <row r="49" spans="1:40">
      <c r="A49" s="436"/>
      <c r="B49" s="87"/>
      <c r="C49" s="87"/>
      <c r="D49" s="87"/>
      <c r="E49" s="87"/>
      <c r="F49" s="87"/>
      <c r="G49" s="87"/>
      <c r="H49" s="87"/>
      <c r="I49" s="87"/>
      <c r="J49" s="87"/>
      <c r="K49" s="87"/>
      <c r="L49" s="87"/>
      <c r="M49" s="87"/>
      <c r="N49" s="87"/>
      <c r="O49" s="87"/>
      <c r="P49" s="87"/>
      <c r="Q49" s="87"/>
      <c r="R49" s="87"/>
      <c r="S49" s="87"/>
      <c r="T49" s="87"/>
      <c r="U49" s="87"/>
      <c r="V49" s="87"/>
      <c r="W49" s="87"/>
      <c r="X49" s="87"/>
      <c r="Y49" s="87"/>
      <c r="Z49" s="87"/>
      <c r="AA49" s="437"/>
      <c r="AC49" s="896" t="s">
        <v>405</v>
      </c>
      <c r="AD49" s="710">
        <f>集計・資料②!DB22</f>
        <v>5</v>
      </c>
      <c r="AE49" s="710">
        <f>集計・資料②!DC22</f>
        <v>27</v>
      </c>
      <c r="AH49" s="577" t="s">
        <v>418</v>
      </c>
      <c r="AI49" s="710">
        <f>集計・資料②!DB40</f>
        <v>11</v>
      </c>
      <c r="AJ49" s="710">
        <f>集計・資料②!DC40</f>
        <v>21</v>
      </c>
      <c r="AM49" s="792"/>
    </row>
    <row r="50" spans="1:40">
      <c r="A50" s="436"/>
      <c r="B50" s="87"/>
      <c r="C50" s="87"/>
      <c r="D50" s="87"/>
      <c r="E50" s="87"/>
      <c r="F50" s="87"/>
      <c r="G50" s="87"/>
      <c r="H50" s="87"/>
      <c r="I50" s="87"/>
      <c r="J50" s="87"/>
      <c r="K50" s="87"/>
      <c r="L50" s="87"/>
      <c r="M50" s="87"/>
      <c r="N50" s="87"/>
      <c r="O50" s="87"/>
      <c r="P50" s="87"/>
      <c r="Q50" s="87"/>
      <c r="R50" s="87"/>
      <c r="S50" s="87"/>
      <c r="T50" s="87"/>
      <c r="U50" s="87"/>
      <c r="V50" s="87"/>
      <c r="W50" s="87"/>
      <c r="X50" s="87"/>
      <c r="Y50" s="87"/>
      <c r="Z50" s="87"/>
      <c r="AA50" s="437"/>
      <c r="AC50" s="897" t="s">
        <v>406</v>
      </c>
      <c r="AD50" s="710">
        <f>集計・資料②!DB20</f>
        <v>1</v>
      </c>
      <c r="AE50" s="710">
        <f>集計・資料②!DC20</f>
        <v>1</v>
      </c>
      <c r="AM50" s="791"/>
      <c r="AN50" s="791"/>
    </row>
    <row r="51" spans="1:40">
      <c r="A51" s="436"/>
      <c r="B51" s="87"/>
      <c r="C51" s="87"/>
      <c r="D51" s="87"/>
      <c r="E51" s="87"/>
      <c r="F51" s="87"/>
      <c r="G51" s="87"/>
      <c r="H51" s="87"/>
      <c r="I51" s="87"/>
      <c r="J51" s="87"/>
      <c r="K51" s="87"/>
      <c r="L51" s="87"/>
      <c r="M51" s="87"/>
      <c r="N51" s="87"/>
      <c r="O51" s="87"/>
      <c r="P51" s="87"/>
      <c r="Q51" s="87"/>
      <c r="R51" s="87"/>
      <c r="S51" s="87"/>
      <c r="T51" s="87"/>
      <c r="U51" s="87"/>
      <c r="V51" s="87"/>
      <c r="W51" s="87"/>
      <c r="X51" s="87"/>
      <c r="Y51" s="87"/>
      <c r="Z51" s="87"/>
      <c r="AA51" s="437"/>
      <c r="AC51" s="896" t="s">
        <v>407</v>
      </c>
      <c r="AD51" s="710">
        <f>集計・資料②!DB18</f>
        <v>0</v>
      </c>
      <c r="AE51" s="710">
        <f>集計・資料②!DC18</f>
        <v>1</v>
      </c>
      <c r="AM51" s="792"/>
      <c r="AN51" s="791"/>
    </row>
    <row r="52" spans="1:40">
      <c r="A52" s="436"/>
      <c r="B52" s="87"/>
      <c r="C52" s="87"/>
      <c r="D52" s="87"/>
      <c r="E52" s="87"/>
      <c r="F52" s="87"/>
      <c r="G52" s="87"/>
      <c r="H52" s="87"/>
      <c r="I52" s="87"/>
      <c r="J52" s="87"/>
      <c r="K52" s="87"/>
      <c r="L52" s="87"/>
      <c r="M52" s="87"/>
      <c r="N52" s="87"/>
      <c r="O52" s="87"/>
      <c r="P52" s="87"/>
      <c r="Q52" s="87"/>
      <c r="R52" s="87"/>
      <c r="S52" s="87"/>
      <c r="T52" s="87"/>
      <c r="U52" s="87"/>
      <c r="V52" s="87"/>
      <c r="W52" s="87"/>
      <c r="X52" s="87"/>
      <c r="Y52" s="87"/>
      <c r="Z52" s="87"/>
      <c r="AA52" s="437"/>
      <c r="AC52" s="897" t="s">
        <v>408</v>
      </c>
      <c r="AD52" s="710">
        <f>集計・資料②!DB16</f>
        <v>2</v>
      </c>
      <c r="AE52" s="710">
        <f>集計・資料②!DC16</f>
        <v>6</v>
      </c>
      <c r="AM52" s="791"/>
      <c r="AN52" s="791"/>
    </row>
    <row r="53" spans="1:40">
      <c r="A53" s="436"/>
      <c r="B53" s="87"/>
      <c r="C53" s="87"/>
      <c r="D53" s="87"/>
      <c r="E53" s="87"/>
      <c r="F53" s="87"/>
      <c r="G53" s="87"/>
      <c r="H53" s="87"/>
      <c r="I53" s="87"/>
      <c r="J53" s="87"/>
      <c r="K53" s="87"/>
      <c r="L53" s="87"/>
      <c r="M53" s="87"/>
      <c r="N53" s="87"/>
      <c r="O53" s="87"/>
      <c r="P53" s="87"/>
      <c r="Q53" s="87"/>
      <c r="R53" s="87"/>
      <c r="S53" s="87"/>
      <c r="T53" s="87"/>
      <c r="U53" s="87"/>
      <c r="V53" s="87"/>
      <c r="W53" s="87"/>
      <c r="X53" s="87"/>
      <c r="Y53" s="87"/>
      <c r="Z53" s="87"/>
      <c r="AA53" s="437"/>
      <c r="AC53" s="896" t="s">
        <v>409</v>
      </c>
      <c r="AD53" s="710">
        <f>集計・資料②!DB14</f>
        <v>8</v>
      </c>
      <c r="AE53" s="710">
        <f>集計・資料②!DC14</f>
        <v>33</v>
      </c>
      <c r="AM53" s="792"/>
      <c r="AN53" s="791"/>
    </row>
    <row r="54" spans="1:40">
      <c r="A54" s="436"/>
      <c r="B54" s="87"/>
      <c r="C54" s="87"/>
      <c r="D54" s="87"/>
      <c r="E54" s="87"/>
      <c r="F54" s="87"/>
      <c r="G54" s="87"/>
      <c r="H54" s="87"/>
      <c r="I54" s="87"/>
      <c r="J54" s="87"/>
      <c r="K54" s="87"/>
      <c r="L54" s="87"/>
      <c r="M54" s="87"/>
      <c r="N54" s="87"/>
      <c r="O54" s="87"/>
      <c r="P54" s="87"/>
      <c r="Q54" s="87"/>
      <c r="R54" s="87"/>
      <c r="S54" s="87"/>
      <c r="T54" s="87"/>
      <c r="U54" s="87"/>
      <c r="V54" s="87"/>
      <c r="W54" s="87"/>
      <c r="X54" s="87"/>
      <c r="Y54" s="87"/>
      <c r="Z54" s="87"/>
      <c r="AA54" s="437"/>
      <c r="AC54" s="897" t="s">
        <v>410</v>
      </c>
      <c r="AD54" s="710">
        <f>集計・資料②!DB12</f>
        <v>0</v>
      </c>
      <c r="AE54" s="710">
        <f>集計・資料②!DC12</f>
        <v>2</v>
      </c>
      <c r="AM54" s="791"/>
      <c r="AN54" s="791"/>
    </row>
    <row r="55" spans="1:40">
      <c r="A55" s="436"/>
      <c r="B55" s="87"/>
      <c r="C55" s="87"/>
      <c r="D55" s="87"/>
      <c r="E55" s="87"/>
      <c r="F55" s="87"/>
      <c r="G55" s="87"/>
      <c r="H55" s="87"/>
      <c r="I55" s="87"/>
      <c r="J55" s="87"/>
      <c r="K55" s="87"/>
      <c r="L55" s="87"/>
      <c r="M55" s="87"/>
      <c r="N55" s="87"/>
      <c r="O55" s="87"/>
      <c r="P55" s="87"/>
      <c r="Q55" s="87"/>
      <c r="R55" s="87"/>
      <c r="S55" s="87"/>
      <c r="T55" s="87"/>
      <c r="U55" s="87"/>
      <c r="V55" s="87"/>
      <c r="W55" s="87"/>
      <c r="X55" s="87"/>
      <c r="Y55" s="87"/>
      <c r="Z55" s="87"/>
      <c r="AA55" s="437"/>
      <c r="AC55" s="896" t="s">
        <v>411</v>
      </c>
      <c r="AD55" s="710">
        <f>集計・資料②!DB10</f>
        <v>8</v>
      </c>
      <c r="AE55" s="710">
        <f>集計・資料②!DC10</f>
        <v>7</v>
      </c>
    </row>
    <row r="56" spans="1:40">
      <c r="A56" s="436"/>
      <c r="B56" s="87"/>
      <c r="C56" s="87"/>
      <c r="D56" s="87"/>
      <c r="E56" s="87"/>
      <c r="F56" s="87"/>
      <c r="G56" s="87"/>
      <c r="H56" s="87"/>
      <c r="I56" s="87"/>
      <c r="J56" s="87"/>
      <c r="K56" s="87"/>
      <c r="L56" s="87"/>
      <c r="M56" s="87"/>
      <c r="N56" s="87"/>
      <c r="O56" s="87"/>
      <c r="P56" s="87"/>
      <c r="Q56" s="87"/>
      <c r="R56" s="87"/>
      <c r="S56" s="87"/>
      <c r="T56" s="87"/>
      <c r="U56" s="87"/>
      <c r="V56" s="87"/>
      <c r="W56" s="87"/>
      <c r="X56" s="87"/>
      <c r="Y56" s="87"/>
      <c r="Z56" s="87"/>
      <c r="AA56" s="437"/>
      <c r="AC56" s="897" t="s">
        <v>412</v>
      </c>
      <c r="AD56" s="710">
        <f>集計・資料②!DB8</f>
        <v>8</v>
      </c>
      <c r="AE56" s="710">
        <f>集計・資料②!DC8</f>
        <v>10</v>
      </c>
    </row>
    <row r="57" spans="1:40">
      <c r="A57" s="436"/>
      <c r="B57" s="87"/>
      <c r="C57" s="87"/>
      <c r="D57" s="87"/>
      <c r="E57" s="87"/>
      <c r="F57" s="87"/>
      <c r="G57" s="87"/>
      <c r="H57" s="87"/>
      <c r="I57" s="87"/>
      <c r="J57" s="87"/>
      <c r="K57" s="87"/>
      <c r="L57" s="87"/>
      <c r="M57" s="87"/>
      <c r="N57" s="87"/>
      <c r="O57" s="87"/>
      <c r="P57" s="87"/>
      <c r="Q57" s="87"/>
      <c r="R57" s="87"/>
      <c r="S57" s="87"/>
      <c r="T57" s="87"/>
      <c r="U57" s="87"/>
      <c r="V57" s="87"/>
      <c r="W57" s="87"/>
      <c r="X57" s="87"/>
      <c r="Y57" s="87"/>
      <c r="Z57" s="87"/>
      <c r="AA57" s="437"/>
      <c r="AC57" s="896" t="s">
        <v>23</v>
      </c>
      <c r="AD57" s="710">
        <f>集計・資料②!DB6</f>
        <v>0</v>
      </c>
      <c r="AE57" s="710">
        <f>集計・資料②!DC6</f>
        <v>0</v>
      </c>
    </row>
    <row r="58" spans="1:40">
      <c r="A58" s="436"/>
      <c r="B58" s="87"/>
      <c r="C58" s="87"/>
      <c r="D58" s="87"/>
      <c r="E58" s="87"/>
      <c r="F58" s="87"/>
      <c r="G58" s="87"/>
      <c r="H58" s="87"/>
      <c r="I58" s="87"/>
      <c r="J58" s="87"/>
      <c r="K58" s="87"/>
      <c r="L58" s="87"/>
      <c r="M58" s="87"/>
      <c r="N58" s="87"/>
      <c r="O58" s="87"/>
      <c r="P58" s="87"/>
      <c r="Q58" s="87"/>
      <c r="R58" s="87"/>
      <c r="S58" s="87"/>
      <c r="T58" s="87"/>
      <c r="U58" s="87"/>
      <c r="V58" s="87"/>
      <c r="W58" s="87"/>
      <c r="X58" s="87"/>
      <c r="Y58" s="87"/>
      <c r="Z58" s="87"/>
      <c r="AA58" s="437"/>
    </row>
    <row r="59" spans="1:40">
      <c r="A59" s="436"/>
      <c r="B59" s="87"/>
      <c r="C59" s="87"/>
      <c r="D59" s="87"/>
      <c r="E59" s="87"/>
      <c r="F59" s="87"/>
      <c r="G59" s="87"/>
      <c r="H59" s="87"/>
      <c r="I59" s="87"/>
      <c r="J59" s="87"/>
      <c r="K59" s="87"/>
      <c r="L59" s="87"/>
      <c r="M59" s="87"/>
      <c r="N59" s="87"/>
      <c r="O59" s="87"/>
      <c r="P59" s="87"/>
      <c r="Q59" s="87"/>
      <c r="R59" s="87"/>
      <c r="S59" s="87"/>
      <c r="T59" s="87"/>
      <c r="U59" s="87"/>
      <c r="V59" s="87"/>
      <c r="W59" s="87"/>
      <c r="X59" s="87"/>
      <c r="Y59" s="87"/>
      <c r="Z59" s="87"/>
      <c r="AA59" s="437"/>
    </row>
    <row r="60" spans="1:40">
      <c r="A60" s="436"/>
      <c r="B60" s="87"/>
      <c r="C60" s="87"/>
      <c r="D60" s="87"/>
      <c r="E60" s="87"/>
      <c r="F60" s="87"/>
      <c r="G60" s="87"/>
      <c r="H60" s="87"/>
      <c r="I60" s="87"/>
      <c r="J60" s="87"/>
      <c r="K60" s="87"/>
      <c r="L60" s="87"/>
      <c r="M60" s="87"/>
      <c r="N60" s="87"/>
      <c r="O60" s="87"/>
      <c r="P60" s="87"/>
      <c r="Q60" s="87"/>
      <c r="R60" s="87"/>
      <c r="S60" s="87"/>
      <c r="T60" s="87"/>
      <c r="U60" s="87"/>
      <c r="V60" s="87"/>
      <c r="W60" s="87"/>
      <c r="X60" s="87"/>
      <c r="Y60" s="87"/>
      <c r="Z60" s="87"/>
      <c r="AA60" s="437"/>
    </row>
    <row r="61" spans="1:40">
      <c r="A61" s="436"/>
      <c r="B61" s="87"/>
      <c r="C61" s="87"/>
      <c r="D61" s="87"/>
      <c r="E61" s="87"/>
      <c r="F61" s="87"/>
      <c r="G61" s="87"/>
      <c r="H61" s="87"/>
      <c r="I61" s="87"/>
      <c r="J61" s="87"/>
      <c r="K61" s="87"/>
      <c r="L61" s="87"/>
      <c r="M61" s="87"/>
      <c r="N61" s="87"/>
      <c r="O61" s="87"/>
      <c r="P61" s="87"/>
      <c r="Q61" s="87"/>
      <c r="R61" s="87"/>
      <c r="S61" s="87"/>
      <c r="T61" s="87"/>
      <c r="U61" s="87"/>
      <c r="V61" s="87"/>
      <c r="W61" s="87"/>
      <c r="X61" s="87"/>
      <c r="Y61" s="87"/>
      <c r="Z61" s="87"/>
      <c r="AA61" s="437"/>
    </row>
    <row r="62" spans="1:40">
      <c r="A62" s="436"/>
      <c r="B62" s="87"/>
      <c r="C62" s="87"/>
      <c r="D62" s="87"/>
      <c r="E62" s="87"/>
      <c r="F62" s="87"/>
      <c r="G62" s="87"/>
      <c r="H62" s="87"/>
      <c r="I62" s="87"/>
      <c r="J62" s="87"/>
      <c r="K62" s="87"/>
      <c r="L62" s="87"/>
      <c r="M62" s="87"/>
      <c r="N62" s="87"/>
      <c r="O62" s="87"/>
      <c r="P62" s="87"/>
      <c r="Q62" s="87"/>
      <c r="R62" s="87"/>
      <c r="S62" s="87"/>
      <c r="T62" s="87"/>
      <c r="U62" s="87"/>
      <c r="V62" s="87"/>
      <c r="W62" s="87"/>
      <c r="X62" s="87"/>
      <c r="Y62" s="87"/>
      <c r="Z62" s="87"/>
      <c r="AA62" s="437"/>
    </row>
    <row r="63" spans="1:40">
      <c r="A63" s="438"/>
      <c r="B63" s="439"/>
      <c r="C63" s="439"/>
      <c r="D63" s="439"/>
      <c r="E63" s="439"/>
      <c r="F63" s="439"/>
      <c r="G63" s="439"/>
      <c r="H63" s="439"/>
      <c r="I63" s="439"/>
      <c r="J63" s="439"/>
      <c r="K63" s="439"/>
      <c r="L63" s="439"/>
      <c r="M63" s="439"/>
      <c r="N63" s="439"/>
      <c r="O63" s="439"/>
      <c r="P63" s="439"/>
      <c r="Q63" s="439"/>
      <c r="R63" s="439"/>
      <c r="S63" s="439"/>
      <c r="T63" s="439"/>
      <c r="U63" s="439"/>
      <c r="V63" s="439"/>
      <c r="W63" s="439"/>
      <c r="X63" s="439"/>
      <c r="Y63" s="439"/>
      <c r="Z63" s="439"/>
      <c r="AA63" s="440"/>
    </row>
  </sheetData>
  <mergeCells count="8">
    <mergeCell ref="AH26:AL27"/>
    <mergeCell ref="BC26:BF27"/>
    <mergeCell ref="BH26:BL27"/>
    <mergeCell ref="A1:B1"/>
    <mergeCell ref="V1:AA1"/>
    <mergeCell ref="B3:L16"/>
    <mergeCell ref="AC26:AF27"/>
    <mergeCell ref="AN15:AY27"/>
  </mergeCells>
  <phoneticPr fontId="9"/>
  <conditionalFormatting sqref="AD11:AD22">
    <cfRule type="top10" dxfId="3" priority="1" rank="2"/>
  </conditionalFormatting>
  <pageMargins left="0.75" right="0.75" top="1" bottom="1" header="0.51200000000000001" footer="0.51200000000000001"/>
  <pageSetup paperSize="9" scale="96" orientation="portrait" r:id="rId1"/>
  <headerFooter alignWithMargins="0"/>
  <colBreaks count="1" manualBreakCount="1">
    <brk id="27" max="63"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B00-000000000000}">
          <x14:formula1>
            <xm:f>業種リスト!$A$2:$A$14</xm:f>
          </x14:formula1>
          <xm:sqref>AP6:AR7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theme="9" tint="0.59999389629810485"/>
  </sheetPr>
  <dimension ref="A1:BL61"/>
  <sheetViews>
    <sheetView showGridLines="0" view="pageBreakPreview" zoomScaleNormal="100" zoomScaleSheetLayoutView="100" workbookViewId="0">
      <selection activeCell="B3" sqref="B3:L17"/>
    </sheetView>
  </sheetViews>
  <sheetFormatPr defaultColWidth="10.28515625" defaultRowHeight="10.5"/>
  <cols>
    <col min="1" max="27" width="3.5703125" style="26" customWidth="1"/>
    <col min="28" max="28" width="1.7109375" style="26" customWidth="1"/>
    <col min="29" max="29" width="15" style="26" customWidth="1"/>
    <col min="30" max="32" width="6.7109375" style="26" customWidth="1"/>
    <col min="33" max="33" width="1.7109375" style="26" customWidth="1"/>
    <col min="34" max="34" width="15" style="26" customWidth="1"/>
    <col min="35" max="38" width="6.7109375" style="26" customWidth="1"/>
    <col min="39" max="39" width="15.85546875" style="336" bestFit="1" customWidth="1"/>
    <col min="40" max="40" width="7.140625" style="336" bestFit="1" customWidth="1"/>
    <col min="41" max="41" width="5.42578125" style="336" bestFit="1" customWidth="1"/>
    <col min="42" max="43" width="7.140625" style="336" bestFit="1" customWidth="1"/>
    <col min="44" max="44" width="8.28515625" style="336" bestFit="1" customWidth="1"/>
    <col min="45" max="45" width="5.42578125" style="336" bestFit="1" customWidth="1"/>
    <col min="46" max="53" width="5.42578125" style="336" customWidth="1"/>
    <col min="54" max="54" width="1.7109375" style="26" customWidth="1"/>
    <col min="55" max="55" width="15" style="26" customWidth="1"/>
    <col min="56" max="58" width="6.7109375" style="26" customWidth="1"/>
    <col min="59" max="59" width="1.7109375" style="26" customWidth="1"/>
    <col min="60" max="60" width="15" style="26" customWidth="1"/>
    <col min="61" max="64" width="6.7109375" style="26" customWidth="1"/>
    <col min="65" max="16384" width="10.28515625" style="26"/>
  </cols>
  <sheetData>
    <row r="1" spans="1:64" ht="21" customHeight="1" thickBot="1">
      <c r="A1" s="928">
        <v>27</v>
      </c>
      <c r="B1" s="928"/>
      <c r="C1" s="495" t="s">
        <v>437</v>
      </c>
      <c r="D1" s="495"/>
      <c r="E1" s="495"/>
      <c r="F1" s="495"/>
      <c r="G1" s="495"/>
      <c r="H1" s="495"/>
      <c r="I1" s="495"/>
      <c r="J1" s="495"/>
      <c r="K1" s="495"/>
      <c r="L1" s="495"/>
      <c r="M1" s="495"/>
      <c r="N1" s="495"/>
      <c r="O1" s="495"/>
      <c r="P1" s="495"/>
      <c r="Q1" s="495"/>
      <c r="R1" s="495"/>
      <c r="S1" s="495"/>
      <c r="T1" s="495"/>
      <c r="U1" s="495"/>
      <c r="V1" s="929" t="s">
        <v>512</v>
      </c>
      <c r="W1" s="929"/>
      <c r="X1" s="929"/>
      <c r="Y1" s="929"/>
      <c r="Z1" s="929"/>
      <c r="AA1" s="929"/>
      <c r="AC1" s="26" t="s">
        <v>462</v>
      </c>
      <c r="BC1" s="26" t="s">
        <v>256</v>
      </c>
    </row>
    <row r="3" spans="1:64" ht="11.25" thickBot="1">
      <c r="B3" s="930" t="s">
        <v>838</v>
      </c>
      <c r="C3" s="931"/>
      <c r="D3" s="931"/>
      <c r="E3" s="931"/>
      <c r="F3" s="931"/>
      <c r="G3" s="931"/>
      <c r="H3" s="931"/>
      <c r="I3" s="931"/>
      <c r="J3" s="931"/>
      <c r="K3" s="931"/>
      <c r="L3" s="931"/>
      <c r="N3" s="433"/>
      <c r="O3" s="434"/>
      <c r="P3" s="434"/>
      <c r="Q3" s="434"/>
      <c r="R3" s="434"/>
      <c r="S3" s="434"/>
      <c r="T3" s="434"/>
      <c r="U3" s="434"/>
      <c r="V3" s="434"/>
      <c r="W3" s="434"/>
      <c r="X3" s="434"/>
      <c r="Y3" s="434"/>
      <c r="Z3" s="434"/>
      <c r="AA3" s="435"/>
      <c r="AC3" s="26" t="s">
        <v>398</v>
      </c>
      <c r="AH3" s="26" t="s">
        <v>377</v>
      </c>
      <c r="AN3" s="336" t="s">
        <v>669</v>
      </c>
      <c r="BC3" s="26" t="s">
        <v>398</v>
      </c>
      <c r="BH3" s="26" t="s">
        <v>377</v>
      </c>
    </row>
    <row r="4" spans="1:64" ht="11.25" thickBot="1">
      <c r="B4" s="931"/>
      <c r="C4" s="931"/>
      <c r="D4" s="931"/>
      <c r="E4" s="931"/>
      <c r="F4" s="931"/>
      <c r="G4" s="931"/>
      <c r="H4" s="931"/>
      <c r="I4" s="931"/>
      <c r="J4" s="931"/>
      <c r="K4" s="931"/>
      <c r="L4" s="931"/>
      <c r="N4" s="436"/>
      <c r="O4" s="87"/>
      <c r="P4" s="87"/>
      <c r="Q4" s="87"/>
      <c r="R4" s="87"/>
      <c r="S4" s="87"/>
      <c r="T4" s="87"/>
      <c r="U4" s="87"/>
      <c r="V4" s="87"/>
      <c r="W4" s="87"/>
      <c r="X4" s="87"/>
      <c r="Y4" s="87"/>
      <c r="Z4" s="87"/>
      <c r="AA4" s="437"/>
      <c r="AC4" s="575"/>
      <c r="AD4" s="575" t="s">
        <v>380</v>
      </c>
      <c r="AE4" s="575" t="s">
        <v>381</v>
      </c>
      <c r="AF4" s="575" t="s">
        <v>399</v>
      </c>
      <c r="AH4" s="575"/>
      <c r="AI4" s="575" t="s">
        <v>550</v>
      </c>
      <c r="AJ4" s="575" t="s">
        <v>551</v>
      </c>
      <c r="AK4" s="575" t="s">
        <v>399</v>
      </c>
      <c r="AL4" s="575" t="s">
        <v>545</v>
      </c>
      <c r="AN4" s="336" t="str">
        <f>CONCATENATE("退職金制度の有無について、「あり」と回答した事業所は全体で",TEXT(AD5,"0.0％"),"となった。")</f>
        <v>退職金制度の有無について、「あり」と回答した事業所は全体で79.5%となった。</v>
      </c>
      <c r="BC4" s="27"/>
      <c r="BD4" s="28" t="s">
        <v>380</v>
      </c>
      <c r="BE4" s="29" t="s">
        <v>381</v>
      </c>
      <c r="BF4" s="30" t="s">
        <v>399</v>
      </c>
      <c r="BH4" s="31"/>
      <c r="BI4" s="28" t="s">
        <v>550</v>
      </c>
      <c r="BJ4" s="29" t="s">
        <v>551</v>
      </c>
      <c r="BK4" s="29" t="s">
        <v>399</v>
      </c>
      <c r="BL4" s="32" t="s">
        <v>545</v>
      </c>
    </row>
    <row r="5" spans="1:64" ht="11.25" thickBot="1">
      <c r="B5" s="931"/>
      <c r="C5" s="931"/>
      <c r="D5" s="931"/>
      <c r="E5" s="931"/>
      <c r="F5" s="931"/>
      <c r="G5" s="931"/>
      <c r="H5" s="931"/>
      <c r="I5" s="931"/>
      <c r="J5" s="931"/>
      <c r="K5" s="931"/>
      <c r="L5" s="931"/>
      <c r="N5" s="436"/>
      <c r="O5" s="87"/>
      <c r="P5" s="87"/>
      <c r="Q5" s="87"/>
      <c r="R5" s="87"/>
      <c r="S5" s="87"/>
      <c r="T5" s="87"/>
      <c r="U5" s="87"/>
      <c r="V5" s="87"/>
      <c r="W5" s="87"/>
      <c r="X5" s="87"/>
      <c r="Y5" s="87"/>
      <c r="Z5" s="87"/>
      <c r="AA5" s="437"/>
      <c r="AC5" s="575" t="s">
        <v>547</v>
      </c>
      <c r="AD5" s="688">
        <f>BD5</f>
        <v>0.79497693490517685</v>
      </c>
      <c r="AE5" s="688">
        <f>BE5</f>
        <v>0.18042029728344439</v>
      </c>
      <c r="AF5" s="688">
        <f>BF5</f>
        <v>2.4602767811378781E-2</v>
      </c>
      <c r="AH5" s="575" t="s">
        <v>547</v>
      </c>
      <c r="AI5" s="696">
        <f>BI5</f>
        <v>1551</v>
      </c>
      <c r="AJ5" s="696">
        <f>BJ5</f>
        <v>352</v>
      </c>
      <c r="AK5" s="696">
        <f>BK5</f>
        <v>48</v>
      </c>
      <c r="AL5" s="696">
        <f>BL5</f>
        <v>1951</v>
      </c>
      <c r="AN5" s="336" t="s">
        <v>670</v>
      </c>
      <c r="AP5" s="788" t="s">
        <v>671</v>
      </c>
      <c r="AQ5" s="788" t="s">
        <v>672</v>
      </c>
      <c r="AR5" s="788" t="s">
        <v>673</v>
      </c>
      <c r="AS5" s="336" t="s">
        <v>674</v>
      </c>
      <c r="BC5" s="33" t="s">
        <v>547</v>
      </c>
      <c r="BD5" s="34">
        <f>+BI5/$BL5</f>
        <v>0.79497693490517685</v>
      </c>
      <c r="BE5" s="35">
        <f>+BJ5/$BL5</f>
        <v>0.18042029728344439</v>
      </c>
      <c r="BF5" s="36">
        <f>+BK5/$BL5</f>
        <v>2.4602767811378781E-2</v>
      </c>
      <c r="BH5" s="37" t="s">
        <v>547</v>
      </c>
      <c r="BI5" s="38">
        <f>+集計・資料①!CS32</f>
        <v>1551</v>
      </c>
      <c r="BJ5" s="39">
        <f>+集計・資料①!CT32</f>
        <v>352</v>
      </c>
      <c r="BK5" s="40">
        <f>+集計・資料①!CU32</f>
        <v>48</v>
      </c>
      <c r="BL5" s="41">
        <f>+SUM(BI5:BK5)</f>
        <v>1951</v>
      </c>
    </row>
    <row r="6" spans="1:64">
      <c r="B6" s="931"/>
      <c r="C6" s="931"/>
      <c r="D6" s="931"/>
      <c r="E6" s="931"/>
      <c r="F6" s="931"/>
      <c r="G6" s="931"/>
      <c r="H6" s="931"/>
      <c r="I6" s="931"/>
      <c r="J6" s="931"/>
      <c r="K6" s="931"/>
      <c r="L6" s="931"/>
      <c r="N6" s="436"/>
      <c r="O6" s="87"/>
      <c r="P6" s="87"/>
      <c r="Q6" s="87"/>
      <c r="R6" s="87"/>
      <c r="S6" s="87"/>
      <c r="T6" s="87"/>
      <c r="U6" s="87"/>
      <c r="V6" s="87"/>
      <c r="W6" s="87"/>
      <c r="X6" s="87"/>
      <c r="Y6" s="87"/>
      <c r="Z6" s="87"/>
      <c r="AA6" s="437"/>
      <c r="AN6" s="336" t="s">
        <v>697</v>
      </c>
      <c r="AP6" s="788" t="s">
        <v>691</v>
      </c>
      <c r="AQ6" s="788" t="s">
        <v>692</v>
      </c>
      <c r="AR6" s="788" t="s">
        <v>682</v>
      </c>
      <c r="AS6" s="336" t="s">
        <v>773</v>
      </c>
    </row>
    <row r="7" spans="1:64">
      <c r="B7" s="931"/>
      <c r="C7" s="931"/>
      <c r="D7" s="931"/>
      <c r="E7" s="931"/>
      <c r="F7" s="931"/>
      <c r="G7" s="931"/>
      <c r="H7" s="931"/>
      <c r="I7" s="931"/>
      <c r="J7" s="931"/>
      <c r="K7" s="931"/>
      <c r="L7" s="931"/>
      <c r="N7" s="436"/>
      <c r="O7" s="87"/>
      <c r="P7" s="87"/>
      <c r="Q7" s="87"/>
      <c r="R7" s="87"/>
      <c r="S7" s="87"/>
      <c r="T7" s="87"/>
      <c r="U7" s="87"/>
      <c r="V7" s="87"/>
      <c r="W7" s="87"/>
      <c r="X7" s="87"/>
      <c r="Y7" s="87"/>
      <c r="Z7" s="87"/>
      <c r="AA7" s="437"/>
      <c r="AC7" s="26" t="s">
        <v>421</v>
      </c>
      <c r="AH7" s="26" t="s">
        <v>378</v>
      </c>
      <c r="AN7" s="336" t="str">
        <f>CONCATENATE(AN6,AP6,AQ6,AR6,AS6)</f>
        <v>業種別では、「不動産業」「飲食店・宿泊業」「製造業」に退職金制度がある割合が高い。</v>
      </c>
      <c r="BC7" s="26" t="s">
        <v>421</v>
      </c>
      <c r="BH7" s="26" t="s">
        <v>378</v>
      </c>
    </row>
    <row r="8" spans="1:64" ht="11.25" thickBot="1">
      <c r="B8" s="931"/>
      <c r="C8" s="931"/>
      <c r="D8" s="931"/>
      <c r="E8" s="931"/>
      <c r="F8" s="931"/>
      <c r="G8" s="931"/>
      <c r="H8" s="931"/>
      <c r="I8" s="931"/>
      <c r="J8" s="931"/>
      <c r="K8" s="931"/>
      <c r="L8" s="931"/>
      <c r="N8" s="436"/>
      <c r="O8" s="87"/>
      <c r="P8" s="87"/>
      <c r="Q8" s="87"/>
      <c r="R8" s="87"/>
      <c r="S8" s="87"/>
      <c r="T8" s="87"/>
      <c r="U8" s="87"/>
      <c r="V8" s="87"/>
      <c r="W8" s="87"/>
      <c r="X8" s="87"/>
      <c r="Y8" s="87"/>
      <c r="Z8" s="87"/>
      <c r="AA8" s="437"/>
      <c r="AN8" s="336" t="s">
        <v>677</v>
      </c>
    </row>
    <row r="9" spans="1:64" ht="11.25" thickBot="1">
      <c r="B9" s="931"/>
      <c r="C9" s="931"/>
      <c r="D9" s="931"/>
      <c r="E9" s="931"/>
      <c r="F9" s="931"/>
      <c r="G9" s="931"/>
      <c r="H9" s="931"/>
      <c r="I9" s="931"/>
      <c r="J9" s="931"/>
      <c r="K9" s="931"/>
      <c r="L9" s="931"/>
      <c r="N9" s="436"/>
      <c r="O9" s="87"/>
      <c r="P9" s="87"/>
      <c r="Q9" s="87"/>
      <c r="R9" s="87"/>
      <c r="S9" s="87"/>
      <c r="T9" s="87"/>
      <c r="U9" s="87"/>
      <c r="V9" s="87"/>
      <c r="W9" s="87"/>
      <c r="X9" s="87"/>
      <c r="Y9" s="87"/>
      <c r="Z9" s="87"/>
      <c r="AA9" s="437"/>
      <c r="AC9" s="582" t="s">
        <v>539</v>
      </c>
      <c r="AD9" s="575" t="s">
        <v>581</v>
      </c>
      <c r="AE9" s="575" t="s">
        <v>582</v>
      </c>
      <c r="AF9" s="575" t="s">
        <v>399</v>
      </c>
      <c r="AH9" s="582" t="s">
        <v>539</v>
      </c>
      <c r="AI9" s="575" t="s">
        <v>581</v>
      </c>
      <c r="AJ9" s="575" t="s">
        <v>582</v>
      </c>
      <c r="AK9" s="575" t="s">
        <v>399</v>
      </c>
      <c r="AL9" s="575" t="s">
        <v>545</v>
      </c>
      <c r="AN9" s="336" t="s">
        <v>837</v>
      </c>
      <c r="BC9" s="42" t="s">
        <v>539</v>
      </c>
      <c r="BD9" s="28" t="s">
        <v>581</v>
      </c>
      <c r="BE9" s="29" t="s">
        <v>582</v>
      </c>
      <c r="BF9" s="30" t="s">
        <v>399</v>
      </c>
      <c r="BH9" s="42" t="s">
        <v>539</v>
      </c>
      <c r="BI9" s="28" t="s">
        <v>581</v>
      </c>
      <c r="BJ9" s="29" t="s">
        <v>582</v>
      </c>
      <c r="BK9" s="43" t="s">
        <v>399</v>
      </c>
      <c r="BL9" s="32" t="s">
        <v>545</v>
      </c>
    </row>
    <row r="10" spans="1:64">
      <c r="B10" s="931"/>
      <c r="C10" s="931"/>
      <c r="D10" s="931"/>
      <c r="E10" s="931"/>
      <c r="F10" s="931"/>
      <c r="G10" s="931"/>
      <c r="H10" s="931"/>
      <c r="I10" s="931"/>
      <c r="J10" s="931"/>
      <c r="K10" s="931"/>
      <c r="L10" s="931"/>
      <c r="N10" s="436"/>
      <c r="O10" s="87"/>
      <c r="P10" s="87"/>
      <c r="Q10" s="87"/>
      <c r="R10" s="87"/>
      <c r="S10" s="87"/>
      <c r="T10" s="87"/>
      <c r="U10" s="87"/>
      <c r="V10" s="87"/>
      <c r="W10" s="87"/>
      <c r="X10" s="87"/>
      <c r="Y10" s="87"/>
      <c r="Z10" s="87"/>
      <c r="AA10" s="437"/>
      <c r="AC10" s="573" t="s">
        <v>401</v>
      </c>
      <c r="AD10" s="769">
        <f>BD22</f>
        <v>0.77008310249307477</v>
      </c>
      <c r="AE10" s="688">
        <f>BE22</f>
        <v>0.19667590027700832</v>
      </c>
      <c r="AF10" s="688">
        <f>BF22</f>
        <v>3.3240997229916899E-2</v>
      </c>
      <c r="AH10" s="573" t="s">
        <v>401</v>
      </c>
      <c r="AI10" s="696">
        <f>BI22</f>
        <v>278</v>
      </c>
      <c r="AJ10" s="696">
        <f>BJ22</f>
        <v>71</v>
      </c>
      <c r="AK10" s="696">
        <f>BK22</f>
        <v>12</v>
      </c>
      <c r="AL10" s="696">
        <f>BL22</f>
        <v>361</v>
      </c>
      <c r="BC10" s="44" t="s">
        <v>546</v>
      </c>
      <c r="BD10" s="45" t="e">
        <f t="shared" ref="BD10:BD22" si="0">+BI10/$BL10</f>
        <v>#DIV/0!</v>
      </c>
      <c r="BE10" s="46" t="e">
        <f t="shared" ref="BE10:BE22" si="1">+BJ10/$BL10</f>
        <v>#DIV/0!</v>
      </c>
      <c r="BF10" s="47" t="e">
        <f t="shared" ref="BF10:BF22" si="2">+BK10/$BL10</f>
        <v>#DIV/0!</v>
      </c>
      <c r="BH10" s="44" t="s">
        <v>546</v>
      </c>
      <c r="BI10" s="48">
        <f>+集計・資料①!CS6</f>
        <v>0</v>
      </c>
      <c r="BJ10" s="49">
        <f>+集計・資料①!CT6</f>
        <v>0</v>
      </c>
      <c r="BK10" s="50">
        <f>+集計・資料①!CU6</f>
        <v>0</v>
      </c>
      <c r="BL10" s="51">
        <f>+SUM(BI10:BK10)</f>
        <v>0</v>
      </c>
    </row>
    <row r="11" spans="1:64">
      <c r="B11" s="931"/>
      <c r="C11" s="931"/>
      <c r="D11" s="931"/>
      <c r="E11" s="931"/>
      <c r="F11" s="931"/>
      <c r="G11" s="931"/>
      <c r="H11" s="931"/>
      <c r="I11" s="931"/>
      <c r="J11" s="931"/>
      <c r="K11" s="931"/>
      <c r="L11" s="931"/>
      <c r="N11" s="436"/>
      <c r="O11" s="87"/>
      <c r="P11" s="87"/>
      <c r="Q11" s="87"/>
      <c r="R11" s="87"/>
      <c r="S11" s="87"/>
      <c r="T11" s="87"/>
      <c r="U11" s="87"/>
      <c r="V11" s="87"/>
      <c r="W11" s="87"/>
      <c r="X11" s="87"/>
      <c r="Y11" s="87"/>
      <c r="Z11" s="87"/>
      <c r="AA11" s="437"/>
      <c r="AC11" s="690" t="s">
        <v>402</v>
      </c>
      <c r="AD11" s="697">
        <f>BD21</f>
        <v>0.82068965517241377</v>
      </c>
      <c r="AE11" s="688">
        <f>BE21</f>
        <v>0.15517241379310345</v>
      </c>
      <c r="AF11" s="688">
        <f>BF21</f>
        <v>2.4137931034482758E-2</v>
      </c>
      <c r="AH11" s="690" t="s">
        <v>402</v>
      </c>
      <c r="AI11" s="696">
        <f>BI21</f>
        <v>238</v>
      </c>
      <c r="AJ11" s="696">
        <f>BJ21</f>
        <v>45</v>
      </c>
      <c r="AK11" s="696">
        <f>BK21</f>
        <v>7</v>
      </c>
      <c r="AL11" s="696">
        <f>BL21</f>
        <v>290</v>
      </c>
      <c r="BC11" s="7" t="s">
        <v>533</v>
      </c>
      <c r="BD11" s="52">
        <f t="shared" si="0"/>
        <v>0.79512195121951224</v>
      </c>
      <c r="BE11" s="53">
        <f t="shared" si="1"/>
        <v>0.18536585365853658</v>
      </c>
      <c r="BF11" s="47">
        <f t="shared" si="2"/>
        <v>1.9512195121951219E-2</v>
      </c>
      <c r="BH11" s="7" t="s">
        <v>533</v>
      </c>
      <c r="BI11" s="48">
        <f>+集計・資料①!CS8</f>
        <v>163</v>
      </c>
      <c r="BJ11" s="49">
        <f>+集計・資料①!CT8</f>
        <v>38</v>
      </c>
      <c r="BK11" s="50">
        <f>+集計・資料①!CU8</f>
        <v>4</v>
      </c>
      <c r="BL11" s="54">
        <f t="shared" ref="BL11:BL23" si="3">+SUM(BI11:BK11)</f>
        <v>205</v>
      </c>
    </row>
    <row r="12" spans="1:64">
      <c r="B12" s="931"/>
      <c r="C12" s="931"/>
      <c r="D12" s="931"/>
      <c r="E12" s="931"/>
      <c r="F12" s="931"/>
      <c r="G12" s="931"/>
      <c r="H12" s="931"/>
      <c r="I12" s="931"/>
      <c r="J12" s="931"/>
      <c r="K12" s="931"/>
      <c r="L12" s="931"/>
      <c r="N12" s="436"/>
      <c r="O12" s="87"/>
      <c r="P12" s="87"/>
      <c r="Q12" s="87"/>
      <c r="R12" s="87"/>
      <c r="S12" s="87"/>
      <c r="T12" s="87"/>
      <c r="U12" s="87"/>
      <c r="V12" s="87"/>
      <c r="W12" s="87"/>
      <c r="X12" s="87"/>
      <c r="Y12" s="87"/>
      <c r="Z12" s="87"/>
      <c r="AA12" s="437"/>
      <c r="AC12" s="573" t="s">
        <v>403</v>
      </c>
      <c r="AD12" s="697">
        <f>BD20</f>
        <v>0.73684210526315785</v>
      </c>
      <c r="AE12" s="688">
        <f>BE20</f>
        <v>0.26315789473684209</v>
      </c>
      <c r="AF12" s="688">
        <f>BF20</f>
        <v>0</v>
      </c>
      <c r="AH12" s="573" t="s">
        <v>403</v>
      </c>
      <c r="AI12" s="696">
        <f>BI20</f>
        <v>14</v>
      </c>
      <c r="AJ12" s="696">
        <f>BJ20</f>
        <v>5</v>
      </c>
      <c r="AK12" s="696">
        <f>BK20</f>
        <v>0</v>
      </c>
      <c r="AL12" s="696">
        <f>BL20</f>
        <v>19</v>
      </c>
      <c r="BC12" s="7" t="s">
        <v>534</v>
      </c>
      <c r="BD12" s="52">
        <f t="shared" si="0"/>
        <v>0.79372197309417036</v>
      </c>
      <c r="BE12" s="53">
        <f t="shared" si="1"/>
        <v>0.18385650224215247</v>
      </c>
      <c r="BF12" s="47">
        <f t="shared" si="2"/>
        <v>2.2421524663677129E-2</v>
      </c>
      <c r="BH12" s="7" t="s">
        <v>534</v>
      </c>
      <c r="BI12" s="48">
        <f>+集計・資料①!CS10</f>
        <v>177</v>
      </c>
      <c r="BJ12" s="49">
        <f>+集計・資料①!CT10</f>
        <v>41</v>
      </c>
      <c r="BK12" s="50">
        <f>+集計・資料①!CU10</f>
        <v>5</v>
      </c>
      <c r="BL12" s="54">
        <f t="shared" si="3"/>
        <v>223</v>
      </c>
    </row>
    <row r="13" spans="1:64">
      <c r="B13" s="931"/>
      <c r="C13" s="931"/>
      <c r="D13" s="931"/>
      <c r="E13" s="931"/>
      <c r="F13" s="931"/>
      <c r="G13" s="931"/>
      <c r="H13" s="931"/>
      <c r="I13" s="931"/>
      <c r="J13" s="931"/>
      <c r="K13" s="931"/>
      <c r="L13" s="931"/>
      <c r="N13" s="436"/>
      <c r="O13" s="87"/>
      <c r="P13" s="87"/>
      <c r="Q13" s="87"/>
      <c r="R13" s="87"/>
      <c r="S13" s="87"/>
      <c r="T13" s="87"/>
      <c r="U13" s="87"/>
      <c r="V13" s="87"/>
      <c r="W13" s="87"/>
      <c r="X13" s="87"/>
      <c r="Y13" s="87"/>
      <c r="Z13" s="87"/>
      <c r="AA13" s="437"/>
      <c r="AC13" s="690" t="s">
        <v>404</v>
      </c>
      <c r="AD13" s="697">
        <f>BD19</f>
        <v>0.77500000000000002</v>
      </c>
      <c r="AE13" s="688">
        <f>BE19</f>
        <v>0.2</v>
      </c>
      <c r="AF13" s="688">
        <f>BF19</f>
        <v>2.5000000000000001E-2</v>
      </c>
      <c r="AH13" s="690" t="s">
        <v>404</v>
      </c>
      <c r="AI13" s="696">
        <f>BI19</f>
        <v>31</v>
      </c>
      <c r="AJ13" s="696">
        <f>BJ19</f>
        <v>8</v>
      </c>
      <c r="AK13" s="696">
        <f>BK19</f>
        <v>1</v>
      </c>
      <c r="AL13" s="696">
        <f>BL19</f>
        <v>40</v>
      </c>
      <c r="BC13" s="7" t="s">
        <v>532</v>
      </c>
      <c r="BD13" s="52">
        <f t="shared" si="0"/>
        <v>0.81034482758620685</v>
      </c>
      <c r="BE13" s="53">
        <f t="shared" si="1"/>
        <v>0.18965517241379309</v>
      </c>
      <c r="BF13" s="47">
        <f t="shared" si="2"/>
        <v>0</v>
      </c>
      <c r="BH13" s="7" t="s">
        <v>532</v>
      </c>
      <c r="BI13" s="48">
        <f>+集計・資料①!CS12</f>
        <v>47</v>
      </c>
      <c r="BJ13" s="49">
        <f>+集計・資料①!CT12</f>
        <v>11</v>
      </c>
      <c r="BK13" s="50">
        <f>+集計・資料①!CU12</f>
        <v>0</v>
      </c>
      <c r="BL13" s="54">
        <f t="shared" si="3"/>
        <v>58</v>
      </c>
    </row>
    <row r="14" spans="1:64" ht="12">
      <c r="B14" s="931"/>
      <c r="C14" s="931"/>
      <c r="D14" s="931"/>
      <c r="E14" s="931"/>
      <c r="F14" s="931"/>
      <c r="G14" s="931"/>
      <c r="H14" s="931"/>
      <c r="I14" s="931"/>
      <c r="J14" s="931"/>
      <c r="K14" s="931"/>
      <c r="L14" s="931"/>
      <c r="N14" s="436"/>
      <c r="O14" s="87"/>
      <c r="P14" s="87"/>
      <c r="Q14" s="87"/>
      <c r="R14" s="87"/>
      <c r="S14" s="87"/>
      <c r="T14" s="87"/>
      <c r="U14" s="87"/>
      <c r="V14" s="87"/>
      <c r="W14" s="87"/>
      <c r="X14" s="87"/>
      <c r="Y14" s="87"/>
      <c r="Z14" s="87"/>
      <c r="AA14" s="437"/>
      <c r="AC14" s="573" t="s">
        <v>405</v>
      </c>
      <c r="AD14" s="697">
        <f>BD18</f>
        <v>0.79420289855072468</v>
      </c>
      <c r="AE14" s="688">
        <f>BE18</f>
        <v>0.16521739130434782</v>
      </c>
      <c r="AF14" s="688">
        <f>BF18</f>
        <v>4.0579710144927533E-2</v>
      </c>
      <c r="AH14" s="573" t="s">
        <v>405</v>
      </c>
      <c r="AI14" s="696">
        <f>BI18</f>
        <v>274</v>
      </c>
      <c r="AJ14" s="696">
        <f>BJ18</f>
        <v>57</v>
      </c>
      <c r="AK14" s="696">
        <f>BK18</f>
        <v>14</v>
      </c>
      <c r="AL14" s="696">
        <f>BL18</f>
        <v>345</v>
      </c>
      <c r="AN14" s="789" t="s">
        <v>678</v>
      </c>
      <c r="AO14" s="790"/>
      <c r="AP14" s="790"/>
      <c r="AQ14" s="790"/>
      <c r="AR14" s="790"/>
      <c r="AS14" s="790"/>
      <c r="AT14" s="790"/>
      <c r="AU14" s="790"/>
      <c r="AV14" s="790"/>
      <c r="AW14" s="790"/>
      <c r="AX14" s="790"/>
      <c r="AY14" s="790"/>
      <c r="BC14" s="7" t="s">
        <v>531</v>
      </c>
      <c r="BD14" s="52">
        <f t="shared" si="0"/>
        <v>0.7904411764705882</v>
      </c>
      <c r="BE14" s="53">
        <f t="shared" si="1"/>
        <v>0.19117647058823528</v>
      </c>
      <c r="BF14" s="47">
        <f t="shared" si="2"/>
        <v>1.8382352941176471E-2</v>
      </c>
      <c r="BH14" s="7" t="s">
        <v>531</v>
      </c>
      <c r="BI14" s="48">
        <f>+集計・資料①!CS14</f>
        <v>215</v>
      </c>
      <c r="BJ14" s="49">
        <f>+集計・資料①!CT14</f>
        <v>52</v>
      </c>
      <c r="BK14" s="50">
        <f>+集計・資料①!CU14</f>
        <v>5</v>
      </c>
      <c r="BL14" s="54">
        <f t="shared" si="3"/>
        <v>272</v>
      </c>
    </row>
    <row r="15" spans="1:64">
      <c r="B15" s="931"/>
      <c r="C15" s="931"/>
      <c r="D15" s="931"/>
      <c r="E15" s="931"/>
      <c r="F15" s="931"/>
      <c r="G15" s="931"/>
      <c r="H15" s="931"/>
      <c r="I15" s="931"/>
      <c r="J15" s="931"/>
      <c r="K15" s="931"/>
      <c r="L15" s="931"/>
      <c r="N15" s="436"/>
      <c r="O15" s="87"/>
      <c r="P15" s="87"/>
      <c r="Q15" s="87"/>
      <c r="R15" s="87"/>
      <c r="S15" s="87"/>
      <c r="T15" s="87"/>
      <c r="U15" s="87"/>
      <c r="V15" s="87"/>
      <c r="W15" s="87"/>
      <c r="X15" s="87"/>
      <c r="Y15" s="87"/>
      <c r="Z15" s="87"/>
      <c r="AA15" s="437"/>
      <c r="AC15" s="690" t="s">
        <v>406</v>
      </c>
      <c r="AD15" s="769">
        <f>BD17</f>
        <v>0.76315789473684215</v>
      </c>
      <c r="AE15" s="688">
        <f>BE17</f>
        <v>0.23684210526315788</v>
      </c>
      <c r="AF15" s="688">
        <f>BF17</f>
        <v>0</v>
      </c>
      <c r="AH15" s="690" t="s">
        <v>406</v>
      </c>
      <c r="AI15" s="696">
        <f>BI17</f>
        <v>29</v>
      </c>
      <c r="AJ15" s="696">
        <f>BJ17</f>
        <v>9</v>
      </c>
      <c r="AK15" s="696">
        <f>BK17</f>
        <v>0</v>
      </c>
      <c r="AL15" s="696">
        <f>BL17</f>
        <v>38</v>
      </c>
      <c r="AN15" s="915" t="str">
        <f>CONCATENATE("　",AN4,CHAR(10),"　",AN7,CHAR(10),"　",AN9)</f>
        <v>　退職金制度の有無について、「あり」と回答した事業所は全体で79.5%となった。
　業種別では、「不動産業」「飲食店・宿泊業」「製造業」に退職金制度がある割合が高い。
　規模別では、「100人以上」の事業所が退職金制度がある割合が高い。</v>
      </c>
      <c r="AO15" s="915"/>
      <c r="AP15" s="915"/>
      <c r="AQ15" s="915"/>
      <c r="AR15" s="915"/>
      <c r="AS15" s="915"/>
      <c r="AT15" s="915"/>
      <c r="AU15" s="915"/>
      <c r="AV15" s="915"/>
      <c r="AW15" s="915"/>
      <c r="AX15" s="915"/>
      <c r="AY15" s="915"/>
      <c r="BC15" s="7" t="s">
        <v>530</v>
      </c>
      <c r="BD15" s="52">
        <f t="shared" si="0"/>
        <v>0.84057971014492749</v>
      </c>
      <c r="BE15" s="53">
        <f t="shared" si="1"/>
        <v>0.15942028985507245</v>
      </c>
      <c r="BF15" s="47">
        <f t="shared" si="2"/>
        <v>0</v>
      </c>
      <c r="BH15" s="7" t="s">
        <v>530</v>
      </c>
      <c r="BI15" s="48">
        <f>+集計・資料①!CS16</f>
        <v>58</v>
      </c>
      <c r="BJ15" s="49">
        <f>+集計・資料①!CT16</f>
        <v>11</v>
      </c>
      <c r="BK15" s="50">
        <f>+集計・資料①!CU16</f>
        <v>0</v>
      </c>
      <c r="BL15" s="54">
        <f t="shared" si="3"/>
        <v>69</v>
      </c>
    </row>
    <row r="16" spans="1:64">
      <c r="B16" s="931"/>
      <c r="C16" s="931"/>
      <c r="D16" s="931"/>
      <c r="E16" s="931"/>
      <c r="F16" s="931"/>
      <c r="G16" s="931"/>
      <c r="H16" s="931"/>
      <c r="I16" s="931"/>
      <c r="J16" s="931"/>
      <c r="K16" s="931"/>
      <c r="L16" s="931"/>
      <c r="N16" s="436"/>
      <c r="O16" s="87"/>
      <c r="P16" s="87"/>
      <c r="Q16" s="87"/>
      <c r="R16" s="87"/>
      <c r="S16" s="87"/>
      <c r="T16" s="87"/>
      <c r="U16" s="87"/>
      <c r="V16" s="87"/>
      <c r="W16" s="87"/>
      <c r="X16" s="87"/>
      <c r="Y16" s="87"/>
      <c r="Z16" s="87"/>
      <c r="AA16" s="437"/>
      <c r="AC16" s="573" t="s">
        <v>407</v>
      </c>
      <c r="AD16" s="697">
        <f>BD16</f>
        <v>0.87096774193548387</v>
      </c>
      <c r="AE16" s="688">
        <f>BE16</f>
        <v>0.12903225806451613</v>
      </c>
      <c r="AF16" s="688">
        <f>BF16</f>
        <v>0</v>
      </c>
      <c r="AH16" s="573" t="s">
        <v>407</v>
      </c>
      <c r="AI16" s="696">
        <f>BI16</f>
        <v>27</v>
      </c>
      <c r="AJ16" s="696">
        <f>BJ16</f>
        <v>4</v>
      </c>
      <c r="AK16" s="696">
        <f>BK16</f>
        <v>0</v>
      </c>
      <c r="AL16" s="696">
        <f>BL16</f>
        <v>31</v>
      </c>
      <c r="AN16" s="915"/>
      <c r="AO16" s="915"/>
      <c r="AP16" s="915"/>
      <c r="AQ16" s="915"/>
      <c r="AR16" s="915"/>
      <c r="AS16" s="915"/>
      <c r="AT16" s="915"/>
      <c r="AU16" s="915"/>
      <c r="AV16" s="915"/>
      <c r="AW16" s="915"/>
      <c r="AX16" s="915"/>
      <c r="AY16" s="915"/>
      <c r="BC16" s="7" t="s">
        <v>535</v>
      </c>
      <c r="BD16" s="52">
        <f t="shared" si="0"/>
        <v>0.87096774193548387</v>
      </c>
      <c r="BE16" s="53">
        <f t="shared" si="1"/>
        <v>0.12903225806451613</v>
      </c>
      <c r="BF16" s="47">
        <f t="shared" si="2"/>
        <v>0</v>
      </c>
      <c r="BH16" s="7" t="s">
        <v>535</v>
      </c>
      <c r="BI16" s="48">
        <f>+集計・資料①!CS18</f>
        <v>27</v>
      </c>
      <c r="BJ16" s="49">
        <f>+集計・資料①!CT18</f>
        <v>4</v>
      </c>
      <c r="BK16" s="50">
        <f>+集計・資料①!CU18</f>
        <v>0</v>
      </c>
      <c r="BL16" s="54">
        <f t="shared" si="3"/>
        <v>31</v>
      </c>
    </row>
    <row r="17" spans="1:64">
      <c r="B17" s="931"/>
      <c r="C17" s="931"/>
      <c r="D17" s="931"/>
      <c r="E17" s="931"/>
      <c r="F17" s="931"/>
      <c r="G17" s="931"/>
      <c r="H17" s="931"/>
      <c r="I17" s="931"/>
      <c r="J17" s="931"/>
      <c r="K17" s="931"/>
      <c r="L17" s="931"/>
      <c r="N17" s="438"/>
      <c r="O17" s="439"/>
      <c r="P17" s="439"/>
      <c r="Q17" s="439"/>
      <c r="R17" s="439"/>
      <c r="S17" s="439"/>
      <c r="T17" s="439"/>
      <c r="U17" s="439"/>
      <c r="V17" s="439"/>
      <c r="W17" s="439"/>
      <c r="X17" s="439"/>
      <c r="Y17" s="439"/>
      <c r="Z17" s="439"/>
      <c r="AA17" s="440"/>
      <c r="AC17" s="690" t="s">
        <v>408</v>
      </c>
      <c r="AD17" s="697">
        <f>BD15</f>
        <v>0.84057971014492749</v>
      </c>
      <c r="AE17" s="688">
        <f>BE15</f>
        <v>0.15942028985507245</v>
      </c>
      <c r="AF17" s="688">
        <f>BF15</f>
        <v>0</v>
      </c>
      <c r="AH17" s="690" t="s">
        <v>408</v>
      </c>
      <c r="AI17" s="696">
        <f>BI15</f>
        <v>58</v>
      </c>
      <c r="AJ17" s="696">
        <f>BJ15</f>
        <v>11</v>
      </c>
      <c r="AK17" s="696">
        <f>BK15</f>
        <v>0</v>
      </c>
      <c r="AL17" s="696">
        <f>BL15</f>
        <v>69</v>
      </c>
      <c r="AN17" s="915"/>
      <c r="AO17" s="915"/>
      <c r="AP17" s="915"/>
      <c r="AQ17" s="915"/>
      <c r="AR17" s="915"/>
      <c r="AS17" s="915"/>
      <c r="AT17" s="915"/>
      <c r="AU17" s="915"/>
      <c r="AV17" s="915"/>
      <c r="AW17" s="915"/>
      <c r="AX17" s="915"/>
      <c r="AY17" s="915"/>
      <c r="BC17" s="7" t="s">
        <v>529</v>
      </c>
      <c r="BD17" s="52">
        <f t="shared" si="0"/>
        <v>0.76315789473684215</v>
      </c>
      <c r="BE17" s="53">
        <f t="shared" si="1"/>
        <v>0.23684210526315788</v>
      </c>
      <c r="BF17" s="47">
        <f t="shared" si="2"/>
        <v>0</v>
      </c>
      <c r="BH17" s="7" t="s">
        <v>529</v>
      </c>
      <c r="BI17" s="48">
        <f>+集計・資料①!CS20</f>
        <v>29</v>
      </c>
      <c r="BJ17" s="49">
        <f>+集計・資料①!CT20</f>
        <v>9</v>
      </c>
      <c r="BK17" s="50">
        <f>+集計・資料①!CU20</f>
        <v>0</v>
      </c>
      <c r="BL17" s="54">
        <f t="shared" si="3"/>
        <v>38</v>
      </c>
    </row>
    <row r="18" spans="1:64">
      <c r="AC18" s="573" t="s">
        <v>409</v>
      </c>
      <c r="AD18" s="697">
        <f>BD14</f>
        <v>0.7904411764705882</v>
      </c>
      <c r="AE18" s="688">
        <f>BE14</f>
        <v>0.19117647058823528</v>
      </c>
      <c r="AF18" s="688">
        <f>BF14</f>
        <v>1.8382352941176471E-2</v>
      </c>
      <c r="AH18" s="573" t="s">
        <v>409</v>
      </c>
      <c r="AI18" s="696">
        <f>BI14</f>
        <v>215</v>
      </c>
      <c r="AJ18" s="696">
        <f>BJ14</f>
        <v>52</v>
      </c>
      <c r="AK18" s="696">
        <f>BK14</f>
        <v>5</v>
      </c>
      <c r="AL18" s="696">
        <f>BL14</f>
        <v>272</v>
      </c>
      <c r="AN18" s="915"/>
      <c r="AO18" s="915"/>
      <c r="AP18" s="915"/>
      <c r="AQ18" s="915"/>
      <c r="AR18" s="915"/>
      <c r="AS18" s="915"/>
      <c r="AT18" s="915"/>
      <c r="AU18" s="915"/>
      <c r="AV18" s="915"/>
      <c r="AW18" s="915"/>
      <c r="AX18" s="915"/>
      <c r="AY18" s="915"/>
      <c r="BC18" s="7" t="s">
        <v>528</v>
      </c>
      <c r="BD18" s="52">
        <f t="shared" si="0"/>
        <v>0.79420289855072468</v>
      </c>
      <c r="BE18" s="53">
        <f t="shared" si="1"/>
        <v>0.16521739130434782</v>
      </c>
      <c r="BF18" s="47">
        <f t="shared" si="2"/>
        <v>4.0579710144927533E-2</v>
      </c>
      <c r="BH18" s="7" t="s">
        <v>528</v>
      </c>
      <c r="BI18" s="48">
        <f>+集計・資料①!CS22</f>
        <v>274</v>
      </c>
      <c r="BJ18" s="49">
        <f>+集計・資料①!CT22</f>
        <v>57</v>
      </c>
      <c r="BK18" s="50">
        <f>+集計・資料①!CU22</f>
        <v>14</v>
      </c>
      <c r="BL18" s="54">
        <f t="shared" si="3"/>
        <v>345</v>
      </c>
    </row>
    <row r="19" spans="1:64">
      <c r="A19" s="433"/>
      <c r="B19" s="434"/>
      <c r="C19" s="434"/>
      <c r="D19" s="434"/>
      <c r="E19" s="434"/>
      <c r="F19" s="434"/>
      <c r="G19" s="434"/>
      <c r="H19" s="434"/>
      <c r="I19" s="434"/>
      <c r="J19" s="434"/>
      <c r="K19" s="434"/>
      <c r="L19" s="434"/>
      <c r="M19" s="434"/>
      <c r="N19" s="434"/>
      <c r="O19" s="434"/>
      <c r="P19" s="434"/>
      <c r="Q19" s="434"/>
      <c r="R19" s="434"/>
      <c r="S19" s="434"/>
      <c r="T19" s="434"/>
      <c r="U19" s="434"/>
      <c r="V19" s="434"/>
      <c r="W19" s="434"/>
      <c r="X19" s="434"/>
      <c r="Y19" s="434"/>
      <c r="Z19" s="434"/>
      <c r="AA19" s="435"/>
      <c r="AC19" s="690" t="s">
        <v>410</v>
      </c>
      <c r="AD19" s="697">
        <f>BD13</f>
        <v>0.81034482758620685</v>
      </c>
      <c r="AE19" s="688">
        <f>BE13</f>
        <v>0.18965517241379309</v>
      </c>
      <c r="AF19" s="688">
        <f>BF13</f>
        <v>0</v>
      </c>
      <c r="AH19" s="690" t="s">
        <v>410</v>
      </c>
      <c r="AI19" s="696">
        <f>BI13</f>
        <v>47</v>
      </c>
      <c r="AJ19" s="696">
        <f>BJ13</f>
        <v>11</v>
      </c>
      <c r="AK19" s="696">
        <f>BK13</f>
        <v>0</v>
      </c>
      <c r="AL19" s="696">
        <f>BL13</f>
        <v>58</v>
      </c>
      <c r="AN19" s="915"/>
      <c r="AO19" s="915"/>
      <c r="AP19" s="915"/>
      <c r="AQ19" s="915"/>
      <c r="AR19" s="915"/>
      <c r="AS19" s="915"/>
      <c r="AT19" s="915"/>
      <c r="AU19" s="915"/>
      <c r="AV19" s="915"/>
      <c r="AW19" s="915"/>
      <c r="AX19" s="915"/>
      <c r="AY19" s="915"/>
      <c r="BC19" s="7" t="s">
        <v>527</v>
      </c>
      <c r="BD19" s="52">
        <f t="shared" si="0"/>
        <v>0.77500000000000002</v>
      </c>
      <c r="BE19" s="53">
        <f t="shared" si="1"/>
        <v>0.2</v>
      </c>
      <c r="BF19" s="47">
        <f t="shared" si="2"/>
        <v>2.5000000000000001E-2</v>
      </c>
      <c r="BH19" s="7" t="s">
        <v>527</v>
      </c>
      <c r="BI19" s="48">
        <f>+集計・資料①!CS24</f>
        <v>31</v>
      </c>
      <c r="BJ19" s="49">
        <f>+集計・資料①!CT24</f>
        <v>8</v>
      </c>
      <c r="BK19" s="50">
        <f>+集計・資料①!CU24</f>
        <v>1</v>
      </c>
      <c r="BL19" s="54">
        <f t="shared" si="3"/>
        <v>40</v>
      </c>
    </row>
    <row r="20" spans="1:64">
      <c r="A20" s="436"/>
      <c r="B20" s="87"/>
      <c r="C20" s="87"/>
      <c r="D20" s="87"/>
      <c r="E20" s="87"/>
      <c r="F20" s="87"/>
      <c r="G20" s="87"/>
      <c r="H20" s="87"/>
      <c r="I20" s="87"/>
      <c r="J20" s="87"/>
      <c r="K20" s="87"/>
      <c r="L20" s="87"/>
      <c r="M20" s="87"/>
      <c r="N20" s="87"/>
      <c r="O20" s="87"/>
      <c r="P20" s="87"/>
      <c r="Q20" s="87"/>
      <c r="R20" s="87"/>
      <c r="S20" s="87"/>
      <c r="T20" s="87"/>
      <c r="U20" s="87"/>
      <c r="V20" s="87"/>
      <c r="W20" s="87"/>
      <c r="X20" s="87"/>
      <c r="Y20" s="87"/>
      <c r="Z20" s="87"/>
      <c r="AA20" s="437"/>
      <c r="AC20" s="573" t="s">
        <v>411</v>
      </c>
      <c r="AD20" s="697">
        <f>BD12</f>
        <v>0.79372197309417036</v>
      </c>
      <c r="AE20" s="688">
        <f>BE12</f>
        <v>0.18385650224215247</v>
      </c>
      <c r="AF20" s="688">
        <f>BF12</f>
        <v>2.2421524663677129E-2</v>
      </c>
      <c r="AH20" s="573" t="s">
        <v>411</v>
      </c>
      <c r="AI20" s="696">
        <f>BI12</f>
        <v>177</v>
      </c>
      <c r="AJ20" s="696">
        <f>BJ12</f>
        <v>41</v>
      </c>
      <c r="AK20" s="696">
        <f>BK12</f>
        <v>5</v>
      </c>
      <c r="AL20" s="696">
        <f>BL12</f>
        <v>223</v>
      </c>
      <c r="AN20" s="915"/>
      <c r="AO20" s="915"/>
      <c r="AP20" s="915"/>
      <c r="AQ20" s="915"/>
      <c r="AR20" s="915"/>
      <c r="AS20" s="915"/>
      <c r="AT20" s="915"/>
      <c r="AU20" s="915"/>
      <c r="AV20" s="915"/>
      <c r="AW20" s="915"/>
      <c r="AX20" s="915"/>
      <c r="AY20" s="915"/>
      <c r="BC20" s="7" t="s">
        <v>526</v>
      </c>
      <c r="BD20" s="52">
        <f t="shared" si="0"/>
        <v>0.73684210526315785</v>
      </c>
      <c r="BE20" s="53">
        <f t="shared" si="1"/>
        <v>0.26315789473684209</v>
      </c>
      <c r="BF20" s="47">
        <f t="shared" si="2"/>
        <v>0</v>
      </c>
      <c r="BH20" s="7" t="s">
        <v>526</v>
      </c>
      <c r="BI20" s="48">
        <f>+集計・資料①!CS26</f>
        <v>14</v>
      </c>
      <c r="BJ20" s="49">
        <f>+集計・資料①!CT26</f>
        <v>5</v>
      </c>
      <c r="BK20" s="50">
        <f>+集計・資料①!CU26</f>
        <v>0</v>
      </c>
      <c r="BL20" s="54">
        <f t="shared" si="3"/>
        <v>19</v>
      </c>
    </row>
    <row r="21" spans="1:64">
      <c r="A21" s="436"/>
      <c r="B21" s="87"/>
      <c r="C21" s="87"/>
      <c r="D21" s="87"/>
      <c r="E21" s="87"/>
      <c r="F21" s="87"/>
      <c r="G21" s="87"/>
      <c r="H21" s="87"/>
      <c r="I21" s="87"/>
      <c r="J21" s="87"/>
      <c r="K21" s="87"/>
      <c r="L21" s="87"/>
      <c r="M21" s="87"/>
      <c r="N21" s="87"/>
      <c r="O21" s="87"/>
      <c r="P21" s="87"/>
      <c r="Q21" s="87"/>
      <c r="R21" s="87"/>
      <c r="S21" s="87"/>
      <c r="T21" s="87"/>
      <c r="U21" s="87"/>
      <c r="V21" s="87"/>
      <c r="W21" s="87"/>
      <c r="X21" s="87"/>
      <c r="Y21" s="87"/>
      <c r="Z21" s="87"/>
      <c r="AA21" s="437"/>
      <c r="AC21" s="690" t="s">
        <v>412</v>
      </c>
      <c r="AD21" s="697">
        <f>BD11</f>
        <v>0.79512195121951224</v>
      </c>
      <c r="AE21" s="688">
        <f>BE11</f>
        <v>0.18536585365853658</v>
      </c>
      <c r="AF21" s="688">
        <f>BF11</f>
        <v>1.9512195121951219E-2</v>
      </c>
      <c r="AH21" s="690" t="s">
        <v>412</v>
      </c>
      <c r="AI21" s="696">
        <f>BI11</f>
        <v>163</v>
      </c>
      <c r="AJ21" s="696">
        <f>BJ11</f>
        <v>38</v>
      </c>
      <c r="AK21" s="696">
        <f>BK11</f>
        <v>4</v>
      </c>
      <c r="AL21" s="696">
        <f>BL11</f>
        <v>205</v>
      </c>
      <c r="AN21" s="915"/>
      <c r="AO21" s="915"/>
      <c r="AP21" s="915"/>
      <c r="AQ21" s="915"/>
      <c r="AR21" s="915"/>
      <c r="AS21" s="915"/>
      <c r="AT21" s="915"/>
      <c r="AU21" s="915"/>
      <c r="AV21" s="915"/>
      <c r="AW21" s="915"/>
      <c r="AX21" s="915"/>
      <c r="AY21" s="915"/>
      <c r="BC21" s="7" t="s">
        <v>536</v>
      </c>
      <c r="BD21" s="52">
        <f t="shared" si="0"/>
        <v>0.82068965517241377</v>
      </c>
      <c r="BE21" s="53">
        <f t="shared" si="1"/>
        <v>0.15517241379310345</v>
      </c>
      <c r="BF21" s="47">
        <f t="shared" si="2"/>
        <v>2.4137931034482758E-2</v>
      </c>
      <c r="BH21" s="7" t="s">
        <v>536</v>
      </c>
      <c r="BI21" s="48">
        <f>+集計・資料①!CS28</f>
        <v>238</v>
      </c>
      <c r="BJ21" s="49">
        <f>+集計・資料①!CT28</f>
        <v>45</v>
      </c>
      <c r="BK21" s="50">
        <f>+集計・資料①!CU28</f>
        <v>7</v>
      </c>
      <c r="BL21" s="54">
        <f t="shared" si="3"/>
        <v>290</v>
      </c>
    </row>
    <row r="22" spans="1:64" ht="11.25" thickBot="1">
      <c r="A22" s="436"/>
      <c r="B22" s="87"/>
      <c r="C22" s="87"/>
      <c r="D22" s="87"/>
      <c r="E22" s="87"/>
      <c r="F22" s="87"/>
      <c r="G22" s="87"/>
      <c r="H22" s="87"/>
      <c r="I22" s="87"/>
      <c r="J22" s="87"/>
      <c r="K22" s="87"/>
      <c r="L22" s="87"/>
      <c r="M22" s="87"/>
      <c r="N22" s="87"/>
      <c r="O22" s="87"/>
      <c r="P22" s="87"/>
      <c r="Q22" s="87"/>
      <c r="R22" s="87"/>
      <c r="S22" s="87"/>
      <c r="T22" s="87"/>
      <c r="U22" s="87"/>
      <c r="V22" s="87"/>
      <c r="W22" s="87"/>
      <c r="X22" s="87"/>
      <c r="Y22" s="87"/>
      <c r="Z22" s="87"/>
      <c r="AA22" s="437"/>
      <c r="AC22" s="573" t="s">
        <v>23</v>
      </c>
      <c r="AD22" s="688" t="e">
        <f>BD10</f>
        <v>#DIV/0!</v>
      </c>
      <c r="AE22" s="688" t="e">
        <f>BE10</f>
        <v>#DIV/0!</v>
      </c>
      <c r="AF22" s="688" t="e">
        <f>BF10</f>
        <v>#DIV/0!</v>
      </c>
      <c r="AH22" s="573" t="s">
        <v>23</v>
      </c>
      <c r="AI22" s="696">
        <f>BI10</f>
        <v>0</v>
      </c>
      <c r="AJ22" s="696">
        <f>BJ10</f>
        <v>0</v>
      </c>
      <c r="AK22" s="696">
        <f>BK10</f>
        <v>0</v>
      </c>
      <c r="AL22" s="696">
        <f>BL10</f>
        <v>0</v>
      </c>
      <c r="AN22" s="915"/>
      <c r="AO22" s="915"/>
      <c r="AP22" s="915"/>
      <c r="AQ22" s="915"/>
      <c r="AR22" s="915"/>
      <c r="AS22" s="915"/>
      <c r="AT22" s="915"/>
      <c r="AU22" s="915"/>
      <c r="AV22" s="915"/>
      <c r="AW22" s="915"/>
      <c r="AX22" s="915"/>
      <c r="AY22" s="915"/>
      <c r="BC22" s="10" t="s">
        <v>537</v>
      </c>
      <c r="BD22" s="55">
        <f t="shared" si="0"/>
        <v>0.77008310249307477</v>
      </c>
      <c r="BE22" s="56">
        <f t="shared" si="1"/>
        <v>0.19667590027700832</v>
      </c>
      <c r="BF22" s="57">
        <f t="shared" si="2"/>
        <v>3.3240997229916899E-2</v>
      </c>
      <c r="BH22" s="8" t="s">
        <v>537</v>
      </c>
      <c r="BI22" s="58">
        <f>+集計・資料①!CS30</f>
        <v>278</v>
      </c>
      <c r="BJ22" s="59">
        <f>+集計・資料①!CT30</f>
        <v>71</v>
      </c>
      <c r="BK22" s="60">
        <f>+集計・資料①!CU30</f>
        <v>12</v>
      </c>
      <c r="BL22" s="61">
        <f t="shared" si="3"/>
        <v>361</v>
      </c>
    </row>
    <row r="23" spans="1:64" ht="12" thickTop="1" thickBot="1">
      <c r="A23" s="436"/>
      <c r="B23" s="87"/>
      <c r="C23" s="87"/>
      <c r="D23" s="87"/>
      <c r="E23" s="87"/>
      <c r="F23" s="87"/>
      <c r="G23" s="87"/>
      <c r="H23" s="87"/>
      <c r="I23" s="87"/>
      <c r="J23" s="87"/>
      <c r="K23" s="87"/>
      <c r="L23" s="87"/>
      <c r="M23" s="87"/>
      <c r="N23" s="87"/>
      <c r="O23" s="87"/>
      <c r="P23" s="87"/>
      <c r="Q23" s="87"/>
      <c r="R23" s="87"/>
      <c r="S23" s="87"/>
      <c r="T23" s="87"/>
      <c r="U23" s="87"/>
      <c r="V23" s="87"/>
      <c r="W23" s="87"/>
      <c r="X23" s="87"/>
      <c r="Y23" s="87"/>
      <c r="Z23" s="87"/>
      <c r="AA23" s="437"/>
      <c r="AH23" s="575" t="s">
        <v>545</v>
      </c>
      <c r="AI23" s="696">
        <f>SUM(AI10:AI22)</f>
        <v>1551</v>
      </c>
      <c r="AJ23" s="696">
        <f>SUM(AJ10:AJ22)</f>
        <v>352</v>
      </c>
      <c r="AK23" s="696">
        <f>SUM(AK10:AK22)</f>
        <v>48</v>
      </c>
      <c r="AL23" s="696">
        <f>SUM(AL10:AL22)</f>
        <v>1951</v>
      </c>
      <c r="AN23" s="915"/>
      <c r="AO23" s="915"/>
      <c r="AP23" s="915"/>
      <c r="AQ23" s="915"/>
      <c r="AR23" s="915"/>
      <c r="AS23" s="915"/>
      <c r="AT23" s="915"/>
      <c r="AU23" s="915"/>
      <c r="AV23" s="915"/>
      <c r="AW23" s="915"/>
      <c r="AX23" s="915"/>
      <c r="AY23" s="915"/>
      <c r="BH23" s="33" t="s">
        <v>545</v>
      </c>
      <c r="BI23" s="62">
        <f>+SUM(BI10:BI22)</f>
        <v>1551</v>
      </c>
      <c r="BJ23" s="63">
        <f>+SUM(BJ10:BJ22)</f>
        <v>352</v>
      </c>
      <c r="BK23" s="64">
        <f>+SUM(BK10:BK22)</f>
        <v>48</v>
      </c>
      <c r="BL23" s="65">
        <f t="shared" si="3"/>
        <v>1951</v>
      </c>
    </row>
    <row r="24" spans="1:64">
      <c r="A24" s="436"/>
      <c r="B24" s="87"/>
      <c r="C24" s="87"/>
      <c r="D24" s="87"/>
      <c r="E24" s="87"/>
      <c r="F24" s="87"/>
      <c r="G24" s="87"/>
      <c r="H24" s="87"/>
      <c r="I24" s="87"/>
      <c r="J24" s="87"/>
      <c r="K24" s="87"/>
      <c r="L24" s="87"/>
      <c r="M24" s="87"/>
      <c r="N24" s="87"/>
      <c r="O24" s="87"/>
      <c r="P24" s="87"/>
      <c r="Q24" s="87"/>
      <c r="R24" s="87"/>
      <c r="S24" s="87"/>
      <c r="T24" s="87"/>
      <c r="U24" s="87"/>
      <c r="V24" s="87"/>
      <c r="W24" s="87"/>
      <c r="X24" s="87"/>
      <c r="Y24" s="87"/>
      <c r="Z24" s="87"/>
      <c r="AA24" s="437"/>
      <c r="AN24" s="915"/>
      <c r="AO24" s="915"/>
      <c r="AP24" s="915"/>
      <c r="AQ24" s="915"/>
      <c r="AR24" s="915"/>
      <c r="AS24" s="915"/>
      <c r="AT24" s="915"/>
      <c r="AU24" s="915"/>
      <c r="AV24" s="915"/>
      <c r="AW24" s="915"/>
      <c r="AX24" s="915"/>
      <c r="AY24" s="915"/>
    </row>
    <row r="25" spans="1:64">
      <c r="A25" s="436"/>
      <c r="B25" s="87"/>
      <c r="C25" s="87"/>
      <c r="D25" s="87"/>
      <c r="E25" s="87"/>
      <c r="F25" s="87"/>
      <c r="G25" s="87"/>
      <c r="H25" s="87"/>
      <c r="I25" s="87"/>
      <c r="J25" s="87"/>
      <c r="K25" s="87"/>
      <c r="L25" s="87"/>
      <c r="M25" s="87"/>
      <c r="N25" s="87"/>
      <c r="O25" s="87"/>
      <c r="P25" s="87"/>
      <c r="Q25" s="87"/>
      <c r="R25" s="87"/>
      <c r="S25" s="87"/>
      <c r="T25" s="87"/>
      <c r="U25" s="87"/>
      <c r="V25" s="87"/>
      <c r="W25" s="87"/>
      <c r="X25" s="87"/>
      <c r="Y25" s="87"/>
      <c r="Z25" s="87"/>
      <c r="AA25" s="437"/>
      <c r="AC25" s="26" t="s">
        <v>422</v>
      </c>
      <c r="AH25" s="26" t="s">
        <v>379</v>
      </c>
      <c r="AN25" s="915"/>
      <c r="AO25" s="915"/>
      <c r="AP25" s="915"/>
      <c r="AQ25" s="915"/>
      <c r="AR25" s="915"/>
      <c r="AS25" s="915"/>
      <c r="AT25" s="915"/>
      <c r="AU25" s="915"/>
      <c r="AV25" s="915"/>
      <c r="AW25" s="915"/>
      <c r="AX25" s="915"/>
      <c r="AY25" s="915"/>
      <c r="BC25" s="26" t="s">
        <v>422</v>
      </c>
      <c r="BH25" s="26" t="s">
        <v>379</v>
      </c>
    </row>
    <row r="26" spans="1:64" ht="11.25" thickBot="1">
      <c r="A26" s="436"/>
      <c r="B26" s="87"/>
      <c r="C26" s="87"/>
      <c r="D26" s="87"/>
      <c r="E26" s="87"/>
      <c r="F26" s="87"/>
      <c r="G26" s="87"/>
      <c r="H26" s="87"/>
      <c r="I26" s="87"/>
      <c r="J26" s="87"/>
      <c r="K26" s="87"/>
      <c r="L26" s="87"/>
      <c r="M26" s="87"/>
      <c r="N26" s="87"/>
      <c r="O26" s="87"/>
      <c r="P26" s="87"/>
      <c r="Q26" s="87"/>
      <c r="R26" s="87"/>
      <c r="S26" s="87"/>
      <c r="T26" s="87"/>
      <c r="U26" s="87"/>
      <c r="V26" s="87"/>
      <c r="W26" s="87"/>
      <c r="X26" s="87"/>
      <c r="Y26" s="87"/>
      <c r="Z26" s="87"/>
      <c r="AA26" s="437"/>
      <c r="AC26" s="439"/>
      <c r="AD26" s="439"/>
      <c r="AE26" s="439"/>
      <c r="AF26" s="439"/>
      <c r="AN26" s="915"/>
      <c r="AO26" s="915"/>
      <c r="AP26" s="915"/>
      <c r="AQ26" s="915"/>
      <c r="AR26" s="915"/>
      <c r="AS26" s="915"/>
      <c r="AT26" s="915"/>
      <c r="AU26" s="915"/>
      <c r="AV26" s="915"/>
      <c r="AW26" s="915"/>
      <c r="AX26" s="915"/>
      <c r="AY26" s="915"/>
    </row>
    <row r="27" spans="1:64" ht="11.25" thickBot="1">
      <c r="A27" s="436"/>
      <c r="B27" s="87"/>
      <c r="C27" s="87"/>
      <c r="D27" s="87"/>
      <c r="E27" s="87"/>
      <c r="F27" s="87"/>
      <c r="G27" s="87"/>
      <c r="H27" s="87"/>
      <c r="I27" s="87"/>
      <c r="J27" s="87"/>
      <c r="K27" s="87"/>
      <c r="L27" s="87"/>
      <c r="M27" s="87"/>
      <c r="N27" s="87"/>
      <c r="O27" s="87"/>
      <c r="P27" s="87"/>
      <c r="Q27" s="87"/>
      <c r="R27" s="87"/>
      <c r="S27" s="87"/>
      <c r="T27" s="87"/>
      <c r="U27" s="87"/>
      <c r="V27" s="87"/>
      <c r="W27" s="87"/>
      <c r="X27" s="87"/>
      <c r="Y27" s="87"/>
      <c r="Z27" s="87"/>
      <c r="AA27" s="437"/>
      <c r="AC27" s="575" t="s">
        <v>540</v>
      </c>
      <c r="AD27" s="575" t="s">
        <v>382</v>
      </c>
      <c r="AE27" s="575" t="s">
        <v>383</v>
      </c>
      <c r="AF27" s="575" t="s">
        <v>399</v>
      </c>
      <c r="AH27" s="575" t="s">
        <v>540</v>
      </c>
      <c r="AI27" s="575" t="s">
        <v>382</v>
      </c>
      <c r="AJ27" s="575" t="s">
        <v>383</v>
      </c>
      <c r="AK27" s="575" t="s">
        <v>399</v>
      </c>
      <c r="AL27" s="575" t="s">
        <v>545</v>
      </c>
      <c r="AN27" s="915"/>
      <c r="AO27" s="915"/>
      <c r="AP27" s="915"/>
      <c r="AQ27" s="915"/>
      <c r="AR27" s="915"/>
      <c r="AS27" s="915"/>
      <c r="AT27" s="915"/>
      <c r="AU27" s="915"/>
      <c r="AV27" s="915"/>
      <c r="AW27" s="915"/>
      <c r="AX27" s="915"/>
      <c r="AY27" s="915"/>
      <c r="BC27" s="31" t="s">
        <v>540</v>
      </c>
      <c r="BD27" s="66" t="s">
        <v>382</v>
      </c>
      <c r="BE27" s="29" t="s">
        <v>383</v>
      </c>
      <c r="BF27" s="30" t="s">
        <v>399</v>
      </c>
      <c r="BH27" s="31" t="s">
        <v>540</v>
      </c>
      <c r="BI27" s="66" t="s">
        <v>382</v>
      </c>
      <c r="BJ27" s="29" t="s">
        <v>383</v>
      </c>
      <c r="BK27" s="30" t="s">
        <v>399</v>
      </c>
      <c r="BL27" s="32" t="s">
        <v>545</v>
      </c>
    </row>
    <row r="28" spans="1:64">
      <c r="A28" s="436"/>
      <c r="B28" s="87"/>
      <c r="C28" s="87"/>
      <c r="D28" s="87"/>
      <c r="E28" s="87"/>
      <c r="F28" s="87"/>
      <c r="G28" s="87"/>
      <c r="H28" s="87"/>
      <c r="I28" s="87"/>
      <c r="J28" s="87"/>
      <c r="K28" s="87"/>
      <c r="L28" s="87"/>
      <c r="M28" s="87"/>
      <c r="N28" s="87"/>
      <c r="O28" s="87"/>
      <c r="P28" s="87"/>
      <c r="Q28" s="87"/>
      <c r="R28" s="87"/>
      <c r="S28" s="87"/>
      <c r="T28" s="87"/>
      <c r="U28" s="87"/>
      <c r="V28" s="87"/>
      <c r="W28" s="87"/>
      <c r="X28" s="87"/>
      <c r="Y28" s="87"/>
      <c r="Z28" s="87"/>
      <c r="AA28" s="437"/>
      <c r="AC28" s="577" t="s">
        <v>413</v>
      </c>
      <c r="AD28" s="688">
        <f>BD33</f>
        <v>0.78884462151394419</v>
      </c>
      <c r="AE28" s="688">
        <f>BE33</f>
        <v>0.18725099601593626</v>
      </c>
      <c r="AF28" s="688">
        <f>BF33</f>
        <v>2.3904382470119521E-2</v>
      </c>
      <c r="AH28" s="577" t="s">
        <v>413</v>
      </c>
      <c r="AI28" s="696">
        <f>BI33</f>
        <v>198</v>
      </c>
      <c r="AJ28" s="696">
        <f>BJ33</f>
        <v>47</v>
      </c>
      <c r="AK28" s="696">
        <f>BK33</f>
        <v>6</v>
      </c>
      <c r="AL28" s="696">
        <f>BL33</f>
        <v>251</v>
      </c>
      <c r="BC28" s="67" t="s">
        <v>544</v>
      </c>
      <c r="BD28" s="45">
        <f t="shared" ref="BD28:BF33" si="4">+BI28/$BL28</f>
        <v>0.82474226804123707</v>
      </c>
      <c r="BE28" s="46">
        <f t="shared" si="4"/>
        <v>0.17525773195876287</v>
      </c>
      <c r="BF28" s="47">
        <f t="shared" si="4"/>
        <v>0</v>
      </c>
      <c r="BH28" s="67" t="s">
        <v>544</v>
      </c>
      <c r="BI28" s="68">
        <f>+集計・資料①!CS40</f>
        <v>80</v>
      </c>
      <c r="BJ28" s="49">
        <f>+集計・資料①!CT40</f>
        <v>17</v>
      </c>
      <c r="BK28" s="69">
        <f>+集計・資料①!CU40</f>
        <v>0</v>
      </c>
      <c r="BL28" s="51">
        <f t="shared" ref="BL28:BL33" si="5">+SUM(BI28:BK28)</f>
        <v>97</v>
      </c>
    </row>
    <row r="29" spans="1:64">
      <c r="A29" s="436"/>
      <c r="B29" s="87"/>
      <c r="C29" s="87"/>
      <c r="D29" s="87"/>
      <c r="E29" s="87"/>
      <c r="F29" s="87"/>
      <c r="G29" s="87"/>
      <c r="H29" s="87"/>
      <c r="I29" s="87"/>
      <c r="J29" s="87"/>
      <c r="K29" s="87"/>
      <c r="L29" s="87"/>
      <c r="M29" s="87"/>
      <c r="N29" s="87"/>
      <c r="O29" s="87"/>
      <c r="P29" s="87"/>
      <c r="Q29" s="87"/>
      <c r="R29" s="87"/>
      <c r="S29" s="87"/>
      <c r="T29" s="87"/>
      <c r="U29" s="87"/>
      <c r="V29" s="87"/>
      <c r="W29" s="87"/>
      <c r="X29" s="87"/>
      <c r="Y29" s="87"/>
      <c r="Z29" s="87"/>
      <c r="AA29" s="437"/>
      <c r="AC29" s="577" t="s">
        <v>414</v>
      </c>
      <c r="AD29" s="688">
        <f>BD32</f>
        <v>0.79370078740157479</v>
      </c>
      <c r="AE29" s="688">
        <f>BE32</f>
        <v>0.18740157480314962</v>
      </c>
      <c r="AF29" s="688">
        <f>BF32</f>
        <v>1.889763779527559E-2</v>
      </c>
      <c r="AH29" s="577" t="s">
        <v>414</v>
      </c>
      <c r="AI29" s="696">
        <f>BI32</f>
        <v>504</v>
      </c>
      <c r="AJ29" s="696">
        <f>BJ32</f>
        <v>119</v>
      </c>
      <c r="AK29" s="696">
        <f>BK32</f>
        <v>12</v>
      </c>
      <c r="AL29" s="696">
        <f>BL32</f>
        <v>635</v>
      </c>
      <c r="BC29" s="70" t="s">
        <v>430</v>
      </c>
      <c r="BD29" s="71">
        <f t="shared" si="4"/>
        <v>0.79824561403508776</v>
      </c>
      <c r="BE29" s="72">
        <f t="shared" si="4"/>
        <v>0.18421052631578946</v>
      </c>
      <c r="BF29" s="73">
        <f t="shared" si="4"/>
        <v>1.7543859649122806E-2</v>
      </c>
      <c r="BH29" s="70" t="s">
        <v>430</v>
      </c>
      <c r="BI29" s="74">
        <f>+集計・資料①!CS42</f>
        <v>91</v>
      </c>
      <c r="BJ29" s="75">
        <f>+集計・資料①!CT42</f>
        <v>21</v>
      </c>
      <c r="BK29" s="76">
        <f>+集計・資料①!CU42</f>
        <v>2</v>
      </c>
      <c r="BL29" s="54">
        <f t="shared" si="5"/>
        <v>114</v>
      </c>
    </row>
    <row r="30" spans="1:64">
      <c r="A30" s="436"/>
      <c r="B30" s="87"/>
      <c r="C30" s="87"/>
      <c r="D30" s="87"/>
      <c r="E30" s="87"/>
      <c r="F30" s="87"/>
      <c r="G30" s="87"/>
      <c r="H30" s="87"/>
      <c r="I30" s="87"/>
      <c r="J30" s="87"/>
      <c r="K30" s="87"/>
      <c r="L30" s="87"/>
      <c r="M30" s="87"/>
      <c r="N30" s="87"/>
      <c r="O30" s="87"/>
      <c r="P30" s="87"/>
      <c r="Q30" s="87"/>
      <c r="R30" s="87"/>
      <c r="S30" s="87"/>
      <c r="T30" s="87"/>
      <c r="U30" s="87"/>
      <c r="V30" s="87"/>
      <c r="W30" s="87"/>
      <c r="X30" s="87"/>
      <c r="Y30" s="87"/>
      <c r="Z30" s="87"/>
      <c r="AA30" s="437"/>
      <c r="AC30" s="577" t="s">
        <v>415</v>
      </c>
      <c r="AD30" s="688">
        <f>BD31</f>
        <v>0.80145985401459852</v>
      </c>
      <c r="AE30" s="688">
        <f>BE31</f>
        <v>0.1635036496350365</v>
      </c>
      <c r="AF30" s="688">
        <f>BF31</f>
        <v>3.5036496350364967E-2</v>
      </c>
      <c r="AH30" s="577" t="s">
        <v>415</v>
      </c>
      <c r="AI30" s="696">
        <f>BI31</f>
        <v>549</v>
      </c>
      <c r="AJ30" s="696">
        <f>BJ31</f>
        <v>112</v>
      </c>
      <c r="AK30" s="696">
        <f>BK31</f>
        <v>24</v>
      </c>
      <c r="AL30" s="696">
        <f>BL31</f>
        <v>685</v>
      </c>
      <c r="BC30" s="70" t="s">
        <v>431</v>
      </c>
      <c r="BD30" s="71">
        <f t="shared" si="4"/>
        <v>0.76331360946745563</v>
      </c>
      <c r="BE30" s="72">
        <f t="shared" si="4"/>
        <v>0.21301775147928995</v>
      </c>
      <c r="BF30" s="73">
        <f t="shared" si="4"/>
        <v>2.3668639053254437E-2</v>
      </c>
      <c r="BH30" s="70" t="s">
        <v>431</v>
      </c>
      <c r="BI30" s="74">
        <f>+集計・資料①!CS44</f>
        <v>129</v>
      </c>
      <c r="BJ30" s="75">
        <f>+集計・資料①!CT44</f>
        <v>36</v>
      </c>
      <c r="BK30" s="76">
        <f>+集計・資料①!CU44</f>
        <v>4</v>
      </c>
      <c r="BL30" s="54">
        <f t="shared" si="5"/>
        <v>169</v>
      </c>
    </row>
    <row r="31" spans="1:64">
      <c r="A31" s="436"/>
      <c r="B31" s="87"/>
      <c r="C31" s="87"/>
      <c r="D31" s="87"/>
      <c r="E31" s="87"/>
      <c r="F31" s="87"/>
      <c r="G31" s="87"/>
      <c r="H31" s="87"/>
      <c r="I31" s="87"/>
      <c r="J31" s="87"/>
      <c r="K31" s="87"/>
      <c r="L31" s="87"/>
      <c r="M31" s="87"/>
      <c r="N31" s="87"/>
      <c r="O31" s="87"/>
      <c r="P31" s="87"/>
      <c r="Q31" s="87"/>
      <c r="R31" s="87"/>
      <c r="S31" s="87"/>
      <c r="T31" s="87"/>
      <c r="U31" s="87"/>
      <c r="V31" s="87"/>
      <c r="W31" s="87"/>
      <c r="X31" s="87"/>
      <c r="Y31" s="87"/>
      <c r="Z31" s="87"/>
      <c r="AA31" s="437"/>
      <c r="AC31" s="577" t="s">
        <v>416</v>
      </c>
      <c r="AD31" s="688">
        <f>BD30</f>
        <v>0.76331360946745563</v>
      </c>
      <c r="AE31" s="688">
        <f>BE30</f>
        <v>0.21301775147928995</v>
      </c>
      <c r="AF31" s="688">
        <f>BF30</f>
        <v>2.3668639053254437E-2</v>
      </c>
      <c r="AH31" s="577" t="s">
        <v>416</v>
      </c>
      <c r="AI31" s="696">
        <f>BI30</f>
        <v>129</v>
      </c>
      <c r="AJ31" s="696">
        <f>BJ30</f>
        <v>36</v>
      </c>
      <c r="AK31" s="696">
        <f>BK30</f>
        <v>4</v>
      </c>
      <c r="AL31" s="696">
        <f>BL30</f>
        <v>169</v>
      </c>
      <c r="BC31" s="70" t="s">
        <v>432</v>
      </c>
      <c r="BD31" s="71">
        <f t="shared" si="4"/>
        <v>0.80145985401459852</v>
      </c>
      <c r="BE31" s="72">
        <f t="shared" si="4"/>
        <v>0.1635036496350365</v>
      </c>
      <c r="BF31" s="73">
        <f t="shared" si="4"/>
        <v>3.5036496350364967E-2</v>
      </c>
      <c r="BH31" s="70" t="s">
        <v>432</v>
      </c>
      <c r="BI31" s="74">
        <f>+集計・資料①!CS46</f>
        <v>549</v>
      </c>
      <c r="BJ31" s="75">
        <f>+集計・資料①!CT46</f>
        <v>112</v>
      </c>
      <c r="BK31" s="76">
        <f>+集計・資料①!CU46</f>
        <v>24</v>
      </c>
      <c r="BL31" s="54">
        <f t="shared" si="5"/>
        <v>685</v>
      </c>
    </row>
    <row r="32" spans="1:64">
      <c r="A32" s="436"/>
      <c r="B32" s="87"/>
      <c r="C32" s="87"/>
      <c r="D32" s="87"/>
      <c r="E32" s="87"/>
      <c r="F32" s="87"/>
      <c r="G32" s="87"/>
      <c r="H32" s="87"/>
      <c r="I32" s="87"/>
      <c r="J32" s="87"/>
      <c r="K32" s="87"/>
      <c r="L32" s="87"/>
      <c r="M32" s="87"/>
      <c r="N32" s="87"/>
      <c r="O32" s="87"/>
      <c r="P32" s="87"/>
      <c r="Q32" s="87"/>
      <c r="R32" s="87"/>
      <c r="S32" s="87"/>
      <c r="T32" s="87"/>
      <c r="U32" s="87"/>
      <c r="V32" s="87"/>
      <c r="W32" s="87"/>
      <c r="X32" s="87"/>
      <c r="Y32" s="87"/>
      <c r="Z32" s="87"/>
      <c r="AA32" s="437"/>
      <c r="AC32" s="577" t="s">
        <v>417</v>
      </c>
      <c r="AD32" s="688">
        <f>BD29</f>
        <v>0.79824561403508776</v>
      </c>
      <c r="AE32" s="688">
        <f>BE29</f>
        <v>0.18421052631578946</v>
      </c>
      <c r="AF32" s="688">
        <f>BF29</f>
        <v>1.7543859649122806E-2</v>
      </c>
      <c r="AH32" s="577" t="s">
        <v>417</v>
      </c>
      <c r="AI32" s="696">
        <f>BI29</f>
        <v>91</v>
      </c>
      <c r="AJ32" s="696">
        <f>BJ29</f>
        <v>21</v>
      </c>
      <c r="AK32" s="696">
        <f>BK29</f>
        <v>2</v>
      </c>
      <c r="AL32" s="696">
        <f>BL29</f>
        <v>114</v>
      </c>
      <c r="BC32" s="70" t="s">
        <v>433</v>
      </c>
      <c r="BD32" s="71">
        <f t="shared" si="4"/>
        <v>0.79370078740157479</v>
      </c>
      <c r="BE32" s="72">
        <f t="shared" si="4"/>
        <v>0.18740157480314962</v>
      </c>
      <c r="BF32" s="73">
        <f t="shared" si="4"/>
        <v>1.889763779527559E-2</v>
      </c>
      <c r="BH32" s="70" t="s">
        <v>433</v>
      </c>
      <c r="BI32" s="74">
        <f>+集計・資料①!CS48</f>
        <v>504</v>
      </c>
      <c r="BJ32" s="75">
        <f>+集計・資料①!CT48</f>
        <v>119</v>
      </c>
      <c r="BK32" s="76">
        <f>+集計・資料①!CU48</f>
        <v>12</v>
      </c>
      <c r="BL32" s="54">
        <f t="shared" si="5"/>
        <v>635</v>
      </c>
    </row>
    <row r="33" spans="1:64" ht="11.25" thickBot="1">
      <c r="A33" s="436"/>
      <c r="B33" s="87"/>
      <c r="C33" s="87"/>
      <c r="D33" s="87"/>
      <c r="E33" s="87"/>
      <c r="F33" s="87"/>
      <c r="G33" s="87"/>
      <c r="H33" s="87"/>
      <c r="I33" s="87"/>
      <c r="J33" s="87"/>
      <c r="K33" s="87"/>
      <c r="L33" s="87"/>
      <c r="M33" s="87"/>
      <c r="N33" s="87"/>
      <c r="O33" s="87"/>
      <c r="P33" s="87"/>
      <c r="Q33" s="87"/>
      <c r="R33" s="87"/>
      <c r="S33" s="87"/>
      <c r="T33" s="87"/>
      <c r="U33" s="87"/>
      <c r="V33" s="87"/>
      <c r="W33" s="87"/>
      <c r="X33" s="87"/>
      <c r="Y33" s="87"/>
      <c r="Z33" s="87"/>
      <c r="AA33" s="437"/>
      <c r="AC33" s="577" t="s">
        <v>418</v>
      </c>
      <c r="AD33" s="688">
        <f>BD28</f>
        <v>0.82474226804123707</v>
      </c>
      <c r="AE33" s="688">
        <f>BE28</f>
        <v>0.17525773195876287</v>
      </c>
      <c r="AF33" s="688">
        <f>BF28</f>
        <v>0</v>
      </c>
      <c r="AH33" s="577" t="s">
        <v>418</v>
      </c>
      <c r="AI33" s="696">
        <f>BI28</f>
        <v>80</v>
      </c>
      <c r="AJ33" s="696">
        <f>BJ28</f>
        <v>17</v>
      </c>
      <c r="AK33" s="696">
        <f>BK28</f>
        <v>0</v>
      </c>
      <c r="AL33" s="696">
        <f>BL28</f>
        <v>97</v>
      </c>
      <c r="BC33" s="77" t="s">
        <v>434</v>
      </c>
      <c r="BD33" s="78">
        <f t="shared" si="4"/>
        <v>0.78884462151394419</v>
      </c>
      <c r="BE33" s="56">
        <f t="shared" si="4"/>
        <v>0.18725099601593626</v>
      </c>
      <c r="BF33" s="57">
        <f t="shared" si="4"/>
        <v>2.3904382470119521E-2</v>
      </c>
      <c r="BH33" s="79" t="s">
        <v>434</v>
      </c>
      <c r="BI33" s="80">
        <f>+集計・資料①!CS50</f>
        <v>198</v>
      </c>
      <c r="BJ33" s="59">
        <f>+集計・資料①!CT50</f>
        <v>47</v>
      </c>
      <c r="BK33" s="81">
        <f>+集計・資料①!CU50</f>
        <v>6</v>
      </c>
      <c r="BL33" s="61">
        <f t="shared" si="5"/>
        <v>251</v>
      </c>
    </row>
    <row r="34" spans="1:64" ht="12" thickTop="1" thickBot="1">
      <c r="A34" s="436"/>
      <c r="B34" s="87"/>
      <c r="C34" s="87"/>
      <c r="D34" s="87"/>
      <c r="E34" s="87"/>
      <c r="F34" s="87"/>
      <c r="G34" s="87"/>
      <c r="H34" s="87"/>
      <c r="I34" s="87"/>
      <c r="J34" s="87"/>
      <c r="K34" s="87"/>
      <c r="L34" s="87"/>
      <c r="M34" s="87"/>
      <c r="N34" s="87"/>
      <c r="O34" s="87"/>
      <c r="P34" s="87"/>
      <c r="Q34" s="87"/>
      <c r="R34" s="87"/>
      <c r="S34" s="87"/>
      <c r="T34" s="87"/>
      <c r="U34" s="87"/>
      <c r="V34" s="87"/>
      <c r="W34" s="87"/>
      <c r="X34" s="87"/>
      <c r="Y34" s="87"/>
      <c r="Z34" s="87"/>
      <c r="AA34" s="437"/>
      <c r="AH34" s="575" t="s">
        <v>545</v>
      </c>
      <c r="AI34" s="696">
        <f>SUM(AI28:AI33)</f>
        <v>1551</v>
      </c>
      <c r="AJ34" s="696">
        <f>SUM(AJ28:AJ33)</f>
        <v>352</v>
      </c>
      <c r="AK34" s="696">
        <f>SUM(AK28:AK33)</f>
        <v>48</v>
      </c>
      <c r="AL34" s="696">
        <f>SUM(AL28:AL33)</f>
        <v>1951</v>
      </c>
      <c r="BH34" s="37" t="s">
        <v>545</v>
      </c>
      <c r="BI34" s="82">
        <f>+集計・資料①!CS52</f>
        <v>1551</v>
      </c>
      <c r="BJ34" s="83">
        <f>+集計・資料①!CT52</f>
        <v>352</v>
      </c>
      <c r="BK34" s="84">
        <f>+集計・資料①!CU52</f>
        <v>48</v>
      </c>
      <c r="BL34" s="85">
        <f>+SUM(BL28:BL33)</f>
        <v>1951</v>
      </c>
    </row>
    <row r="35" spans="1:64">
      <c r="A35" s="436"/>
      <c r="B35" s="87"/>
      <c r="C35" s="87"/>
      <c r="D35" s="87"/>
      <c r="E35" s="87"/>
      <c r="F35" s="87"/>
      <c r="G35" s="87"/>
      <c r="H35" s="87"/>
      <c r="I35" s="87"/>
      <c r="J35" s="87"/>
      <c r="K35" s="87"/>
      <c r="L35" s="87"/>
      <c r="M35" s="87"/>
      <c r="N35" s="87"/>
      <c r="O35" s="87"/>
      <c r="P35" s="87"/>
      <c r="Q35" s="87"/>
      <c r="R35" s="87"/>
      <c r="S35" s="87"/>
      <c r="T35" s="87"/>
      <c r="U35" s="87"/>
      <c r="V35" s="87"/>
      <c r="W35" s="87"/>
      <c r="X35" s="87"/>
      <c r="Y35" s="87"/>
      <c r="Z35" s="87"/>
      <c r="AA35" s="437"/>
      <c r="AI35" s="86"/>
      <c r="AJ35" s="86"/>
      <c r="AK35" s="86"/>
      <c r="BI35" s="86"/>
      <c r="BJ35" s="86"/>
      <c r="BK35" s="86"/>
    </row>
    <row r="36" spans="1:64">
      <c r="A36" s="436"/>
      <c r="B36" s="87"/>
      <c r="C36" s="87"/>
      <c r="D36" s="87"/>
      <c r="E36" s="87"/>
      <c r="F36" s="87"/>
      <c r="G36" s="87"/>
      <c r="H36" s="87"/>
      <c r="I36" s="87"/>
      <c r="J36" s="87"/>
      <c r="K36" s="87"/>
      <c r="L36" s="87"/>
      <c r="M36" s="87"/>
      <c r="N36" s="87"/>
      <c r="O36" s="87"/>
      <c r="P36" s="87"/>
      <c r="Q36" s="87"/>
      <c r="R36" s="87"/>
      <c r="S36" s="87"/>
      <c r="T36" s="87"/>
      <c r="U36" s="87"/>
      <c r="V36" s="87"/>
      <c r="W36" s="87"/>
      <c r="X36" s="87"/>
      <c r="Y36" s="87"/>
      <c r="Z36" s="87"/>
      <c r="AA36" s="437"/>
      <c r="AI36" s="87"/>
      <c r="AJ36" s="87"/>
      <c r="AK36" s="87"/>
      <c r="AM36" s="791"/>
      <c r="BI36" s="87"/>
      <c r="BJ36" s="87"/>
      <c r="BK36" s="87"/>
    </row>
    <row r="37" spans="1:64">
      <c r="A37" s="436"/>
      <c r="B37" s="87"/>
      <c r="C37" s="87"/>
      <c r="D37" s="87"/>
      <c r="E37" s="87"/>
      <c r="F37" s="87"/>
      <c r="G37" s="87"/>
      <c r="H37" s="87"/>
      <c r="I37" s="87"/>
      <c r="J37" s="87"/>
      <c r="K37" s="87"/>
      <c r="L37" s="87"/>
      <c r="M37" s="87"/>
      <c r="N37" s="87"/>
      <c r="O37" s="87"/>
      <c r="P37" s="87"/>
      <c r="Q37" s="87"/>
      <c r="R37" s="87"/>
      <c r="S37" s="87"/>
      <c r="T37" s="87"/>
      <c r="U37" s="87"/>
      <c r="V37" s="87"/>
      <c r="W37" s="87"/>
      <c r="X37" s="87"/>
      <c r="Y37" s="87"/>
      <c r="Z37" s="87"/>
      <c r="AA37" s="437"/>
      <c r="AI37" s="86"/>
      <c r="AJ37" s="86"/>
      <c r="AK37" s="86"/>
      <c r="AM37" s="792"/>
      <c r="BI37" s="86"/>
      <c r="BJ37" s="86"/>
      <c r="BK37" s="86"/>
    </row>
    <row r="38" spans="1:64">
      <c r="A38" s="436"/>
      <c r="B38" s="87"/>
      <c r="C38" s="87"/>
      <c r="D38" s="87"/>
      <c r="E38" s="87"/>
      <c r="F38" s="87"/>
      <c r="G38" s="87"/>
      <c r="H38" s="87"/>
      <c r="I38" s="87"/>
      <c r="J38" s="87"/>
      <c r="K38" s="87"/>
      <c r="L38" s="87"/>
      <c r="M38" s="87"/>
      <c r="N38" s="87"/>
      <c r="O38" s="87"/>
      <c r="P38" s="87"/>
      <c r="Q38" s="87"/>
      <c r="R38" s="87"/>
      <c r="S38" s="87"/>
      <c r="T38" s="87"/>
      <c r="U38" s="87"/>
      <c r="V38" s="87"/>
      <c r="W38" s="87"/>
      <c r="X38" s="87"/>
      <c r="Y38" s="87"/>
      <c r="Z38" s="87"/>
      <c r="AA38" s="437"/>
      <c r="AM38" s="791"/>
    </row>
    <row r="39" spans="1:64">
      <c r="A39" s="436"/>
      <c r="B39" s="87"/>
      <c r="C39" s="87"/>
      <c r="D39" s="87"/>
      <c r="E39" s="87"/>
      <c r="F39" s="87"/>
      <c r="G39" s="87"/>
      <c r="H39" s="87"/>
      <c r="I39" s="87"/>
      <c r="J39" s="87"/>
      <c r="K39" s="87"/>
      <c r="L39" s="87"/>
      <c r="M39" s="87"/>
      <c r="N39" s="87"/>
      <c r="O39" s="87"/>
      <c r="P39" s="87"/>
      <c r="Q39" s="87"/>
      <c r="R39" s="87"/>
      <c r="S39" s="87"/>
      <c r="T39" s="87"/>
      <c r="U39" s="87"/>
      <c r="V39" s="87"/>
      <c r="W39" s="87"/>
      <c r="X39" s="87"/>
      <c r="Y39" s="87"/>
      <c r="Z39" s="87"/>
      <c r="AA39" s="437"/>
      <c r="AM39" s="792"/>
    </row>
    <row r="40" spans="1:64">
      <c r="A40" s="436"/>
      <c r="B40" s="87"/>
      <c r="C40" s="87"/>
      <c r="D40" s="87"/>
      <c r="E40" s="87"/>
      <c r="F40" s="87"/>
      <c r="G40" s="87"/>
      <c r="H40" s="87"/>
      <c r="I40" s="87"/>
      <c r="J40" s="87"/>
      <c r="K40" s="87"/>
      <c r="L40" s="87"/>
      <c r="M40" s="87"/>
      <c r="N40" s="87"/>
      <c r="O40" s="87"/>
      <c r="P40" s="87"/>
      <c r="Q40" s="87"/>
      <c r="R40" s="87"/>
      <c r="S40" s="87"/>
      <c r="T40" s="87"/>
      <c r="U40" s="87"/>
      <c r="V40" s="87"/>
      <c r="W40" s="87"/>
      <c r="X40" s="87"/>
      <c r="Y40" s="87"/>
      <c r="Z40" s="87"/>
      <c r="AA40" s="437"/>
      <c r="AM40" s="791"/>
    </row>
    <row r="41" spans="1:64">
      <c r="A41" s="436"/>
      <c r="B41" s="87"/>
      <c r="C41" s="87"/>
      <c r="D41" s="87"/>
      <c r="E41" s="87"/>
      <c r="F41" s="87"/>
      <c r="G41" s="87"/>
      <c r="H41" s="87"/>
      <c r="I41" s="87"/>
      <c r="J41" s="87"/>
      <c r="K41" s="87"/>
      <c r="L41" s="87"/>
      <c r="M41" s="87"/>
      <c r="N41" s="87"/>
      <c r="O41" s="87"/>
      <c r="P41" s="87"/>
      <c r="Q41" s="87"/>
      <c r="R41" s="87"/>
      <c r="S41" s="87"/>
      <c r="T41" s="87"/>
      <c r="U41" s="87"/>
      <c r="V41" s="87"/>
      <c r="W41" s="87"/>
      <c r="X41" s="87"/>
      <c r="Y41" s="87"/>
      <c r="Z41" s="87"/>
      <c r="AA41" s="437"/>
      <c r="AM41" s="792"/>
    </row>
    <row r="42" spans="1:64">
      <c r="A42" s="436"/>
      <c r="B42" s="87"/>
      <c r="C42" s="87"/>
      <c r="D42" s="87"/>
      <c r="E42" s="87"/>
      <c r="F42" s="87"/>
      <c r="G42" s="87"/>
      <c r="H42" s="87"/>
      <c r="I42" s="87"/>
      <c r="J42" s="87"/>
      <c r="K42" s="87"/>
      <c r="L42" s="87"/>
      <c r="M42" s="87"/>
      <c r="N42" s="87"/>
      <c r="O42" s="87"/>
      <c r="P42" s="87"/>
      <c r="Q42" s="87"/>
      <c r="R42" s="87"/>
      <c r="S42" s="87"/>
      <c r="T42" s="87"/>
      <c r="U42" s="87"/>
      <c r="V42" s="87"/>
      <c r="W42" s="87"/>
      <c r="X42" s="87"/>
      <c r="Y42" s="87"/>
      <c r="Z42" s="87"/>
      <c r="AA42" s="437"/>
      <c r="AM42" s="791"/>
    </row>
    <row r="43" spans="1:64">
      <c r="A43" s="436"/>
      <c r="B43" s="87"/>
      <c r="C43" s="87"/>
      <c r="D43" s="87"/>
      <c r="E43" s="87"/>
      <c r="F43" s="87"/>
      <c r="G43" s="87"/>
      <c r="H43" s="87"/>
      <c r="I43" s="87"/>
      <c r="J43" s="87"/>
      <c r="K43" s="87"/>
      <c r="L43" s="87"/>
      <c r="M43" s="87"/>
      <c r="N43" s="87"/>
      <c r="O43" s="87"/>
      <c r="P43" s="87"/>
      <c r="Q43" s="87"/>
      <c r="R43" s="87"/>
      <c r="S43" s="87"/>
      <c r="T43" s="87"/>
      <c r="U43" s="87"/>
      <c r="V43" s="87"/>
      <c r="W43" s="87"/>
      <c r="X43" s="87"/>
      <c r="Y43" s="87"/>
      <c r="Z43" s="87"/>
      <c r="AA43" s="437"/>
      <c r="AM43" s="792"/>
    </row>
    <row r="44" spans="1:64">
      <c r="A44" s="436"/>
      <c r="B44" s="87"/>
      <c r="C44" s="87"/>
      <c r="D44" s="87"/>
      <c r="E44" s="87"/>
      <c r="F44" s="87"/>
      <c r="G44" s="87"/>
      <c r="H44" s="87"/>
      <c r="I44" s="87"/>
      <c r="J44" s="87"/>
      <c r="K44" s="87"/>
      <c r="L44" s="87"/>
      <c r="M44" s="87"/>
      <c r="N44" s="87"/>
      <c r="O44" s="87"/>
      <c r="P44" s="87"/>
      <c r="Q44" s="87"/>
      <c r="R44" s="87"/>
      <c r="S44" s="87"/>
      <c r="T44" s="87"/>
      <c r="U44" s="87"/>
      <c r="V44" s="87"/>
      <c r="W44" s="87"/>
      <c r="X44" s="87"/>
      <c r="Y44" s="87"/>
      <c r="Z44" s="87"/>
      <c r="AA44" s="437"/>
      <c r="AM44" s="791"/>
    </row>
    <row r="45" spans="1:64">
      <c r="A45" s="436"/>
      <c r="B45" s="87"/>
      <c r="C45" s="87"/>
      <c r="D45" s="87"/>
      <c r="E45" s="87"/>
      <c r="F45" s="87"/>
      <c r="G45" s="87"/>
      <c r="H45" s="87"/>
      <c r="I45" s="87"/>
      <c r="J45" s="87"/>
      <c r="K45" s="87"/>
      <c r="L45" s="87"/>
      <c r="M45" s="87"/>
      <c r="N45" s="87"/>
      <c r="O45" s="87"/>
      <c r="P45" s="87"/>
      <c r="Q45" s="87"/>
      <c r="R45" s="87"/>
      <c r="S45" s="87"/>
      <c r="T45" s="87"/>
      <c r="U45" s="87"/>
      <c r="V45" s="87"/>
      <c r="W45" s="87"/>
      <c r="X45" s="87"/>
      <c r="Y45" s="87"/>
      <c r="Z45" s="87"/>
      <c r="AA45" s="437"/>
      <c r="AM45" s="792"/>
    </row>
    <row r="46" spans="1:64">
      <c r="A46" s="436"/>
      <c r="B46" s="87"/>
      <c r="C46" s="87"/>
      <c r="D46" s="87"/>
      <c r="E46" s="87"/>
      <c r="F46" s="87"/>
      <c r="G46" s="87"/>
      <c r="H46" s="87"/>
      <c r="I46" s="87"/>
      <c r="J46" s="87"/>
      <c r="K46" s="87"/>
      <c r="L46" s="87"/>
      <c r="M46" s="87"/>
      <c r="N46" s="87"/>
      <c r="O46" s="87"/>
      <c r="P46" s="87"/>
      <c r="Q46" s="87"/>
      <c r="R46" s="87"/>
      <c r="S46" s="87"/>
      <c r="T46" s="87"/>
      <c r="U46" s="87"/>
      <c r="V46" s="87"/>
      <c r="W46" s="87"/>
      <c r="X46" s="87"/>
      <c r="Y46" s="87"/>
      <c r="Z46" s="87"/>
      <c r="AA46" s="437"/>
      <c r="AM46" s="791"/>
    </row>
    <row r="47" spans="1:64">
      <c r="A47" s="436"/>
      <c r="B47" s="87"/>
      <c r="C47" s="87"/>
      <c r="D47" s="87"/>
      <c r="E47" s="87"/>
      <c r="F47" s="87"/>
      <c r="G47" s="87"/>
      <c r="H47" s="87"/>
      <c r="I47" s="87"/>
      <c r="J47" s="87"/>
      <c r="K47" s="87"/>
      <c r="L47" s="87"/>
      <c r="M47" s="87"/>
      <c r="N47" s="87"/>
      <c r="O47" s="87"/>
      <c r="P47" s="87"/>
      <c r="Q47" s="87"/>
      <c r="R47" s="87"/>
      <c r="S47" s="87"/>
      <c r="T47" s="87"/>
      <c r="U47" s="87"/>
      <c r="V47" s="87"/>
      <c r="W47" s="87"/>
      <c r="X47" s="87"/>
      <c r="Y47" s="87"/>
      <c r="Z47" s="87"/>
      <c r="AA47" s="437"/>
      <c r="AM47" s="792"/>
    </row>
    <row r="48" spans="1:64">
      <c r="A48" s="436"/>
      <c r="B48" s="87"/>
      <c r="C48" s="87"/>
      <c r="D48" s="87"/>
      <c r="E48" s="87"/>
      <c r="F48" s="87"/>
      <c r="G48" s="87"/>
      <c r="H48" s="87"/>
      <c r="I48" s="87"/>
      <c r="J48" s="87"/>
      <c r="K48" s="87"/>
      <c r="L48" s="87"/>
      <c r="M48" s="87"/>
      <c r="N48" s="87"/>
      <c r="O48" s="87"/>
      <c r="P48" s="87"/>
      <c r="Q48" s="87"/>
      <c r="R48" s="87"/>
      <c r="S48" s="87"/>
      <c r="T48" s="87"/>
      <c r="U48" s="87"/>
      <c r="V48" s="87"/>
      <c r="W48" s="87"/>
      <c r="X48" s="87"/>
      <c r="Y48" s="87"/>
      <c r="Z48" s="87"/>
      <c r="AA48" s="437"/>
      <c r="AM48" s="791"/>
    </row>
    <row r="49" spans="1:40">
      <c r="A49" s="436"/>
      <c r="B49" s="87"/>
      <c r="C49" s="87"/>
      <c r="D49" s="87"/>
      <c r="E49" s="87"/>
      <c r="F49" s="87"/>
      <c r="G49" s="87"/>
      <c r="H49" s="87"/>
      <c r="I49" s="87"/>
      <c r="J49" s="87"/>
      <c r="K49" s="87"/>
      <c r="L49" s="87"/>
      <c r="M49" s="87"/>
      <c r="N49" s="87"/>
      <c r="O49" s="87"/>
      <c r="P49" s="87"/>
      <c r="Q49" s="87"/>
      <c r="R49" s="87"/>
      <c r="S49" s="87"/>
      <c r="T49" s="87"/>
      <c r="U49" s="87"/>
      <c r="V49" s="87"/>
      <c r="W49" s="87"/>
      <c r="X49" s="87"/>
      <c r="Y49" s="87"/>
      <c r="Z49" s="87"/>
      <c r="AA49" s="437"/>
      <c r="AM49" s="792"/>
    </row>
    <row r="50" spans="1:40">
      <c r="A50" s="436"/>
      <c r="B50" s="87"/>
      <c r="C50" s="87"/>
      <c r="D50" s="87"/>
      <c r="E50" s="87"/>
      <c r="F50" s="87"/>
      <c r="G50" s="87"/>
      <c r="H50" s="87"/>
      <c r="I50" s="87"/>
      <c r="J50" s="87"/>
      <c r="K50" s="87"/>
      <c r="L50" s="87"/>
      <c r="M50" s="87"/>
      <c r="N50" s="87"/>
      <c r="O50" s="87"/>
      <c r="P50" s="87"/>
      <c r="Q50" s="87"/>
      <c r="R50" s="87"/>
      <c r="S50" s="87"/>
      <c r="T50" s="87"/>
      <c r="U50" s="87"/>
      <c r="V50" s="87"/>
      <c r="W50" s="87"/>
      <c r="X50" s="87"/>
      <c r="Y50" s="87"/>
      <c r="Z50" s="87"/>
      <c r="AA50" s="437"/>
      <c r="AM50" s="791"/>
      <c r="AN50" s="791"/>
    </row>
    <row r="51" spans="1:40">
      <c r="A51" s="436"/>
      <c r="B51" s="87"/>
      <c r="C51" s="87"/>
      <c r="D51" s="87"/>
      <c r="E51" s="87"/>
      <c r="F51" s="87"/>
      <c r="G51" s="87"/>
      <c r="H51" s="87"/>
      <c r="I51" s="87"/>
      <c r="J51" s="87"/>
      <c r="K51" s="87"/>
      <c r="L51" s="87"/>
      <c r="M51" s="87"/>
      <c r="N51" s="87"/>
      <c r="O51" s="87"/>
      <c r="P51" s="87"/>
      <c r="Q51" s="87"/>
      <c r="R51" s="87"/>
      <c r="S51" s="87"/>
      <c r="T51" s="87"/>
      <c r="U51" s="87"/>
      <c r="V51" s="87"/>
      <c r="W51" s="87"/>
      <c r="X51" s="87"/>
      <c r="Y51" s="87"/>
      <c r="Z51" s="87"/>
      <c r="AA51" s="437"/>
      <c r="AM51" s="792"/>
      <c r="AN51" s="791"/>
    </row>
    <row r="52" spans="1:40">
      <c r="A52" s="436"/>
      <c r="B52" s="87"/>
      <c r="C52" s="87"/>
      <c r="D52" s="87"/>
      <c r="E52" s="87"/>
      <c r="F52" s="87"/>
      <c r="G52" s="87"/>
      <c r="H52" s="87"/>
      <c r="I52" s="87"/>
      <c r="J52" s="87"/>
      <c r="K52" s="87"/>
      <c r="L52" s="87"/>
      <c r="M52" s="87"/>
      <c r="N52" s="87"/>
      <c r="O52" s="87"/>
      <c r="P52" s="87"/>
      <c r="Q52" s="87"/>
      <c r="R52" s="87"/>
      <c r="S52" s="87"/>
      <c r="T52" s="87"/>
      <c r="U52" s="87"/>
      <c r="V52" s="87"/>
      <c r="W52" s="87"/>
      <c r="X52" s="87"/>
      <c r="Y52" s="87"/>
      <c r="Z52" s="87"/>
      <c r="AA52" s="437"/>
      <c r="AM52" s="791"/>
      <c r="AN52" s="791"/>
    </row>
    <row r="53" spans="1:40">
      <c r="A53" s="436"/>
      <c r="B53" s="87"/>
      <c r="C53" s="87"/>
      <c r="D53" s="87"/>
      <c r="E53" s="87"/>
      <c r="F53" s="87"/>
      <c r="G53" s="87"/>
      <c r="H53" s="87"/>
      <c r="I53" s="87"/>
      <c r="J53" s="87"/>
      <c r="K53" s="87"/>
      <c r="L53" s="87"/>
      <c r="M53" s="87"/>
      <c r="N53" s="87"/>
      <c r="O53" s="87"/>
      <c r="P53" s="87"/>
      <c r="Q53" s="87"/>
      <c r="R53" s="87"/>
      <c r="S53" s="87"/>
      <c r="T53" s="87"/>
      <c r="U53" s="87"/>
      <c r="V53" s="87"/>
      <c r="W53" s="87"/>
      <c r="X53" s="87"/>
      <c r="Y53" s="87"/>
      <c r="Z53" s="87"/>
      <c r="AA53" s="437"/>
      <c r="AM53" s="792"/>
      <c r="AN53" s="791"/>
    </row>
    <row r="54" spans="1:40">
      <c r="A54" s="436"/>
      <c r="B54" s="87"/>
      <c r="C54" s="87"/>
      <c r="D54" s="87"/>
      <c r="E54" s="87"/>
      <c r="F54" s="87"/>
      <c r="G54" s="87"/>
      <c r="H54" s="87"/>
      <c r="I54" s="87"/>
      <c r="J54" s="87"/>
      <c r="K54" s="87"/>
      <c r="L54" s="87"/>
      <c r="M54" s="87"/>
      <c r="N54" s="87"/>
      <c r="O54" s="87"/>
      <c r="P54" s="87"/>
      <c r="Q54" s="87"/>
      <c r="R54" s="87"/>
      <c r="S54" s="87"/>
      <c r="T54" s="87"/>
      <c r="U54" s="87"/>
      <c r="V54" s="87"/>
      <c r="W54" s="87"/>
      <c r="X54" s="87"/>
      <c r="Y54" s="87"/>
      <c r="Z54" s="87"/>
      <c r="AA54" s="437"/>
      <c r="AM54" s="791"/>
      <c r="AN54" s="791"/>
    </row>
    <row r="55" spans="1:40">
      <c r="A55" s="436"/>
      <c r="B55" s="87"/>
      <c r="C55" s="87"/>
      <c r="D55" s="87"/>
      <c r="E55" s="87"/>
      <c r="F55" s="87"/>
      <c r="G55" s="87"/>
      <c r="H55" s="87"/>
      <c r="I55" s="87"/>
      <c r="J55" s="87"/>
      <c r="K55" s="87"/>
      <c r="L55" s="87"/>
      <c r="M55" s="87"/>
      <c r="N55" s="87"/>
      <c r="O55" s="87"/>
      <c r="P55" s="87"/>
      <c r="Q55" s="87"/>
      <c r="R55" s="87"/>
      <c r="S55" s="87"/>
      <c r="T55" s="87"/>
      <c r="U55" s="87"/>
      <c r="V55" s="87"/>
      <c r="W55" s="87"/>
      <c r="X55" s="87"/>
      <c r="Y55" s="87"/>
      <c r="Z55" s="87"/>
      <c r="AA55" s="437"/>
    </row>
    <row r="56" spans="1:40">
      <c r="A56" s="436"/>
      <c r="B56" s="87"/>
      <c r="C56" s="87"/>
      <c r="D56" s="87"/>
      <c r="E56" s="87"/>
      <c r="F56" s="87"/>
      <c r="G56" s="87"/>
      <c r="H56" s="87"/>
      <c r="I56" s="87"/>
      <c r="J56" s="87"/>
      <c r="K56" s="87"/>
      <c r="L56" s="87"/>
      <c r="M56" s="87"/>
      <c r="N56" s="87"/>
      <c r="O56" s="87"/>
      <c r="P56" s="87"/>
      <c r="Q56" s="87"/>
      <c r="R56" s="87"/>
      <c r="S56" s="87"/>
      <c r="T56" s="87"/>
      <c r="U56" s="87"/>
      <c r="V56" s="87"/>
      <c r="W56" s="87"/>
      <c r="X56" s="87"/>
      <c r="Y56" s="87"/>
      <c r="Z56" s="87"/>
      <c r="AA56" s="437"/>
    </row>
    <row r="57" spans="1:40">
      <c r="A57" s="436"/>
      <c r="B57" s="87"/>
      <c r="C57" s="87"/>
      <c r="D57" s="87"/>
      <c r="E57" s="87"/>
      <c r="F57" s="87"/>
      <c r="G57" s="87"/>
      <c r="H57" s="87"/>
      <c r="I57" s="87"/>
      <c r="J57" s="87"/>
      <c r="K57" s="87"/>
      <c r="L57" s="87"/>
      <c r="M57" s="87"/>
      <c r="N57" s="87"/>
      <c r="O57" s="87"/>
      <c r="P57" s="87"/>
      <c r="Q57" s="87"/>
      <c r="R57" s="87"/>
      <c r="S57" s="87"/>
      <c r="T57" s="87"/>
      <c r="U57" s="87"/>
      <c r="V57" s="87"/>
      <c r="W57" s="87"/>
      <c r="X57" s="87"/>
      <c r="Y57" s="87"/>
      <c r="Z57" s="87"/>
      <c r="AA57" s="437"/>
    </row>
    <row r="58" spans="1:40">
      <c r="A58" s="436"/>
      <c r="B58" s="87"/>
      <c r="C58" s="87"/>
      <c r="D58" s="87"/>
      <c r="E58" s="87"/>
      <c r="F58" s="87"/>
      <c r="G58" s="87"/>
      <c r="H58" s="87"/>
      <c r="I58" s="87"/>
      <c r="J58" s="87"/>
      <c r="K58" s="87"/>
      <c r="L58" s="87"/>
      <c r="M58" s="87"/>
      <c r="N58" s="87"/>
      <c r="O58" s="87"/>
      <c r="P58" s="87"/>
      <c r="Q58" s="87"/>
      <c r="R58" s="87"/>
      <c r="S58" s="87"/>
      <c r="T58" s="87"/>
      <c r="U58" s="87"/>
      <c r="V58" s="87"/>
      <c r="W58" s="87"/>
      <c r="X58" s="87"/>
      <c r="Y58" s="87"/>
      <c r="Z58" s="87"/>
      <c r="AA58" s="437"/>
    </row>
    <row r="59" spans="1:40">
      <c r="A59" s="436"/>
      <c r="B59" s="87"/>
      <c r="C59" s="87"/>
      <c r="D59" s="87"/>
      <c r="E59" s="87"/>
      <c r="F59" s="87"/>
      <c r="G59" s="87"/>
      <c r="H59" s="87"/>
      <c r="I59" s="87"/>
      <c r="J59" s="87"/>
      <c r="K59" s="87"/>
      <c r="L59" s="87"/>
      <c r="M59" s="87"/>
      <c r="N59" s="87"/>
      <c r="O59" s="87"/>
      <c r="P59" s="87"/>
      <c r="Q59" s="87"/>
      <c r="R59" s="87"/>
      <c r="S59" s="87"/>
      <c r="T59" s="87"/>
      <c r="U59" s="87"/>
      <c r="V59" s="87"/>
      <c r="W59" s="87"/>
      <c r="X59" s="87"/>
      <c r="Y59" s="87"/>
      <c r="Z59" s="87"/>
      <c r="AA59" s="437"/>
    </row>
    <row r="60" spans="1:40">
      <c r="A60" s="436"/>
      <c r="B60" s="87"/>
      <c r="C60" s="87"/>
      <c r="D60" s="87"/>
      <c r="E60" s="87"/>
      <c r="F60" s="87"/>
      <c r="G60" s="87"/>
      <c r="H60" s="87"/>
      <c r="I60" s="87"/>
      <c r="J60" s="87"/>
      <c r="K60" s="87"/>
      <c r="L60" s="87"/>
      <c r="M60" s="87"/>
      <c r="N60" s="87"/>
      <c r="O60" s="87"/>
      <c r="P60" s="87"/>
      <c r="Q60" s="87"/>
      <c r="R60" s="87"/>
      <c r="S60" s="87"/>
      <c r="T60" s="87"/>
      <c r="U60" s="87"/>
      <c r="V60" s="87"/>
      <c r="W60" s="87"/>
      <c r="X60" s="87"/>
      <c r="Y60" s="87"/>
      <c r="Z60" s="87"/>
      <c r="AA60" s="437"/>
    </row>
    <row r="61" spans="1:40">
      <c r="A61" s="438"/>
      <c r="B61" s="439"/>
      <c r="C61" s="439"/>
      <c r="D61" s="439"/>
      <c r="E61" s="439"/>
      <c r="F61" s="439"/>
      <c r="G61" s="439"/>
      <c r="H61" s="439"/>
      <c r="I61" s="439"/>
      <c r="J61" s="439"/>
      <c r="K61" s="439"/>
      <c r="L61" s="439"/>
      <c r="M61" s="439"/>
      <c r="N61" s="439"/>
      <c r="O61" s="439"/>
      <c r="P61" s="439"/>
      <c r="Q61" s="439"/>
      <c r="R61" s="439"/>
      <c r="S61" s="439"/>
      <c r="T61" s="439"/>
      <c r="U61" s="439"/>
      <c r="V61" s="439"/>
      <c r="W61" s="439"/>
      <c r="X61" s="439"/>
      <c r="Y61" s="439"/>
      <c r="Z61" s="439"/>
      <c r="AA61" s="440"/>
    </row>
  </sheetData>
  <mergeCells count="4">
    <mergeCell ref="A1:B1"/>
    <mergeCell ref="V1:AA1"/>
    <mergeCell ref="B3:L17"/>
    <mergeCell ref="AN15:AY27"/>
  </mergeCells>
  <phoneticPr fontId="4"/>
  <conditionalFormatting sqref="AD10:AD21">
    <cfRule type="cellIs" dxfId="47" priority="1" operator="greaterThanOrEqual">
      <formula>0.8</formula>
    </cfRule>
  </conditionalFormatting>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colBreaks count="2" manualBreakCount="2">
    <brk id="27" max="60" man="1"/>
    <brk id="53"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業種リスト!$A$2:$A$14</xm:f>
          </x14:formula1>
          <xm:sqref>AP6:AR6</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theme="9" tint="0.59999389629810485"/>
  </sheetPr>
  <dimension ref="A1:BZ54"/>
  <sheetViews>
    <sheetView showGridLines="0" view="pageBreakPreview" zoomScaleNormal="100" zoomScaleSheetLayoutView="100" workbookViewId="0">
      <selection activeCell="AC1" sqref="AC1"/>
    </sheetView>
  </sheetViews>
  <sheetFormatPr defaultColWidth="10.28515625" defaultRowHeight="12"/>
  <cols>
    <col min="1" max="27" width="3.5703125" style="712" customWidth="1"/>
    <col min="28" max="28" width="1.7109375" style="712" customWidth="1"/>
    <col min="29" max="29" width="16.42578125" style="282" customWidth="1"/>
    <col min="30" max="34" width="8.28515625" style="282" customWidth="1"/>
    <col min="35" max="35" width="4.42578125" style="282" customWidth="1"/>
    <col min="36" max="36" width="15.7109375" style="282" customWidth="1"/>
    <col min="37" max="39" width="6.5703125" style="282" customWidth="1"/>
    <col min="40" max="40" width="7.42578125" style="282" customWidth="1"/>
    <col min="41" max="41" width="6.5703125" style="282" customWidth="1"/>
    <col min="42" max="42" width="7.28515625" style="282" customWidth="1"/>
    <col min="43" max="43" width="15.85546875" style="336" bestFit="1" customWidth="1"/>
    <col min="44" max="44" width="7.7109375" style="336" bestFit="1" customWidth="1"/>
    <col min="45" max="45" width="5.42578125" style="336" bestFit="1" customWidth="1"/>
    <col min="46" max="47" width="5.42578125" style="336" customWidth="1"/>
    <col min="48" max="48" width="3.42578125" style="336" customWidth="1"/>
    <col min="49" max="51" width="2.85546875" style="336" customWidth="1"/>
    <col min="52" max="52" width="3.28515625" style="336" customWidth="1"/>
    <col min="53" max="58" width="5.42578125" style="336" customWidth="1"/>
    <col min="59" max="59" width="13.7109375" style="336" customWidth="1"/>
    <col min="60" max="60" width="14.140625" style="336" bestFit="1" customWidth="1"/>
    <col min="61" max="62" width="5.42578125" style="336" customWidth="1"/>
    <col min="63" max="63" width="1.7109375" style="712" customWidth="1"/>
    <col min="64" max="64" width="16.42578125" style="282" customWidth="1"/>
    <col min="65" max="68" width="7.7109375" style="282" bestFit="1" customWidth="1"/>
    <col min="69" max="69" width="7.7109375" style="282" customWidth="1"/>
    <col min="70" max="70" width="4.42578125" style="282" customWidth="1"/>
    <col min="71" max="71" width="15.7109375" style="282" customWidth="1"/>
    <col min="72" max="77" width="6.5703125" style="282" customWidth="1"/>
    <col min="78" max="78" width="10.28515625" style="282" customWidth="1"/>
    <col min="79" max="16384" width="10.28515625" style="712"/>
  </cols>
  <sheetData>
    <row r="1" spans="1:77" ht="21" customHeight="1" thickBot="1">
      <c r="A1" s="983">
        <v>54</v>
      </c>
      <c r="B1" s="983"/>
      <c r="C1" s="496" t="s">
        <v>491</v>
      </c>
      <c r="D1" s="496"/>
      <c r="E1" s="496"/>
      <c r="F1" s="496"/>
      <c r="G1" s="496"/>
      <c r="H1" s="496"/>
      <c r="I1" s="496"/>
      <c r="J1" s="496"/>
      <c r="K1" s="496"/>
      <c r="L1" s="496"/>
      <c r="M1" s="496"/>
      <c r="N1" s="496"/>
      <c r="O1" s="496"/>
      <c r="P1" s="496"/>
      <c r="Q1" s="496"/>
      <c r="R1" s="496"/>
      <c r="S1" s="496"/>
      <c r="T1" s="496"/>
      <c r="U1" s="496"/>
      <c r="V1" s="984" t="s">
        <v>799</v>
      </c>
      <c r="W1" s="985"/>
      <c r="X1" s="985"/>
      <c r="Y1" s="985"/>
      <c r="Z1" s="985"/>
      <c r="AA1" s="985"/>
      <c r="AC1" s="282" t="s">
        <v>903</v>
      </c>
      <c r="BL1" s="282" t="s">
        <v>492</v>
      </c>
    </row>
    <row r="2" spans="1:77">
      <c r="AC2" s="712"/>
      <c r="BL2" s="712"/>
    </row>
    <row r="3" spans="1:77">
      <c r="AC3" s="282" t="s">
        <v>493</v>
      </c>
      <c r="AJ3" s="282" t="s">
        <v>498</v>
      </c>
      <c r="AR3" s="336" t="s">
        <v>669</v>
      </c>
      <c r="BL3" s="282" t="s">
        <v>493</v>
      </c>
      <c r="BS3" s="282" t="s">
        <v>498</v>
      </c>
    </row>
    <row r="4" spans="1:77" ht="12.75" thickBot="1">
      <c r="AR4" s="336" t="str">
        <f>CONCATENATE("公正採用選考人権啓発推進員制度についての問いに対して、「知っていて理解している」事業所の割合は全体で",TEXT(AD6,"0.0％"),"となった。")</f>
        <v>公正採用選考人権啓発推進員制度についての問いに対して、「知っていて理解している」事業所の割合は全体で15.7%となった。</v>
      </c>
    </row>
    <row r="5" spans="1:77" ht="12.75" thickBot="1">
      <c r="B5" s="987" t="s">
        <v>884</v>
      </c>
      <c r="C5" s="988"/>
      <c r="D5" s="988"/>
      <c r="E5" s="988"/>
      <c r="F5" s="988"/>
      <c r="G5" s="988"/>
      <c r="H5" s="988"/>
      <c r="I5" s="988"/>
      <c r="J5" s="988"/>
      <c r="K5" s="988"/>
      <c r="L5" s="988"/>
      <c r="M5" s="988"/>
      <c r="O5" s="734"/>
      <c r="P5" s="735"/>
      <c r="Q5" s="735"/>
      <c r="R5" s="735"/>
      <c r="S5" s="735"/>
      <c r="T5" s="735"/>
      <c r="U5" s="735"/>
      <c r="V5" s="735"/>
      <c r="W5" s="735"/>
      <c r="X5" s="735"/>
      <c r="Y5" s="735"/>
      <c r="Z5" s="735"/>
      <c r="AA5" s="736"/>
      <c r="AC5" s="589"/>
      <c r="AD5" s="589" t="s">
        <v>494</v>
      </c>
      <c r="AE5" s="589" t="s">
        <v>495</v>
      </c>
      <c r="AF5" s="589" t="s">
        <v>496</v>
      </c>
      <c r="AG5" s="589" t="s">
        <v>57</v>
      </c>
      <c r="AH5" s="589" t="s">
        <v>749</v>
      </c>
      <c r="AJ5" s="589"/>
      <c r="AK5" s="589" t="s">
        <v>494</v>
      </c>
      <c r="AL5" s="589" t="s">
        <v>495</v>
      </c>
      <c r="AM5" s="589" t="s">
        <v>496</v>
      </c>
      <c r="AN5" s="589" t="s">
        <v>57</v>
      </c>
      <c r="AO5" s="589" t="s">
        <v>749</v>
      </c>
      <c r="AP5" s="589" t="s">
        <v>545</v>
      </c>
      <c r="AR5" s="336" t="s">
        <v>670</v>
      </c>
      <c r="AT5" s="788" t="s">
        <v>671</v>
      </c>
      <c r="AU5" s="788" t="s">
        <v>672</v>
      </c>
      <c r="AV5" s="788" t="s">
        <v>673</v>
      </c>
      <c r="BL5" s="296"/>
      <c r="BM5" s="477" t="s">
        <v>494</v>
      </c>
      <c r="BN5" s="475" t="s">
        <v>495</v>
      </c>
      <c r="BO5" s="475" t="s">
        <v>496</v>
      </c>
      <c r="BP5" s="476" t="s">
        <v>58</v>
      </c>
      <c r="BQ5" s="476" t="s">
        <v>754</v>
      </c>
      <c r="BS5" s="296"/>
      <c r="BT5" s="477" t="s">
        <v>494</v>
      </c>
      <c r="BU5" s="475" t="s">
        <v>495</v>
      </c>
      <c r="BV5" s="475" t="s">
        <v>496</v>
      </c>
      <c r="BW5" s="478" t="s">
        <v>58</v>
      </c>
      <c r="BX5" s="749" t="s">
        <v>754</v>
      </c>
      <c r="BY5" s="396" t="s">
        <v>545</v>
      </c>
    </row>
    <row r="6" spans="1:77" ht="12.75" thickBot="1">
      <c r="B6" s="988"/>
      <c r="C6" s="988"/>
      <c r="D6" s="988"/>
      <c r="E6" s="988"/>
      <c r="F6" s="988"/>
      <c r="G6" s="988"/>
      <c r="H6" s="988"/>
      <c r="I6" s="988"/>
      <c r="J6" s="988"/>
      <c r="K6" s="988"/>
      <c r="L6" s="988"/>
      <c r="M6" s="988"/>
      <c r="O6" s="738"/>
      <c r="P6" s="739"/>
      <c r="Q6" s="739"/>
      <c r="R6" s="739"/>
      <c r="S6" s="739"/>
      <c r="T6" s="739"/>
      <c r="U6" s="739"/>
      <c r="V6" s="739"/>
      <c r="W6" s="739"/>
      <c r="X6" s="739"/>
      <c r="Y6" s="739"/>
      <c r="Z6" s="739"/>
      <c r="AA6" s="740"/>
      <c r="AC6" s="761" t="s">
        <v>547</v>
      </c>
      <c r="AD6" s="782">
        <f>BM6</f>
        <v>0.15657439446366783</v>
      </c>
      <c r="AE6" s="697">
        <f>BN6</f>
        <v>0.14965397923875431</v>
      </c>
      <c r="AF6" s="688">
        <f>BO6</f>
        <v>0.15397923875432526</v>
      </c>
      <c r="AG6" s="688">
        <f>BP6</f>
        <v>0.51470588235294112</v>
      </c>
      <c r="AH6" s="688">
        <f>BQ6</f>
        <v>2.5086505190311418E-2</v>
      </c>
      <c r="AJ6" s="761" t="s">
        <v>547</v>
      </c>
      <c r="AK6" s="781">
        <f t="shared" ref="AK6:AP6" si="0">BT6</f>
        <v>181</v>
      </c>
      <c r="AL6" s="711">
        <f t="shared" si="0"/>
        <v>173</v>
      </c>
      <c r="AM6" s="711">
        <f t="shared" si="0"/>
        <v>178</v>
      </c>
      <c r="AN6" s="711">
        <f t="shared" si="0"/>
        <v>595</v>
      </c>
      <c r="AO6" s="711">
        <f t="shared" si="0"/>
        <v>29</v>
      </c>
      <c r="AP6" s="711">
        <f t="shared" si="0"/>
        <v>1156</v>
      </c>
      <c r="AR6" s="336" t="s">
        <v>756</v>
      </c>
      <c r="AT6" s="788" t="s">
        <v>685</v>
      </c>
      <c r="AU6" s="788"/>
      <c r="AV6" s="788"/>
      <c r="AW6" s="336" t="s">
        <v>757</v>
      </c>
      <c r="BL6" s="317" t="s">
        <v>547</v>
      </c>
      <c r="BM6" s="815">
        <f>+BT6/$BY6</f>
        <v>0.15657439446366783</v>
      </c>
      <c r="BN6" s="132">
        <f>+BU6/$BY6</f>
        <v>0.14965397923875431</v>
      </c>
      <c r="BO6" s="132">
        <f>+BV6/$BY6</f>
        <v>0.15397923875432526</v>
      </c>
      <c r="BP6" s="132">
        <f>+BW6/$BY6</f>
        <v>0.51470588235294112</v>
      </c>
      <c r="BQ6" s="816">
        <f>+BX6/$BY6</f>
        <v>2.5086505190311418E-2</v>
      </c>
      <c r="BS6" s="317" t="s">
        <v>547</v>
      </c>
      <c r="BT6" s="741">
        <f>集計・資料②!DI32</f>
        <v>181</v>
      </c>
      <c r="BU6" s="742">
        <f>集計・資料②!DJ32</f>
        <v>173</v>
      </c>
      <c r="BV6" s="742">
        <f>集計・資料②!DK32</f>
        <v>178</v>
      </c>
      <c r="BW6" s="743">
        <f>集計・資料②!DL32</f>
        <v>595</v>
      </c>
      <c r="BX6" s="814">
        <f>集計・資料②!DM32</f>
        <v>29</v>
      </c>
      <c r="BY6" s="329">
        <f>+SUM(BT6:BX6)</f>
        <v>1156</v>
      </c>
    </row>
    <row r="7" spans="1:77" ht="12.75" thickBot="1">
      <c r="B7" s="988"/>
      <c r="C7" s="988"/>
      <c r="D7" s="988"/>
      <c r="E7" s="988"/>
      <c r="F7" s="988"/>
      <c r="G7" s="988"/>
      <c r="H7" s="988"/>
      <c r="I7" s="988"/>
      <c r="J7" s="988"/>
      <c r="K7" s="988"/>
      <c r="L7" s="988"/>
      <c r="M7" s="988"/>
      <c r="O7" s="738"/>
      <c r="P7" s="739"/>
      <c r="Q7" s="739"/>
      <c r="R7" s="739"/>
      <c r="S7" s="739"/>
      <c r="T7" s="739"/>
      <c r="U7" s="739"/>
      <c r="V7" s="739"/>
      <c r="W7" s="739"/>
      <c r="X7" s="739"/>
      <c r="Y7" s="739"/>
      <c r="Z7" s="739"/>
      <c r="AA7" s="740"/>
      <c r="AC7" s="762" t="s">
        <v>442</v>
      </c>
      <c r="AD7" s="764">
        <f>AK6/AK7</f>
        <v>0.32263814616755793</v>
      </c>
      <c r="AJ7" s="762" t="s">
        <v>443</v>
      </c>
      <c r="AK7" s="763">
        <f>SUM(AK6:AM6,AO6)</f>
        <v>561</v>
      </c>
      <c r="AR7" s="336" t="str">
        <f>CONCATENATE(AR6,AT6,AU6,AV6,AW6)</f>
        <v>業種別では、「知っていて理解している」事業所は「運輸業」が他の業種に比べ高い割合を示している。</v>
      </c>
    </row>
    <row r="8" spans="1:77">
      <c r="B8" s="988"/>
      <c r="C8" s="988"/>
      <c r="D8" s="988"/>
      <c r="E8" s="988"/>
      <c r="F8" s="988"/>
      <c r="G8" s="988"/>
      <c r="H8" s="988"/>
      <c r="I8" s="988"/>
      <c r="J8" s="988"/>
      <c r="K8" s="988"/>
      <c r="L8" s="988"/>
      <c r="M8" s="988"/>
      <c r="O8" s="738"/>
      <c r="P8" s="739"/>
      <c r="Q8" s="739"/>
      <c r="R8" s="739"/>
      <c r="S8" s="739"/>
      <c r="T8" s="739"/>
      <c r="U8" s="739"/>
      <c r="V8" s="739"/>
      <c r="W8" s="739"/>
      <c r="X8" s="739"/>
      <c r="Y8" s="739"/>
      <c r="Z8" s="739"/>
      <c r="AA8" s="740"/>
      <c r="AC8" s="282" t="s">
        <v>497</v>
      </c>
      <c r="AJ8" s="282" t="s">
        <v>499</v>
      </c>
      <c r="AR8" s="336" t="s">
        <v>677</v>
      </c>
      <c r="BL8" s="282" t="s">
        <v>497</v>
      </c>
      <c r="BS8" s="282" t="s">
        <v>499</v>
      </c>
    </row>
    <row r="9" spans="1:77" ht="12.75" thickBot="1">
      <c r="B9" s="988"/>
      <c r="C9" s="988"/>
      <c r="D9" s="988"/>
      <c r="E9" s="988"/>
      <c r="F9" s="988"/>
      <c r="G9" s="988"/>
      <c r="H9" s="988"/>
      <c r="I9" s="988"/>
      <c r="J9" s="988"/>
      <c r="K9" s="988"/>
      <c r="L9" s="988"/>
      <c r="M9" s="988"/>
      <c r="O9" s="738"/>
      <c r="P9" s="739"/>
      <c r="Q9" s="739"/>
      <c r="R9" s="739"/>
      <c r="S9" s="739"/>
      <c r="T9" s="739"/>
      <c r="U9" s="739"/>
      <c r="V9" s="739"/>
      <c r="W9" s="739"/>
      <c r="X9" s="739"/>
      <c r="Y9" s="739"/>
      <c r="Z9" s="739"/>
      <c r="AA9" s="740"/>
      <c r="AR9" s="336" t="s">
        <v>786</v>
      </c>
    </row>
    <row r="10" spans="1:77" ht="12.75" thickBot="1">
      <c r="B10" s="988"/>
      <c r="C10" s="988"/>
      <c r="D10" s="988"/>
      <c r="E10" s="988"/>
      <c r="F10" s="988"/>
      <c r="G10" s="988"/>
      <c r="H10" s="988"/>
      <c r="I10" s="988"/>
      <c r="J10" s="988"/>
      <c r="K10" s="988"/>
      <c r="L10" s="988"/>
      <c r="M10" s="988"/>
      <c r="O10" s="738"/>
      <c r="P10" s="739"/>
      <c r="Q10" s="739"/>
      <c r="R10" s="739"/>
      <c r="S10" s="739"/>
      <c r="T10" s="739"/>
      <c r="U10" s="739"/>
      <c r="V10" s="739"/>
      <c r="W10" s="739"/>
      <c r="X10" s="739"/>
      <c r="Y10" s="739"/>
      <c r="Z10" s="739"/>
      <c r="AA10" s="740"/>
      <c r="AC10" s="575" t="s">
        <v>539</v>
      </c>
      <c r="AD10" s="589" t="s">
        <v>494</v>
      </c>
      <c r="AE10" s="589" t="s">
        <v>495</v>
      </c>
      <c r="AF10" s="589" t="s">
        <v>496</v>
      </c>
      <c r="AG10" s="589" t="s">
        <v>57</v>
      </c>
      <c r="AH10" s="589" t="s">
        <v>749</v>
      </c>
      <c r="AJ10" s="575" t="s">
        <v>539</v>
      </c>
      <c r="AK10" s="589" t="s">
        <v>494</v>
      </c>
      <c r="AL10" s="589" t="s">
        <v>495</v>
      </c>
      <c r="AM10" s="589" t="s">
        <v>496</v>
      </c>
      <c r="AN10" s="589" t="s">
        <v>57</v>
      </c>
      <c r="AO10" s="589" t="s">
        <v>755</v>
      </c>
      <c r="AP10" s="589" t="s">
        <v>545</v>
      </c>
      <c r="AR10" s="805"/>
      <c r="AS10" s="806"/>
      <c r="AT10" s="807"/>
      <c r="AU10" s="807"/>
      <c r="AV10" s="807"/>
      <c r="AW10" s="805"/>
      <c r="BA10" s="808"/>
      <c r="BL10" s="27" t="s">
        <v>539</v>
      </c>
      <c r="BM10" s="477" t="s">
        <v>494</v>
      </c>
      <c r="BN10" s="475" t="s">
        <v>495</v>
      </c>
      <c r="BO10" s="475" t="s">
        <v>496</v>
      </c>
      <c r="BP10" s="476" t="s">
        <v>753</v>
      </c>
      <c r="BQ10" s="476" t="s">
        <v>754</v>
      </c>
      <c r="BS10" s="27" t="s">
        <v>539</v>
      </c>
      <c r="BT10" s="477" t="s">
        <v>494</v>
      </c>
      <c r="BU10" s="475" t="s">
        <v>495</v>
      </c>
      <c r="BV10" s="475" t="s">
        <v>496</v>
      </c>
      <c r="BW10" s="478" t="s">
        <v>58</v>
      </c>
      <c r="BX10" s="749" t="s">
        <v>754</v>
      </c>
      <c r="BY10" s="396" t="s">
        <v>545</v>
      </c>
    </row>
    <row r="11" spans="1:77">
      <c r="B11" s="988"/>
      <c r="C11" s="988"/>
      <c r="D11" s="988"/>
      <c r="E11" s="988"/>
      <c r="F11" s="988"/>
      <c r="G11" s="988"/>
      <c r="H11" s="988"/>
      <c r="I11" s="988"/>
      <c r="J11" s="988"/>
      <c r="K11" s="988"/>
      <c r="L11" s="988"/>
      <c r="M11" s="988"/>
      <c r="O11" s="738"/>
      <c r="P11" s="739"/>
      <c r="Q11" s="739"/>
      <c r="R11" s="739"/>
      <c r="S11" s="739"/>
      <c r="T11" s="739"/>
      <c r="U11" s="739"/>
      <c r="V11" s="739"/>
      <c r="W11" s="739"/>
      <c r="X11" s="739"/>
      <c r="Y11" s="739"/>
      <c r="Z11" s="739"/>
      <c r="AA11" s="740"/>
      <c r="AC11" s="690" t="s">
        <v>537</v>
      </c>
      <c r="AD11" s="697">
        <f>BM23</f>
        <v>8.8372093023255813E-2</v>
      </c>
      <c r="AE11" s="688">
        <f>BN23</f>
        <v>0.17209302325581396</v>
      </c>
      <c r="AF11" s="688">
        <f>BO23</f>
        <v>0.18139534883720931</v>
      </c>
      <c r="AG11" s="688">
        <f>BP23</f>
        <v>0.55348837209302326</v>
      </c>
      <c r="AH11" s="688">
        <f>BQ23</f>
        <v>4.6511627906976744E-3</v>
      </c>
      <c r="AJ11" s="690" t="s">
        <v>537</v>
      </c>
      <c r="AK11" s="711">
        <f t="shared" ref="AK11:AP11" si="1">BT23</f>
        <v>19</v>
      </c>
      <c r="AL11" s="711">
        <f t="shared" si="1"/>
        <v>37</v>
      </c>
      <c r="AM11" s="711">
        <f t="shared" si="1"/>
        <v>39</v>
      </c>
      <c r="AN11" s="711">
        <f t="shared" si="1"/>
        <v>119</v>
      </c>
      <c r="AO11" s="711">
        <f t="shared" si="1"/>
        <v>1</v>
      </c>
      <c r="AP11" s="711">
        <f t="shared" si="1"/>
        <v>215</v>
      </c>
      <c r="AR11" s="336" t="s">
        <v>748</v>
      </c>
      <c r="BL11" s="44" t="s">
        <v>546</v>
      </c>
      <c r="BM11" s="90" t="e">
        <f t="shared" ref="BM11:BM23" si="2">+BT11/$BY11</f>
        <v>#DIV/0!</v>
      </c>
      <c r="BN11" s="46" t="e">
        <f t="shared" ref="BN11:BN23" si="3">+BU11/$BY11</f>
        <v>#DIV/0!</v>
      </c>
      <c r="BO11" s="46" t="e">
        <f t="shared" ref="BO11:BO23" si="4">+BV11/$BY11</f>
        <v>#DIV/0!</v>
      </c>
      <c r="BP11" s="91" t="e">
        <f t="shared" ref="BP11:BP23" si="5">+BW11/$BY11</f>
        <v>#DIV/0!</v>
      </c>
      <c r="BQ11" s="91" t="e">
        <f t="shared" ref="BQ11:BQ23" si="6">+BX11/$BY11</f>
        <v>#DIV/0!</v>
      </c>
      <c r="BS11" s="44" t="s">
        <v>546</v>
      </c>
      <c r="BT11" s="750">
        <f>集計・資料②!DI6</f>
        <v>0</v>
      </c>
      <c r="BU11" s="299">
        <f>集計・資料②!DJ6</f>
        <v>0</v>
      </c>
      <c r="BV11" s="299">
        <f>集計・資料②!DK6</f>
        <v>0</v>
      </c>
      <c r="BW11" s="391">
        <f>集計・資料②!DL6</f>
        <v>0</v>
      </c>
      <c r="BX11" s="812">
        <f>集計・資料②!DM6</f>
        <v>0</v>
      </c>
      <c r="BY11" s="327">
        <f>+SUM(BT11:BX11)</f>
        <v>0</v>
      </c>
    </row>
    <row r="12" spans="1:77">
      <c r="B12" s="988"/>
      <c r="C12" s="988"/>
      <c r="D12" s="988"/>
      <c r="E12" s="988"/>
      <c r="F12" s="988"/>
      <c r="G12" s="988"/>
      <c r="H12" s="988"/>
      <c r="I12" s="988"/>
      <c r="J12" s="988"/>
      <c r="K12" s="988"/>
      <c r="L12" s="988"/>
      <c r="M12" s="988"/>
      <c r="O12" s="738"/>
      <c r="P12" s="739"/>
      <c r="Q12" s="739"/>
      <c r="R12" s="739"/>
      <c r="S12" s="739"/>
      <c r="T12" s="739"/>
      <c r="U12" s="739"/>
      <c r="V12" s="739"/>
      <c r="W12" s="739"/>
      <c r="X12" s="739"/>
      <c r="Y12" s="739"/>
      <c r="Z12" s="739"/>
      <c r="AA12" s="740"/>
      <c r="AC12" s="690" t="s">
        <v>536</v>
      </c>
      <c r="AD12" s="697">
        <f>BM22</f>
        <v>0.16477272727272727</v>
      </c>
      <c r="AE12" s="688">
        <f>BN22</f>
        <v>0.15909090909090909</v>
      </c>
      <c r="AF12" s="688">
        <f>BO22</f>
        <v>0.11931818181818182</v>
      </c>
      <c r="AG12" s="688">
        <f>BP22</f>
        <v>0.53409090909090906</v>
      </c>
      <c r="AH12" s="688">
        <f>BQ22</f>
        <v>2.2727272727272728E-2</v>
      </c>
      <c r="AJ12" s="690" t="s">
        <v>536</v>
      </c>
      <c r="AK12" s="711">
        <f t="shared" ref="AK12:AP12" si="7">BT22</f>
        <v>29</v>
      </c>
      <c r="AL12" s="711">
        <f t="shared" si="7"/>
        <v>28</v>
      </c>
      <c r="AM12" s="711">
        <f t="shared" si="7"/>
        <v>21</v>
      </c>
      <c r="AN12" s="711">
        <f t="shared" si="7"/>
        <v>94</v>
      </c>
      <c r="AO12" s="711">
        <f t="shared" si="7"/>
        <v>4</v>
      </c>
      <c r="AP12" s="711">
        <f t="shared" si="7"/>
        <v>176</v>
      </c>
      <c r="AR12" s="336" t="str">
        <f>CONCATENATE("※この問いは、常時使用する従業員の数が30人以上の事業所が対象。無回答を除く対象事業所",TEXT(AK7,"0社"),"中",TEXT(AK6,"0社"),"（",TEXT(AD7,"0.0%"),"）","が制度を知っていて理解している。")</f>
        <v>※この問いは、常時使用する従業員の数が30人以上の事業所が対象。無回答を除く対象事業所561社中181社（32.3%）が制度を知っていて理解している。</v>
      </c>
      <c r="BL12" s="7" t="s">
        <v>533</v>
      </c>
      <c r="BM12" s="52">
        <f t="shared" si="2"/>
        <v>0.22641509433962265</v>
      </c>
      <c r="BN12" s="53">
        <f t="shared" si="3"/>
        <v>0.16981132075471697</v>
      </c>
      <c r="BO12" s="53">
        <f t="shared" si="4"/>
        <v>0.16037735849056603</v>
      </c>
      <c r="BP12" s="47">
        <f t="shared" si="5"/>
        <v>0.41509433962264153</v>
      </c>
      <c r="BQ12" s="47">
        <f t="shared" si="6"/>
        <v>2.8301886792452831E-2</v>
      </c>
      <c r="BS12" s="7" t="s">
        <v>533</v>
      </c>
      <c r="BT12" s="750">
        <f>集計・資料②!DI8</f>
        <v>24</v>
      </c>
      <c r="BU12" s="284">
        <f>集計・資料②!DJ8</f>
        <v>18</v>
      </c>
      <c r="BV12" s="284">
        <f>集計・資料②!DK8</f>
        <v>17</v>
      </c>
      <c r="BW12" s="391">
        <f>集計・資料②!DL8</f>
        <v>44</v>
      </c>
      <c r="BX12" s="812">
        <f>集計・資料②!DM8</f>
        <v>3</v>
      </c>
      <c r="BY12" s="310">
        <f t="shared" ref="BY12:BY24" si="8">+SUM(BT12:BX12)</f>
        <v>106</v>
      </c>
    </row>
    <row r="13" spans="1:77">
      <c r="B13" s="988"/>
      <c r="C13" s="988"/>
      <c r="D13" s="988"/>
      <c r="E13" s="988"/>
      <c r="F13" s="988"/>
      <c r="G13" s="988"/>
      <c r="H13" s="988"/>
      <c r="I13" s="988"/>
      <c r="J13" s="988"/>
      <c r="K13" s="988"/>
      <c r="L13" s="988"/>
      <c r="M13" s="988"/>
      <c r="O13" s="738"/>
      <c r="P13" s="739"/>
      <c r="Q13" s="739"/>
      <c r="R13" s="739"/>
      <c r="S13" s="739"/>
      <c r="T13" s="739"/>
      <c r="U13" s="739"/>
      <c r="V13" s="739"/>
      <c r="W13" s="739"/>
      <c r="X13" s="739"/>
      <c r="Y13" s="739"/>
      <c r="Z13" s="739"/>
      <c r="AA13" s="740"/>
      <c r="AC13" s="690" t="s">
        <v>526</v>
      </c>
      <c r="AD13" s="697">
        <f>BM21</f>
        <v>0.16666666666666666</v>
      </c>
      <c r="AE13" s="688">
        <f>BN21</f>
        <v>8.3333333333333329E-2</v>
      </c>
      <c r="AF13" s="688">
        <f>BO21</f>
        <v>0.25</v>
      </c>
      <c r="AG13" s="688">
        <f>BP21</f>
        <v>0.41666666666666669</v>
      </c>
      <c r="AH13" s="688">
        <f>BQ21</f>
        <v>8.3333333333333329E-2</v>
      </c>
      <c r="AJ13" s="690" t="s">
        <v>526</v>
      </c>
      <c r="AK13" s="711">
        <f t="shared" ref="AK13:AP13" si="9">BT21</f>
        <v>2</v>
      </c>
      <c r="AL13" s="711">
        <f t="shared" si="9"/>
        <v>1</v>
      </c>
      <c r="AM13" s="711">
        <f t="shared" si="9"/>
        <v>3</v>
      </c>
      <c r="AN13" s="711">
        <f t="shared" si="9"/>
        <v>5</v>
      </c>
      <c r="AO13" s="711">
        <f t="shared" si="9"/>
        <v>1</v>
      </c>
      <c r="AP13" s="711">
        <f t="shared" si="9"/>
        <v>12</v>
      </c>
      <c r="AS13" s="790"/>
      <c r="AT13" s="790"/>
      <c r="AU13" s="790"/>
      <c r="AV13" s="790"/>
      <c r="AW13" s="790"/>
      <c r="AX13" s="790"/>
      <c r="AY13" s="790"/>
      <c r="AZ13" s="790"/>
      <c r="BA13" s="790"/>
      <c r="BB13" s="790"/>
      <c r="BC13" s="790"/>
      <c r="BD13" s="790"/>
      <c r="BE13" s="790"/>
      <c r="BF13" s="790"/>
      <c r="BL13" s="7" t="s">
        <v>534</v>
      </c>
      <c r="BM13" s="96">
        <f t="shared" si="2"/>
        <v>0.17164179104477612</v>
      </c>
      <c r="BN13" s="72">
        <f t="shared" si="3"/>
        <v>0.1417910447761194</v>
      </c>
      <c r="BO13" s="72">
        <f t="shared" si="4"/>
        <v>0.17164179104477612</v>
      </c>
      <c r="BP13" s="73">
        <f t="shared" si="5"/>
        <v>0.4925373134328358</v>
      </c>
      <c r="BQ13" s="73">
        <f t="shared" si="6"/>
        <v>2.2388059701492536E-2</v>
      </c>
      <c r="BS13" s="7" t="s">
        <v>534</v>
      </c>
      <c r="BT13" s="750">
        <f>集計・資料②!DI10</f>
        <v>23</v>
      </c>
      <c r="BU13" s="284">
        <f>集計・資料②!DJ10</f>
        <v>19</v>
      </c>
      <c r="BV13" s="284">
        <f>集計・資料②!DK10</f>
        <v>23</v>
      </c>
      <c r="BW13" s="391">
        <f>集計・資料②!DL10</f>
        <v>66</v>
      </c>
      <c r="BX13" s="812">
        <f>集計・資料②!DM10</f>
        <v>3</v>
      </c>
      <c r="BY13" s="310">
        <f t="shared" si="8"/>
        <v>134</v>
      </c>
    </row>
    <row r="14" spans="1:77" ht="11.25" customHeight="1">
      <c r="B14" s="988"/>
      <c r="C14" s="988"/>
      <c r="D14" s="988"/>
      <c r="E14" s="988"/>
      <c r="F14" s="988"/>
      <c r="G14" s="988"/>
      <c r="H14" s="988"/>
      <c r="I14" s="988"/>
      <c r="J14" s="988"/>
      <c r="K14" s="988"/>
      <c r="L14" s="988"/>
      <c r="M14" s="988"/>
      <c r="O14" s="738"/>
      <c r="P14" s="739"/>
      <c r="Q14" s="739"/>
      <c r="R14" s="739"/>
      <c r="S14" s="739"/>
      <c r="T14" s="739"/>
      <c r="U14" s="739"/>
      <c r="V14" s="739"/>
      <c r="W14" s="739"/>
      <c r="X14" s="739"/>
      <c r="Y14" s="739"/>
      <c r="Z14" s="739"/>
      <c r="AA14" s="740"/>
      <c r="AC14" s="690" t="s">
        <v>527</v>
      </c>
      <c r="AD14" s="697">
        <f>BM20</f>
        <v>0.29166666666666669</v>
      </c>
      <c r="AE14" s="688">
        <f>BN20</f>
        <v>0.16666666666666666</v>
      </c>
      <c r="AF14" s="688">
        <f>BO20</f>
        <v>0.25</v>
      </c>
      <c r="AG14" s="688">
        <f>BP20</f>
        <v>0.25</v>
      </c>
      <c r="AH14" s="688">
        <f>BQ20</f>
        <v>4.1666666666666664E-2</v>
      </c>
      <c r="AJ14" s="690" t="s">
        <v>527</v>
      </c>
      <c r="AK14" s="711">
        <f t="shared" ref="AK14:AP14" si="10">BT20</f>
        <v>7</v>
      </c>
      <c r="AL14" s="711">
        <f t="shared" si="10"/>
        <v>4</v>
      </c>
      <c r="AM14" s="711">
        <f t="shared" si="10"/>
        <v>6</v>
      </c>
      <c r="AN14" s="711">
        <f t="shared" si="10"/>
        <v>6</v>
      </c>
      <c r="AO14" s="711">
        <f t="shared" si="10"/>
        <v>1</v>
      </c>
      <c r="AP14" s="711">
        <f t="shared" si="10"/>
        <v>24</v>
      </c>
      <c r="AR14" s="789" t="s">
        <v>678</v>
      </c>
      <c r="AS14" s="806"/>
      <c r="AT14" s="806"/>
      <c r="AU14" s="806"/>
      <c r="AV14" s="806"/>
      <c r="AW14" s="806"/>
      <c r="AX14" s="806"/>
      <c r="AY14" s="806"/>
      <c r="AZ14" s="806"/>
      <c r="BA14" s="806"/>
      <c r="BB14" s="806"/>
      <c r="BC14" s="806"/>
      <c r="BD14" s="806"/>
      <c r="BE14" s="806"/>
      <c r="BF14" s="806"/>
      <c r="BL14" s="7" t="s">
        <v>532</v>
      </c>
      <c r="BM14" s="96">
        <f t="shared" si="2"/>
        <v>0.23684210526315788</v>
      </c>
      <c r="BN14" s="72">
        <f t="shared" si="3"/>
        <v>7.8947368421052627E-2</v>
      </c>
      <c r="BO14" s="72">
        <f t="shared" si="4"/>
        <v>0.10526315789473684</v>
      </c>
      <c r="BP14" s="73">
        <f t="shared" si="5"/>
        <v>0.47368421052631576</v>
      </c>
      <c r="BQ14" s="73">
        <f t="shared" si="6"/>
        <v>0.10526315789473684</v>
      </c>
      <c r="BS14" s="7" t="s">
        <v>532</v>
      </c>
      <c r="BT14" s="750">
        <f>集計・資料②!DI12</f>
        <v>9</v>
      </c>
      <c r="BU14" s="284">
        <f>集計・資料②!DJ12</f>
        <v>3</v>
      </c>
      <c r="BV14" s="284">
        <f>集計・資料②!DK12</f>
        <v>4</v>
      </c>
      <c r="BW14" s="391">
        <f>集計・資料②!DL12</f>
        <v>18</v>
      </c>
      <c r="BX14" s="812">
        <f>集計・資料②!DM12</f>
        <v>4</v>
      </c>
      <c r="BY14" s="310">
        <f t="shared" si="8"/>
        <v>38</v>
      </c>
    </row>
    <row r="15" spans="1:77">
      <c r="B15" s="988"/>
      <c r="C15" s="988"/>
      <c r="D15" s="988"/>
      <c r="E15" s="988"/>
      <c r="F15" s="988"/>
      <c r="G15" s="988"/>
      <c r="H15" s="988"/>
      <c r="I15" s="988"/>
      <c r="J15" s="988"/>
      <c r="K15" s="988"/>
      <c r="L15" s="988"/>
      <c r="M15" s="988"/>
      <c r="O15" s="738"/>
      <c r="P15" s="739"/>
      <c r="Q15" s="739"/>
      <c r="R15" s="739"/>
      <c r="S15" s="739"/>
      <c r="T15" s="739"/>
      <c r="U15" s="739"/>
      <c r="V15" s="739"/>
      <c r="W15" s="739"/>
      <c r="X15" s="739"/>
      <c r="Y15" s="739"/>
      <c r="Z15" s="739"/>
      <c r="AA15" s="740"/>
      <c r="AC15" s="690" t="s">
        <v>528</v>
      </c>
      <c r="AD15" s="697">
        <f>BM19</f>
        <v>0.17972350230414746</v>
      </c>
      <c r="AE15" s="688">
        <f>BN19</f>
        <v>0.12903225806451613</v>
      </c>
      <c r="AF15" s="688">
        <f>BO19</f>
        <v>9.6774193548387094E-2</v>
      </c>
      <c r="AG15" s="688">
        <f>BP19</f>
        <v>0.56682027649769584</v>
      </c>
      <c r="AH15" s="688">
        <f>BQ19</f>
        <v>2.7649769585253458E-2</v>
      </c>
      <c r="AJ15" s="690" t="s">
        <v>528</v>
      </c>
      <c r="AK15" s="711">
        <f t="shared" ref="AK15:AP15" si="11">BT19</f>
        <v>39</v>
      </c>
      <c r="AL15" s="711">
        <f t="shared" si="11"/>
        <v>28</v>
      </c>
      <c r="AM15" s="711">
        <f t="shared" si="11"/>
        <v>21</v>
      </c>
      <c r="AN15" s="711">
        <f t="shared" si="11"/>
        <v>123</v>
      </c>
      <c r="AO15" s="711">
        <f t="shared" si="11"/>
        <v>6</v>
      </c>
      <c r="AP15" s="711">
        <f t="shared" si="11"/>
        <v>217</v>
      </c>
      <c r="AR15" s="1007" t="str">
        <f>CONCATENATE("　",AR4,CHAR(10),"　",AR7,CHAR(10),"　",AR9,CHAR(10),AR12)</f>
        <v>　公正採用選考人権啓発推進員制度についての問いに対して、「知っていて理解している」事業所の割合は全体で15.7%となった。
　業種別では、「知っていて理解している」事業所は「運輸業」が他の業種に比べ高い割合を示している。
　規模別では、「50人以上」の事業所で「知っていて理解している」事業所の割合が高い。
※この問いは、常時使用する従業員の数が30人以上の事業所が対象。無回答を除く対象事業所561社中181社（32.3%）が制度を知っていて理解している。</v>
      </c>
      <c r="AS15" s="1007"/>
      <c r="AT15" s="1007"/>
      <c r="AU15" s="1007"/>
      <c r="AV15" s="1007"/>
      <c r="AW15" s="1007"/>
      <c r="AX15" s="1007"/>
      <c r="AY15" s="1007"/>
      <c r="AZ15" s="1007"/>
      <c r="BA15" s="1007"/>
      <c r="BB15" s="1007"/>
      <c r="BC15" s="1007"/>
      <c r="BD15" s="806"/>
      <c r="BE15" s="806"/>
      <c r="BF15" s="806"/>
      <c r="BL15" s="7" t="s">
        <v>531</v>
      </c>
      <c r="BM15" s="96">
        <f t="shared" si="2"/>
        <v>0.1377245508982036</v>
      </c>
      <c r="BN15" s="72">
        <f t="shared" si="3"/>
        <v>0.19161676646706588</v>
      </c>
      <c r="BO15" s="72">
        <f t="shared" si="4"/>
        <v>0.1437125748502994</v>
      </c>
      <c r="BP15" s="73">
        <f t="shared" si="5"/>
        <v>0.50898203592814373</v>
      </c>
      <c r="BQ15" s="73">
        <f t="shared" si="6"/>
        <v>1.7964071856287425E-2</v>
      </c>
      <c r="BS15" s="7" t="s">
        <v>531</v>
      </c>
      <c r="BT15" s="750">
        <f>集計・資料②!DI14</f>
        <v>23</v>
      </c>
      <c r="BU15" s="284">
        <f>集計・資料②!DJ14</f>
        <v>32</v>
      </c>
      <c r="BV15" s="284">
        <f>集計・資料②!DK14</f>
        <v>24</v>
      </c>
      <c r="BW15" s="391">
        <f>集計・資料②!DL14</f>
        <v>85</v>
      </c>
      <c r="BX15" s="812">
        <f>集計・資料②!DM14</f>
        <v>3</v>
      </c>
      <c r="BY15" s="310">
        <f t="shared" si="8"/>
        <v>167</v>
      </c>
    </row>
    <row r="16" spans="1:77" ht="12.75" customHeight="1">
      <c r="B16" s="988"/>
      <c r="C16" s="988"/>
      <c r="D16" s="988"/>
      <c r="E16" s="988"/>
      <c r="F16" s="988"/>
      <c r="G16" s="988"/>
      <c r="H16" s="988"/>
      <c r="I16" s="988"/>
      <c r="J16" s="988"/>
      <c r="K16" s="988"/>
      <c r="L16" s="988"/>
      <c r="M16" s="988"/>
      <c r="O16" s="738"/>
      <c r="P16" s="739"/>
      <c r="Q16" s="739"/>
      <c r="R16" s="739"/>
      <c r="S16" s="739"/>
      <c r="T16" s="739"/>
      <c r="U16" s="739"/>
      <c r="V16" s="739"/>
      <c r="W16" s="739"/>
      <c r="X16" s="739"/>
      <c r="Y16" s="739"/>
      <c r="Z16" s="739"/>
      <c r="AA16" s="740"/>
      <c r="AC16" s="690" t="s">
        <v>529</v>
      </c>
      <c r="AD16" s="697">
        <f>BM18</f>
        <v>0.17647058823529413</v>
      </c>
      <c r="AE16" s="697">
        <f>BN18</f>
        <v>0</v>
      </c>
      <c r="AF16" s="688">
        <f>BO18</f>
        <v>0.41176470588235292</v>
      </c>
      <c r="AG16" s="688">
        <f>BP18</f>
        <v>0.35294117647058826</v>
      </c>
      <c r="AH16" s="688">
        <f>BQ18</f>
        <v>5.8823529411764705E-2</v>
      </c>
      <c r="AJ16" s="690" t="s">
        <v>529</v>
      </c>
      <c r="AK16" s="711">
        <f t="shared" ref="AK16:AP16" si="12">BT18</f>
        <v>3</v>
      </c>
      <c r="AL16" s="711">
        <f t="shared" si="12"/>
        <v>0</v>
      </c>
      <c r="AM16" s="711">
        <f t="shared" si="12"/>
        <v>7</v>
      </c>
      <c r="AN16" s="711">
        <f t="shared" si="12"/>
        <v>6</v>
      </c>
      <c r="AO16" s="711">
        <f t="shared" si="12"/>
        <v>1</v>
      </c>
      <c r="AP16" s="711">
        <f t="shared" si="12"/>
        <v>17</v>
      </c>
      <c r="AR16" s="1007"/>
      <c r="AS16" s="1007"/>
      <c r="AT16" s="1007"/>
      <c r="AU16" s="1007"/>
      <c r="AV16" s="1007"/>
      <c r="AW16" s="1007"/>
      <c r="AX16" s="1007"/>
      <c r="AY16" s="1007"/>
      <c r="AZ16" s="1007"/>
      <c r="BA16" s="1007"/>
      <c r="BB16" s="1007"/>
      <c r="BC16" s="1007"/>
      <c r="BD16" s="806"/>
      <c r="BE16" s="806"/>
      <c r="BF16" s="806"/>
      <c r="BL16" s="7" t="s">
        <v>530</v>
      </c>
      <c r="BM16" s="96">
        <f t="shared" si="2"/>
        <v>0</v>
      </c>
      <c r="BN16" s="72">
        <f t="shared" si="3"/>
        <v>0.1</v>
      </c>
      <c r="BO16" s="72">
        <f t="shared" si="4"/>
        <v>0.3</v>
      </c>
      <c r="BP16" s="73">
        <f t="shared" si="5"/>
        <v>0.53333333333333333</v>
      </c>
      <c r="BQ16" s="73">
        <f t="shared" si="6"/>
        <v>6.6666666666666666E-2</v>
      </c>
      <c r="BS16" s="7" t="s">
        <v>530</v>
      </c>
      <c r="BT16" s="750">
        <f>集計・資料②!DI16</f>
        <v>0</v>
      </c>
      <c r="BU16" s="284">
        <f>集計・資料②!DJ16</f>
        <v>3</v>
      </c>
      <c r="BV16" s="284">
        <f>集計・資料②!DK16</f>
        <v>9</v>
      </c>
      <c r="BW16" s="391">
        <f>集計・資料②!DL16</f>
        <v>16</v>
      </c>
      <c r="BX16" s="812">
        <f>集計・資料②!DM16</f>
        <v>2</v>
      </c>
      <c r="BY16" s="310">
        <f t="shared" si="8"/>
        <v>30</v>
      </c>
    </row>
    <row r="17" spans="1:77">
      <c r="B17" s="988"/>
      <c r="C17" s="988"/>
      <c r="D17" s="988"/>
      <c r="E17" s="988"/>
      <c r="F17" s="988"/>
      <c r="G17" s="988"/>
      <c r="H17" s="988"/>
      <c r="I17" s="988"/>
      <c r="J17" s="988"/>
      <c r="K17" s="988"/>
      <c r="L17" s="988"/>
      <c r="M17" s="988"/>
      <c r="O17" s="744"/>
      <c r="P17" s="745"/>
      <c r="Q17" s="745"/>
      <c r="R17" s="745"/>
      <c r="S17" s="745"/>
      <c r="T17" s="745"/>
      <c r="U17" s="745"/>
      <c r="V17" s="745"/>
      <c r="W17" s="745"/>
      <c r="X17" s="745"/>
      <c r="Y17" s="745"/>
      <c r="Z17" s="745"/>
      <c r="AA17" s="746"/>
      <c r="AC17" s="690" t="s">
        <v>535</v>
      </c>
      <c r="AD17" s="697">
        <f>BM17</f>
        <v>0.15</v>
      </c>
      <c r="AE17" s="697">
        <f>BN17</f>
        <v>0</v>
      </c>
      <c r="AF17" s="688">
        <f>BO17</f>
        <v>0.2</v>
      </c>
      <c r="AG17" s="688">
        <f>BP17</f>
        <v>0.65</v>
      </c>
      <c r="AH17" s="688">
        <f>BQ17</f>
        <v>0</v>
      </c>
      <c r="AJ17" s="690" t="s">
        <v>535</v>
      </c>
      <c r="AK17" s="711">
        <f t="shared" ref="AK17:AP17" si="13">BT17</f>
        <v>3</v>
      </c>
      <c r="AL17" s="711">
        <f t="shared" si="13"/>
        <v>0</v>
      </c>
      <c r="AM17" s="711">
        <f t="shared" si="13"/>
        <v>4</v>
      </c>
      <c r="AN17" s="711">
        <f t="shared" si="13"/>
        <v>13</v>
      </c>
      <c r="AO17" s="711">
        <f t="shared" si="13"/>
        <v>0</v>
      </c>
      <c r="AP17" s="711">
        <f t="shared" si="13"/>
        <v>20</v>
      </c>
      <c r="AR17" s="1007"/>
      <c r="AS17" s="1007"/>
      <c r="AT17" s="1007"/>
      <c r="AU17" s="1007"/>
      <c r="AV17" s="1007"/>
      <c r="AW17" s="1007"/>
      <c r="AX17" s="1007"/>
      <c r="AY17" s="1007"/>
      <c r="AZ17" s="1007"/>
      <c r="BA17" s="1007"/>
      <c r="BB17" s="1007"/>
      <c r="BC17" s="1007"/>
      <c r="BD17" s="806"/>
      <c r="BE17" s="806"/>
      <c r="BF17" s="806"/>
      <c r="BL17" s="7" t="s">
        <v>535</v>
      </c>
      <c r="BM17" s="96">
        <f t="shared" si="2"/>
        <v>0.15</v>
      </c>
      <c r="BN17" s="72">
        <f t="shared" si="3"/>
        <v>0</v>
      </c>
      <c r="BO17" s="72">
        <f t="shared" si="4"/>
        <v>0.2</v>
      </c>
      <c r="BP17" s="73">
        <f t="shared" si="5"/>
        <v>0.65</v>
      </c>
      <c r="BQ17" s="73">
        <f t="shared" si="6"/>
        <v>0</v>
      </c>
      <c r="BS17" s="7" t="s">
        <v>535</v>
      </c>
      <c r="BT17" s="750">
        <f>集計・資料②!DI18</f>
        <v>3</v>
      </c>
      <c r="BU17" s="284">
        <f>集計・資料②!DJ18</f>
        <v>0</v>
      </c>
      <c r="BV17" s="284">
        <f>集計・資料②!DK18</f>
        <v>4</v>
      </c>
      <c r="BW17" s="391">
        <f>集計・資料②!DL18</f>
        <v>13</v>
      </c>
      <c r="BX17" s="812">
        <f>集計・資料②!DM18</f>
        <v>0</v>
      </c>
      <c r="BY17" s="310">
        <f t="shared" si="8"/>
        <v>20</v>
      </c>
    </row>
    <row r="18" spans="1:77">
      <c r="AC18" s="690" t="s">
        <v>530</v>
      </c>
      <c r="AD18" s="697">
        <f>BM16</f>
        <v>0</v>
      </c>
      <c r="AE18" s="697">
        <f>BN16</f>
        <v>0.1</v>
      </c>
      <c r="AF18" s="688">
        <f>BO16</f>
        <v>0.3</v>
      </c>
      <c r="AG18" s="688">
        <f>BP16</f>
        <v>0.53333333333333333</v>
      </c>
      <c r="AH18" s="688">
        <f>BQ16</f>
        <v>6.6666666666666666E-2</v>
      </c>
      <c r="AJ18" s="690" t="s">
        <v>530</v>
      </c>
      <c r="AK18" s="711">
        <f t="shared" ref="AK18:AP18" si="14">BT16</f>
        <v>0</v>
      </c>
      <c r="AL18" s="711">
        <f t="shared" si="14"/>
        <v>3</v>
      </c>
      <c r="AM18" s="711">
        <f t="shared" si="14"/>
        <v>9</v>
      </c>
      <c r="AN18" s="711">
        <f t="shared" si="14"/>
        <v>16</v>
      </c>
      <c r="AO18" s="711">
        <f t="shared" si="14"/>
        <v>2</v>
      </c>
      <c r="AP18" s="711">
        <f t="shared" si="14"/>
        <v>30</v>
      </c>
      <c r="AR18" s="1007"/>
      <c r="AS18" s="1007"/>
      <c r="AT18" s="1007"/>
      <c r="AU18" s="1007"/>
      <c r="AV18" s="1007"/>
      <c r="AW18" s="1007"/>
      <c r="AX18" s="1007"/>
      <c r="AY18" s="1007"/>
      <c r="AZ18" s="1007"/>
      <c r="BA18" s="1007"/>
      <c r="BB18" s="1007"/>
      <c r="BC18" s="1007"/>
      <c r="BD18" s="806"/>
      <c r="BE18" s="806"/>
      <c r="BF18" s="806"/>
      <c r="BL18" s="7" t="s">
        <v>529</v>
      </c>
      <c r="BM18" s="96">
        <f t="shared" si="2"/>
        <v>0.17647058823529413</v>
      </c>
      <c r="BN18" s="72">
        <f t="shared" si="3"/>
        <v>0</v>
      </c>
      <c r="BO18" s="72">
        <f t="shared" si="4"/>
        <v>0.41176470588235292</v>
      </c>
      <c r="BP18" s="73">
        <f t="shared" si="5"/>
        <v>0.35294117647058826</v>
      </c>
      <c r="BQ18" s="73">
        <f t="shared" si="6"/>
        <v>5.8823529411764705E-2</v>
      </c>
      <c r="BS18" s="7" t="s">
        <v>529</v>
      </c>
      <c r="BT18" s="750">
        <f>集計・資料②!DI20</f>
        <v>3</v>
      </c>
      <c r="BU18" s="284">
        <f>集計・資料②!DJ20</f>
        <v>0</v>
      </c>
      <c r="BV18" s="284">
        <f>集計・資料②!DK20</f>
        <v>7</v>
      </c>
      <c r="BW18" s="391">
        <f>集計・資料②!DL20</f>
        <v>6</v>
      </c>
      <c r="BX18" s="812">
        <f>集計・資料②!DM20</f>
        <v>1</v>
      </c>
      <c r="BY18" s="310">
        <f t="shared" si="8"/>
        <v>17</v>
      </c>
    </row>
    <row r="19" spans="1:77">
      <c r="A19" s="734"/>
      <c r="B19" s="735"/>
      <c r="C19" s="735"/>
      <c r="D19" s="735"/>
      <c r="E19" s="735"/>
      <c r="F19" s="735"/>
      <c r="G19" s="735"/>
      <c r="H19" s="735"/>
      <c r="I19" s="735"/>
      <c r="J19" s="735"/>
      <c r="K19" s="735"/>
      <c r="L19" s="735"/>
      <c r="M19" s="735"/>
      <c r="N19" s="735"/>
      <c r="O19" s="735"/>
      <c r="P19" s="735"/>
      <c r="Q19" s="735"/>
      <c r="R19" s="735"/>
      <c r="S19" s="735"/>
      <c r="T19" s="735"/>
      <c r="U19" s="735"/>
      <c r="V19" s="735"/>
      <c r="W19" s="735"/>
      <c r="X19" s="735"/>
      <c r="Y19" s="735"/>
      <c r="Z19" s="735"/>
      <c r="AA19" s="736"/>
      <c r="AC19" s="690" t="s">
        <v>531</v>
      </c>
      <c r="AD19" s="697">
        <f>BM15</f>
        <v>0.1377245508982036</v>
      </c>
      <c r="AE19" s="697">
        <f>BN15</f>
        <v>0.19161676646706588</v>
      </c>
      <c r="AF19" s="688">
        <f>BO15</f>
        <v>0.1437125748502994</v>
      </c>
      <c r="AG19" s="688">
        <f>BP15</f>
        <v>0.50898203592814373</v>
      </c>
      <c r="AH19" s="688">
        <f>BQ15</f>
        <v>1.7964071856287425E-2</v>
      </c>
      <c r="AJ19" s="690" t="s">
        <v>531</v>
      </c>
      <c r="AK19" s="711">
        <f t="shared" ref="AK19:AP19" si="15">BT15</f>
        <v>23</v>
      </c>
      <c r="AL19" s="711">
        <f t="shared" si="15"/>
        <v>32</v>
      </c>
      <c r="AM19" s="711">
        <f t="shared" si="15"/>
        <v>24</v>
      </c>
      <c r="AN19" s="711">
        <f t="shared" si="15"/>
        <v>85</v>
      </c>
      <c r="AO19" s="711">
        <f t="shared" si="15"/>
        <v>3</v>
      </c>
      <c r="AP19" s="711">
        <f t="shared" si="15"/>
        <v>167</v>
      </c>
      <c r="AR19" s="1007"/>
      <c r="AS19" s="1007"/>
      <c r="AT19" s="1007"/>
      <c r="AU19" s="1007"/>
      <c r="AV19" s="1007"/>
      <c r="AW19" s="1007"/>
      <c r="AX19" s="1007"/>
      <c r="AY19" s="1007"/>
      <c r="AZ19" s="1007"/>
      <c r="BA19" s="1007"/>
      <c r="BB19" s="1007"/>
      <c r="BC19" s="1007"/>
      <c r="BD19" s="806"/>
      <c r="BE19" s="806"/>
      <c r="BF19" s="806"/>
      <c r="BL19" s="7" t="s">
        <v>528</v>
      </c>
      <c r="BM19" s="96">
        <f t="shared" si="2"/>
        <v>0.17972350230414746</v>
      </c>
      <c r="BN19" s="72">
        <f t="shared" si="3"/>
        <v>0.12903225806451613</v>
      </c>
      <c r="BO19" s="72">
        <f t="shared" si="4"/>
        <v>9.6774193548387094E-2</v>
      </c>
      <c r="BP19" s="73">
        <f t="shared" si="5"/>
        <v>0.56682027649769584</v>
      </c>
      <c r="BQ19" s="73">
        <f t="shared" si="6"/>
        <v>2.7649769585253458E-2</v>
      </c>
      <c r="BS19" s="7" t="s">
        <v>528</v>
      </c>
      <c r="BT19" s="750">
        <f>集計・資料②!DI22</f>
        <v>39</v>
      </c>
      <c r="BU19" s="284">
        <f>集計・資料②!DJ22</f>
        <v>28</v>
      </c>
      <c r="BV19" s="284">
        <f>集計・資料②!DK22</f>
        <v>21</v>
      </c>
      <c r="BW19" s="391">
        <f>集計・資料②!DL22</f>
        <v>123</v>
      </c>
      <c r="BX19" s="812">
        <f>集計・資料②!DM22</f>
        <v>6</v>
      </c>
      <c r="BY19" s="310">
        <f t="shared" si="8"/>
        <v>217</v>
      </c>
    </row>
    <row r="20" spans="1:77" ht="10.5" customHeight="1">
      <c r="A20" s="738"/>
      <c r="B20" s="739"/>
      <c r="C20" s="739"/>
      <c r="D20" s="739"/>
      <c r="E20" s="739"/>
      <c r="F20" s="739"/>
      <c r="G20" s="739"/>
      <c r="H20" s="739"/>
      <c r="I20" s="739"/>
      <c r="J20" s="739"/>
      <c r="K20" s="739"/>
      <c r="L20" s="739"/>
      <c r="M20" s="739"/>
      <c r="N20" s="739"/>
      <c r="O20" s="739"/>
      <c r="P20" s="739"/>
      <c r="Q20" s="739"/>
      <c r="R20" s="739"/>
      <c r="S20" s="739"/>
      <c r="T20" s="739"/>
      <c r="U20" s="739"/>
      <c r="V20" s="739"/>
      <c r="W20" s="739"/>
      <c r="X20" s="739"/>
      <c r="Y20" s="739"/>
      <c r="Z20" s="739"/>
      <c r="AA20" s="740"/>
      <c r="AC20" s="690" t="s">
        <v>532</v>
      </c>
      <c r="AD20" s="697">
        <f>BM14</f>
        <v>0.23684210526315788</v>
      </c>
      <c r="AE20" s="697">
        <f>BN14</f>
        <v>7.8947368421052627E-2</v>
      </c>
      <c r="AF20" s="688">
        <f>BO14</f>
        <v>0.10526315789473684</v>
      </c>
      <c r="AG20" s="688">
        <f>BP14</f>
        <v>0.47368421052631576</v>
      </c>
      <c r="AH20" s="688">
        <f>BQ14</f>
        <v>0.10526315789473684</v>
      </c>
      <c r="AJ20" s="690" t="s">
        <v>532</v>
      </c>
      <c r="AK20" s="711">
        <f t="shared" ref="AK20:AP20" si="16">BT14</f>
        <v>9</v>
      </c>
      <c r="AL20" s="711">
        <f t="shared" si="16"/>
        <v>3</v>
      </c>
      <c r="AM20" s="711">
        <f t="shared" si="16"/>
        <v>4</v>
      </c>
      <c r="AN20" s="711">
        <f t="shared" si="16"/>
        <v>18</v>
      </c>
      <c r="AO20" s="711">
        <f t="shared" si="16"/>
        <v>4</v>
      </c>
      <c r="AP20" s="711">
        <f t="shared" si="16"/>
        <v>38</v>
      </c>
      <c r="AR20" s="1007"/>
      <c r="AS20" s="1007"/>
      <c r="AT20" s="1007"/>
      <c r="AU20" s="1007"/>
      <c r="AV20" s="1007"/>
      <c r="AW20" s="1007"/>
      <c r="AX20" s="1007"/>
      <c r="AY20" s="1007"/>
      <c r="AZ20" s="1007"/>
      <c r="BA20" s="1007"/>
      <c r="BB20" s="1007"/>
      <c r="BC20" s="1007"/>
      <c r="BD20" s="806"/>
      <c r="BE20" s="806"/>
      <c r="BF20" s="806"/>
      <c r="BL20" s="7" t="s">
        <v>527</v>
      </c>
      <c r="BM20" s="96">
        <f t="shared" si="2"/>
        <v>0.29166666666666669</v>
      </c>
      <c r="BN20" s="72">
        <f t="shared" si="3"/>
        <v>0.16666666666666666</v>
      </c>
      <c r="BO20" s="72">
        <f t="shared" si="4"/>
        <v>0.25</v>
      </c>
      <c r="BP20" s="73">
        <f t="shared" si="5"/>
        <v>0.25</v>
      </c>
      <c r="BQ20" s="73">
        <f t="shared" si="6"/>
        <v>4.1666666666666664E-2</v>
      </c>
      <c r="BS20" s="7" t="s">
        <v>527</v>
      </c>
      <c r="BT20" s="750">
        <f>集計・資料②!DI24</f>
        <v>7</v>
      </c>
      <c r="BU20" s="284">
        <f>集計・資料②!DJ24</f>
        <v>4</v>
      </c>
      <c r="BV20" s="284">
        <f>集計・資料②!DK24</f>
        <v>6</v>
      </c>
      <c r="BW20" s="391">
        <f>集計・資料②!DL24</f>
        <v>6</v>
      </c>
      <c r="BX20" s="812">
        <f>集計・資料②!DM24</f>
        <v>1</v>
      </c>
      <c r="BY20" s="310">
        <f t="shared" si="8"/>
        <v>24</v>
      </c>
    </row>
    <row r="21" spans="1:77">
      <c r="A21" s="738"/>
      <c r="B21" s="739"/>
      <c r="C21" s="739"/>
      <c r="D21" s="739"/>
      <c r="E21" s="739"/>
      <c r="F21" s="739"/>
      <c r="G21" s="739"/>
      <c r="H21" s="739"/>
      <c r="I21" s="739"/>
      <c r="J21" s="739"/>
      <c r="K21" s="739"/>
      <c r="L21" s="739"/>
      <c r="M21" s="739"/>
      <c r="N21" s="739"/>
      <c r="O21" s="739"/>
      <c r="P21" s="739"/>
      <c r="Q21" s="739"/>
      <c r="R21" s="739"/>
      <c r="S21" s="739"/>
      <c r="T21" s="739"/>
      <c r="U21" s="739"/>
      <c r="V21" s="739"/>
      <c r="W21" s="739"/>
      <c r="X21" s="739"/>
      <c r="Y21" s="739"/>
      <c r="Z21" s="739"/>
      <c r="AA21" s="740"/>
      <c r="AC21" s="690" t="s">
        <v>534</v>
      </c>
      <c r="AD21" s="697">
        <f>BM13</f>
        <v>0.17164179104477612</v>
      </c>
      <c r="AE21" s="688">
        <f>BN13</f>
        <v>0.1417910447761194</v>
      </c>
      <c r="AF21" s="688">
        <f>BO13</f>
        <v>0.17164179104477612</v>
      </c>
      <c r="AG21" s="688">
        <f>BP13</f>
        <v>0.4925373134328358</v>
      </c>
      <c r="AH21" s="688">
        <f>BQ13</f>
        <v>2.2388059701492536E-2</v>
      </c>
      <c r="AJ21" s="690" t="s">
        <v>534</v>
      </c>
      <c r="AK21" s="711">
        <f t="shared" ref="AK21:AP21" si="17">BT13</f>
        <v>23</v>
      </c>
      <c r="AL21" s="711">
        <f t="shared" si="17"/>
        <v>19</v>
      </c>
      <c r="AM21" s="711">
        <f t="shared" si="17"/>
        <v>23</v>
      </c>
      <c r="AN21" s="711">
        <f t="shared" si="17"/>
        <v>66</v>
      </c>
      <c r="AO21" s="711">
        <f t="shared" si="17"/>
        <v>3</v>
      </c>
      <c r="AP21" s="711">
        <f t="shared" si="17"/>
        <v>134</v>
      </c>
      <c r="AR21" s="1007"/>
      <c r="AS21" s="1007"/>
      <c r="AT21" s="1007"/>
      <c r="AU21" s="1007"/>
      <c r="AV21" s="1007"/>
      <c r="AW21" s="1007"/>
      <c r="AX21" s="1007"/>
      <c r="AY21" s="1007"/>
      <c r="AZ21" s="1007"/>
      <c r="BA21" s="1007"/>
      <c r="BB21" s="1007"/>
      <c r="BC21" s="1007"/>
      <c r="BD21" s="806"/>
      <c r="BE21" s="806"/>
      <c r="BF21" s="806"/>
      <c r="BL21" s="7" t="s">
        <v>526</v>
      </c>
      <c r="BM21" s="96">
        <f t="shared" si="2"/>
        <v>0.16666666666666666</v>
      </c>
      <c r="BN21" s="72">
        <f t="shared" si="3"/>
        <v>8.3333333333333329E-2</v>
      </c>
      <c r="BO21" s="72">
        <f t="shared" si="4"/>
        <v>0.25</v>
      </c>
      <c r="BP21" s="73">
        <f t="shared" si="5"/>
        <v>0.41666666666666669</v>
      </c>
      <c r="BQ21" s="73">
        <f t="shared" si="6"/>
        <v>8.3333333333333329E-2</v>
      </c>
      <c r="BS21" s="7" t="s">
        <v>526</v>
      </c>
      <c r="BT21" s="750">
        <f>集計・資料②!DI26</f>
        <v>2</v>
      </c>
      <c r="BU21" s="284">
        <f>集計・資料②!DJ26</f>
        <v>1</v>
      </c>
      <c r="BV21" s="284">
        <f>集計・資料②!DK26</f>
        <v>3</v>
      </c>
      <c r="BW21" s="391">
        <f>集計・資料②!DL26</f>
        <v>5</v>
      </c>
      <c r="BX21" s="812">
        <f>集計・資料②!DM26</f>
        <v>1</v>
      </c>
      <c r="BY21" s="310">
        <f t="shared" si="8"/>
        <v>12</v>
      </c>
    </row>
    <row r="22" spans="1:77">
      <c r="A22" s="738"/>
      <c r="B22" s="739"/>
      <c r="C22" s="739"/>
      <c r="D22" s="739"/>
      <c r="E22" s="739"/>
      <c r="F22" s="739"/>
      <c r="G22" s="739"/>
      <c r="H22" s="739"/>
      <c r="I22" s="739"/>
      <c r="J22" s="739"/>
      <c r="K22" s="739"/>
      <c r="L22" s="739"/>
      <c r="M22" s="739"/>
      <c r="N22" s="739"/>
      <c r="O22" s="739"/>
      <c r="P22" s="739"/>
      <c r="Q22" s="739"/>
      <c r="R22" s="739"/>
      <c r="S22" s="739"/>
      <c r="T22" s="739"/>
      <c r="U22" s="739"/>
      <c r="V22" s="739"/>
      <c r="W22" s="739"/>
      <c r="X22" s="739"/>
      <c r="Y22" s="739"/>
      <c r="Z22" s="739"/>
      <c r="AA22" s="740"/>
      <c r="AC22" s="690" t="s">
        <v>533</v>
      </c>
      <c r="AD22" s="697">
        <f>BM12</f>
        <v>0.22641509433962265</v>
      </c>
      <c r="AE22" s="688">
        <f>BN12</f>
        <v>0.16981132075471697</v>
      </c>
      <c r="AF22" s="688">
        <f>BO12</f>
        <v>0.16037735849056603</v>
      </c>
      <c r="AG22" s="688">
        <f>BP12</f>
        <v>0.41509433962264153</v>
      </c>
      <c r="AH22" s="688">
        <f>BQ12</f>
        <v>2.8301886792452831E-2</v>
      </c>
      <c r="AJ22" s="690" t="s">
        <v>533</v>
      </c>
      <c r="AK22" s="711">
        <f t="shared" ref="AK22:AP22" si="18">BT12</f>
        <v>24</v>
      </c>
      <c r="AL22" s="711">
        <f t="shared" si="18"/>
        <v>18</v>
      </c>
      <c r="AM22" s="711">
        <f t="shared" si="18"/>
        <v>17</v>
      </c>
      <c r="AN22" s="711">
        <f t="shared" si="18"/>
        <v>44</v>
      </c>
      <c r="AO22" s="711">
        <f t="shared" si="18"/>
        <v>3</v>
      </c>
      <c r="AP22" s="711">
        <f t="shared" si="18"/>
        <v>106</v>
      </c>
      <c r="AR22" s="1007"/>
      <c r="AS22" s="1007"/>
      <c r="AT22" s="1007"/>
      <c r="AU22" s="1007"/>
      <c r="AV22" s="1007"/>
      <c r="AW22" s="1007"/>
      <c r="AX22" s="1007"/>
      <c r="AY22" s="1007"/>
      <c r="AZ22" s="1007"/>
      <c r="BA22" s="1007"/>
      <c r="BB22" s="1007"/>
      <c r="BC22" s="1007"/>
      <c r="BD22" s="806"/>
      <c r="BE22" s="806"/>
      <c r="BF22" s="806"/>
      <c r="BL22" s="16" t="s">
        <v>536</v>
      </c>
      <c r="BM22" s="96">
        <f t="shared" si="2"/>
        <v>0.16477272727272727</v>
      </c>
      <c r="BN22" s="72">
        <f t="shared" si="3"/>
        <v>0.15909090909090909</v>
      </c>
      <c r="BO22" s="72">
        <f t="shared" si="4"/>
        <v>0.11931818181818182</v>
      </c>
      <c r="BP22" s="73">
        <f t="shared" si="5"/>
        <v>0.53409090909090906</v>
      </c>
      <c r="BQ22" s="73">
        <f t="shared" si="6"/>
        <v>2.2727272727272728E-2</v>
      </c>
      <c r="BS22" s="16" t="s">
        <v>536</v>
      </c>
      <c r="BT22" s="750">
        <f>集計・資料②!DI28</f>
        <v>29</v>
      </c>
      <c r="BU22" s="284">
        <f>集計・資料②!DJ28</f>
        <v>28</v>
      </c>
      <c r="BV22" s="284">
        <f>集計・資料②!DK28</f>
        <v>21</v>
      </c>
      <c r="BW22" s="391">
        <f>集計・資料②!DL28</f>
        <v>94</v>
      </c>
      <c r="BX22" s="812">
        <f>集計・資料②!DM28</f>
        <v>4</v>
      </c>
      <c r="BY22" s="310">
        <f t="shared" si="8"/>
        <v>176</v>
      </c>
    </row>
    <row r="23" spans="1:77" ht="12.75" thickBot="1">
      <c r="A23" s="738"/>
      <c r="B23" s="739"/>
      <c r="C23" s="739"/>
      <c r="D23" s="739"/>
      <c r="E23" s="739"/>
      <c r="F23" s="739"/>
      <c r="G23" s="739"/>
      <c r="H23" s="739"/>
      <c r="I23" s="739"/>
      <c r="J23" s="739"/>
      <c r="K23" s="739"/>
      <c r="L23" s="739"/>
      <c r="M23" s="739"/>
      <c r="N23" s="739"/>
      <c r="O23" s="739"/>
      <c r="P23" s="739"/>
      <c r="Q23" s="739"/>
      <c r="R23" s="739"/>
      <c r="S23" s="739"/>
      <c r="T23" s="739"/>
      <c r="U23" s="739"/>
      <c r="V23" s="739"/>
      <c r="W23" s="739"/>
      <c r="X23" s="739"/>
      <c r="Y23" s="739"/>
      <c r="Z23" s="739"/>
      <c r="AA23" s="740"/>
      <c r="AC23" s="573" t="s">
        <v>546</v>
      </c>
      <c r="AD23" s="688" t="e">
        <f>BM11</f>
        <v>#DIV/0!</v>
      </c>
      <c r="AE23" s="688" t="e">
        <f>BN11</f>
        <v>#DIV/0!</v>
      </c>
      <c r="AF23" s="688" t="e">
        <f>BO11</f>
        <v>#DIV/0!</v>
      </c>
      <c r="AG23" s="688" t="e">
        <f>BP11</f>
        <v>#DIV/0!</v>
      </c>
      <c r="AH23" s="688" t="e">
        <f>BQ11</f>
        <v>#DIV/0!</v>
      </c>
      <c r="AJ23" s="573" t="s">
        <v>546</v>
      </c>
      <c r="AK23" s="711">
        <f t="shared" ref="AK23:AP23" si="19">BT11</f>
        <v>0</v>
      </c>
      <c r="AL23" s="711">
        <f t="shared" si="19"/>
        <v>0</v>
      </c>
      <c r="AM23" s="711">
        <f t="shared" si="19"/>
        <v>0</v>
      </c>
      <c r="AN23" s="711">
        <f t="shared" si="19"/>
        <v>0</v>
      </c>
      <c r="AO23" s="711">
        <f t="shared" si="19"/>
        <v>0</v>
      </c>
      <c r="AP23" s="711">
        <f t="shared" si="19"/>
        <v>0</v>
      </c>
      <c r="AR23" s="1007"/>
      <c r="AS23" s="1007"/>
      <c r="AT23" s="1007"/>
      <c r="AU23" s="1007"/>
      <c r="AV23" s="1007"/>
      <c r="AW23" s="1007"/>
      <c r="AX23" s="1007"/>
      <c r="AY23" s="1007"/>
      <c r="AZ23" s="1007"/>
      <c r="BA23" s="1007"/>
      <c r="BB23" s="1007"/>
      <c r="BC23" s="1007"/>
      <c r="BD23" s="806"/>
      <c r="BE23" s="806"/>
      <c r="BF23" s="806"/>
      <c r="BL23" s="10" t="s">
        <v>537</v>
      </c>
      <c r="BM23" s="55">
        <f t="shared" si="2"/>
        <v>8.8372093023255813E-2</v>
      </c>
      <c r="BN23" s="56">
        <f t="shared" si="3"/>
        <v>0.17209302325581396</v>
      </c>
      <c r="BO23" s="56">
        <f t="shared" si="4"/>
        <v>0.18139534883720931</v>
      </c>
      <c r="BP23" s="57">
        <f t="shared" si="5"/>
        <v>0.55348837209302326</v>
      </c>
      <c r="BQ23" s="57">
        <f t="shared" si="6"/>
        <v>4.6511627906976744E-3</v>
      </c>
      <c r="BS23" s="8" t="s">
        <v>537</v>
      </c>
      <c r="BT23" s="751">
        <f>集計・資料②!DI30</f>
        <v>19</v>
      </c>
      <c r="BU23" s="752">
        <f>集計・資料②!DJ30</f>
        <v>37</v>
      </c>
      <c r="BV23" s="752">
        <f>集計・資料②!DK30</f>
        <v>39</v>
      </c>
      <c r="BW23" s="810">
        <f>集計・資料②!DL30</f>
        <v>119</v>
      </c>
      <c r="BX23" s="813">
        <f>集計・資料②!DM30</f>
        <v>1</v>
      </c>
      <c r="BY23" s="311">
        <f t="shared" si="8"/>
        <v>215</v>
      </c>
    </row>
    <row r="24" spans="1:77" ht="13.5" thickTop="1" thickBot="1">
      <c r="A24" s="738"/>
      <c r="B24" s="739"/>
      <c r="C24" s="739"/>
      <c r="D24" s="739"/>
      <c r="E24" s="739"/>
      <c r="F24" s="739"/>
      <c r="G24" s="739"/>
      <c r="H24" s="739"/>
      <c r="I24" s="739"/>
      <c r="J24" s="739"/>
      <c r="K24" s="739"/>
      <c r="L24" s="739"/>
      <c r="M24" s="739"/>
      <c r="N24" s="739"/>
      <c r="O24" s="739"/>
      <c r="P24" s="739"/>
      <c r="Q24" s="739"/>
      <c r="R24" s="739"/>
      <c r="S24" s="739"/>
      <c r="T24" s="739"/>
      <c r="U24" s="739"/>
      <c r="V24" s="739"/>
      <c r="W24" s="739"/>
      <c r="X24" s="739"/>
      <c r="Y24" s="739"/>
      <c r="Z24" s="739"/>
      <c r="AA24" s="740"/>
      <c r="AC24" s="712"/>
      <c r="AJ24" s="589" t="s">
        <v>545</v>
      </c>
      <c r="AK24" s="711">
        <f t="shared" ref="AK24:AP24" si="20">+SUM(AK11:AK23)</f>
        <v>181</v>
      </c>
      <c r="AL24" s="711">
        <f t="shared" si="20"/>
        <v>173</v>
      </c>
      <c r="AM24" s="711">
        <f t="shared" si="20"/>
        <v>178</v>
      </c>
      <c r="AN24" s="711">
        <f t="shared" si="20"/>
        <v>595</v>
      </c>
      <c r="AO24" s="711">
        <f t="shared" si="20"/>
        <v>29</v>
      </c>
      <c r="AP24" s="711">
        <f t="shared" si="20"/>
        <v>1156</v>
      </c>
      <c r="AR24" s="1007"/>
      <c r="AS24" s="1007"/>
      <c r="AT24" s="1007"/>
      <c r="AU24" s="1007"/>
      <c r="AV24" s="1007"/>
      <c r="AW24" s="1007"/>
      <c r="AX24" s="1007"/>
      <c r="AY24" s="1007"/>
      <c r="AZ24" s="1007"/>
      <c r="BA24" s="1007"/>
      <c r="BB24" s="1007"/>
      <c r="BC24" s="1007"/>
      <c r="BD24" s="806"/>
      <c r="BE24" s="806"/>
      <c r="BF24" s="806"/>
      <c r="BL24" s="712"/>
      <c r="BS24" s="303" t="s">
        <v>545</v>
      </c>
      <c r="BT24" s="753">
        <f>+SUM(BT11:BT23)</f>
        <v>181</v>
      </c>
      <c r="BU24" s="483">
        <f>+SUM(BU11:BU23)</f>
        <v>173</v>
      </c>
      <c r="BV24" s="483">
        <f>+SUM(BV11:BV23)</f>
        <v>178</v>
      </c>
      <c r="BW24" s="811">
        <f>+SUM(BW11:BW23)</f>
        <v>595</v>
      </c>
      <c r="BX24" s="754">
        <f>+SUM(BX11:BX23)</f>
        <v>29</v>
      </c>
      <c r="BY24" s="308">
        <f t="shared" si="8"/>
        <v>1156</v>
      </c>
    </row>
    <row r="25" spans="1:77">
      <c r="A25" s="738"/>
      <c r="B25" s="739"/>
      <c r="C25" s="739"/>
      <c r="D25" s="739"/>
      <c r="E25" s="739"/>
      <c r="F25" s="739"/>
      <c r="G25" s="739"/>
      <c r="H25" s="739"/>
      <c r="I25" s="739"/>
      <c r="J25" s="739"/>
      <c r="K25" s="739"/>
      <c r="L25" s="739"/>
      <c r="M25" s="739"/>
      <c r="N25" s="739"/>
      <c r="O25" s="739"/>
      <c r="P25" s="739"/>
      <c r="Q25" s="739"/>
      <c r="R25" s="739"/>
      <c r="S25" s="739"/>
      <c r="T25" s="739"/>
      <c r="U25" s="739"/>
      <c r="V25" s="739"/>
      <c r="W25" s="739"/>
      <c r="X25" s="739"/>
      <c r="Y25" s="739"/>
      <c r="Z25" s="739"/>
      <c r="AA25" s="740"/>
      <c r="AC25" s="712"/>
      <c r="AR25" s="1007"/>
      <c r="AS25" s="1007"/>
      <c r="AT25" s="1007"/>
      <c r="AU25" s="1007"/>
      <c r="AV25" s="1007"/>
      <c r="AW25" s="1007"/>
      <c r="AX25" s="1007"/>
      <c r="AY25" s="1007"/>
      <c r="AZ25" s="1007"/>
      <c r="BA25" s="1007"/>
      <c r="BB25" s="1007"/>
      <c r="BC25" s="1007"/>
      <c r="BD25" s="806"/>
      <c r="BE25" s="806"/>
      <c r="BF25" s="806"/>
      <c r="BL25" s="712"/>
    </row>
    <row r="26" spans="1:77">
      <c r="A26" s="738"/>
      <c r="B26" s="739"/>
      <c r="C26" s="739"/>
      <c r="D26" s="739"/>
      <c r="E26" s="739"/>
      <c r="F26" s="739"/>
      <c r="G26" s="739"/>
      <c r="H26" s="739"/>
      <c r="I26" s="739"/>
      <c r="J26" s="739"/>
      <c r="K26" s="739"/>
      <c r="L26" s="739"/>
      <c r="M26" s="739"/>
      <c r="N26" s="739"/>
      <c r="O26" s="739"/>
      <c r="P26" s="739"/>
      <c r="Q26" s="739"/>
      <c r="R26" s="739"/>
      <c r="S26" s="739"/>
      <c r="T26" s="739"/>
      <c r="U26" s="739"/>
      <c r="V26" s="739"/>
      <c r="W26" s="739"/>
      <c r="X26" s="739"/>
      <c r="Y26" s="739"/>
      <c r="Z26" s="739"/>
      <c r="AA26" s="740"/>
      <c r="AC26" s="282" t="s">
        <v>497</v>
      </c>
      <c r="AJ26" s="282" t="s">
        <v>500</v>
      </c>
      <c r="AR26" s="1007"/>
      <c r="AS26" s="1007"/>
      <c r="AT26" s="1007"/>
      <c r="AU26" s="1007"/>
      <c r="AV26" s="1007"/>
      <c r="AW26" s="1007"/>
      <c r="AX26" s="1007"/>
      <c r="AY26" s="1007"/>
      <c r="AZ26" s="1007"/>
      <c r="BA26" s="1007"/>
      <c r="BB26" s="1007"/>
      <c r="BC26" s="1007"/>
      <c r="BD26" s="806"/>
      <c r="BE26" s="806"/>
      <c r="BF26" s="806"/>
      <c r="BL26" s="282" t="s">
        <v>497</v>
      </c>
      <c r="BS26" s="282" t="s">
        <v>500</v>
      </c>
    </row>
    <row r="27" spans="1:77" ht="12.75" thickBot="1">
      <c r="A27" s="738"/>
      <c r="B27" s="739"/>
      <c r="C27" s="739"/>
      <c r="D27" s="739"/>
      <c r="E27" s="739"/>
      <c r="F27" s="739"/>
      <c r="G27" s="739"/>
      <c r="H27" s="739"/>
      <c r="I27" s="739"/>
      <c r="J27" s="739"/>
      <c r="K27" s="739"/>
      <c r="L27" s="739"/>
      <c r="M27" s="739"/>
      <c r="N27" s="739"/>
      <c r="O27" s="739"/>
      <c r="P27" s="739"/>
      <c r="Q27" s="739"/>
      <c r="R27" s="739"/>
      <c r="S27" s="739"/>
      <c r="T27" s="739"/>
      <c r="U27" s="739"/>
      <c r="V27" s="739"/>
      <c r="W27" s="739"/>
      <c r="X27" s="739"/>
      <c r="Y27" s="739"/>
      <c r="Z27" s="739"/>
      <c r="AA27" s="740"/>
      <c r="AC27" s="712"/>
      <c r="AR27" s="1007"/>
      <c r="AS27" s="1007"/>
      <c r="AT27" s="1007"/>
      <c r="AU27" s="1007"/>
      <c r="AV27" s="1007"/>
      <c r="AW27" s="1007"/>
      <c r="AX27" s="1007"/>
      <c r="AY27" s="1007"/>
      <c r="AZ27" s="1007"/>
      <c r="BA27" s="1007"/>
      <c r="BB27" s="1007"/>
      <c r="BC27" s="1007"/>
      <c r="BL27" s="712"/>
    </row>
    <row r="28" spans="1:77" ht="12.75" thickBot="1">
      <c r="A28" s="738"/>
      <c r="B28" s="739"/>
      <c r="C28" s="739"/>
      <c r="D28" s="739"/>
      <c r="E28" s="739"/>
      <c r="F28" s="739"/>
      <c r="G28" s="739"/>
      <c r="H28" s="739"/>
      <c r="I28" s="739"/>
      <c r="J28" s="739"/>
      <c r="K28" s="739"/>
      <c r="L28" s="739"/>
      <c r="M28" s="739"/>
      <c r="N28" s="739"/>
      <c r="O28" s="739"/>
      <c r="P28" s="739"/>
      <c r="Q28" s="739"/>
      <c r="R28" s="739"/>
      <c r="S28" s="739"/>
      <c r="T28" s="739"/>
      <c r="U28" s="739"/>
      <c r="V28" s="739"/>
      <c r="W28" s="739"/>
      <c r="X28" s="739"/>
      <c r="Y28" s="739"/>
      <c r="Z28" s="739"/>
      <c r="AA28" s="740"/>
      <c r="AC28" s="589" t="s">
        <v>540</v>
      </c>
      <c r="AD28" s="589" t="s">
        <v>494</v>
      </c>
      <c r="AE28" s="589" t="s">
        <v>495</v>
      </c>
      <c r="AF28" s="589" t="s">
        <v>496</v>
      </c>
      <c r="AG28" s="589" t="s">
        <v>750</v>
      </c>
      <c r="AH28" s="589" t="s">
        <v>749</v>
      </c>
      <c r="AJ28" s="589" t="s">
        <v>540</v>
      </c>
      <c r="AK28" s="589" t="s">
        <v>494</v>
      </c>
      <c r="AL28" s="589" t="s">
        <v>495</v>
      </c>
      <c r="AM28" s="589" t="s">
        <v>496</v>
      </c>
      <c r="AN28" s="589" t="s">
        <v>57</v>
      </c>
      <c r="AO28" s="589" t="s">
        <v>749</v>
      </c>
      <c r="AP28" s="589" t="s">
        <v>545</v>
      </c>
      <c r="AR28" s="1007"/>
      <c r="AS28" s="1007"/>
      <c r="AT28" s="1007"/>
      <c r="AU28" s="1007"/>
      <c r="AV28" s="1007"/>
      <c r="AW28" s="1007"/>
      <c r="AX28" s="1007"/>
      <c r="AY28" s="1007"/>
      <c r="AZ28" s="1007"/>
      <c r="BA28" s="1007"/>
      <c r="BB28" s="1007"/>
      <c r="BC28" s="1007"/>
      <c r="BL28" s="296" t="s">
        <v>540</v>
      </c>
      <c r="BM28" s="477" t="s">
        <v>494</v>
      </c>
      <c r="BN28" s="475" t="s">
        <v>495</v>
      </c>
      <c r="BO28" s="475" t="s">
        <v>496</v>
      </c>
      <c r="BP28" s="476" t="s">
        <v>58</v>
      </c>
      <c r="BQ28" s="476" t="s">
        <v>754</v>
      </c>
      <c r="BS28" s="296" t="s">
        <v>540</v>
      </c>
      <c r="BT28" s="477" t="s">
        <v>494</v>
      </c>
      <c r="BU28" s="475" t="s">
        <v>495</v>
      </c>
      <c r="BV28" s="475" t="s">
        <v>496</v>
      </c>
      <c r="BW28" s="478" t="s">
        <v>58</v>
      </c>
      <c r="BX28" s="749" t="s">
        <v>754</v>
      </c>
      <c r="BY28" s="397" t="s">
        <v>545</v>
      </c>
    </row>
    <row r="29" spans="1:77">
      <c r="A29" s="738"/>
      <c r="B29" s="739"/>
      <c r="C29" s="739"/>
      <c r="D29" s="739"/>
      <c r="E29" s="739"/>
      <c r="F29" s="739"/>
      <c r="G29" s="739"/>
      <c r="H29" s="739"/>
      <c r="I29" s="739"/>
      <c r="J29" s="739"/>
      <c r="K29" s="739"/>
      <c r="L29" s="739"/>
      <c r="M29" s="739"/>
      <c r="N29" s="739"/>
      <c r="O29" s="739"/>
      <c r="P29" s="739"/>
      <c r="Q29" s="739"/>
      <c r="R29" s="739"/>
      <c r="S29" s="739"/>
      <c r="T29" s="739"/>
      <c r="U29" s="739"/>
      <c r="V29" s="739"/>
      <c r="W29" s="739"/>
      <c r="X29" s="739"/>
      <c r="Y29" s="739"/>
      <c r="Z29" s="739"/>
      <c r="AA29" s="740"/>
      <c r="AC29" s="577" t="s">
        <v>413</v>
      </c>
      <c r="AD29" s="688">
        <f>BM34</f>
        <v>4.8275862068965517E-2</v>
      </c>
      <c r="AE29" s="688">
        <f>BN34</f>
        <v>8.9655172413793102E-2</v>
      </c>
      <c r="AF29" s="688">
        <f>BO34</f>
        <v>0.15862068965517243</v>
      </c>
      <c r="AG29" s="688">
        <f>BP34</f>
        <v>0.70344827586206893</v>
      </c>
      <c r="AH29" s="688">
        <f>BQ34</f>
        <v>0</v>
      </c>
      <c r="AJ29" s="577" t="s">
        <v>413</v>
      </c>
      <c r="AK29" s="711">
        <f t="shared" ref="AK29:AP29" si="21">BT34</f>
        <v>7</v>
      </c>
      <c r="AL29" s="711">
        <f t="shared" si="21"/>
        <v>13</v>
      </c>
      <c r="AM29" s="711">
        <f t="shared" si="21"/>
        <v>23</v>
      </c>
      <c r="AN29" s="711">
        <f t="shared" si="21"/>
        <v>102</v>
      </c>
      <c r="AO29" s="711">
        <f t="shared" si="21"/>
        <v>0</v>
      </c>
      <c r="AP29" s="711">
        <f t="shared" si="21"/>
        <v>145</v>
      </c>
      <c r="BL29" s="106" t="s">
        <v>544</v>
      </c>
      <c r="BM29" s="90">
        <f t="shared" ref="BM29:BM34" si="22">+BT29/$BY29</f>
        <v>0.56338028169014087</v>
      </c>
      <c r="BN29" s="46">
        <f t="shared" ref="BN29:BQ34" si="23">+BU29/$BY29</f>
        <v>0.30985915492957744</v>
      </c>
      <c r="BO29" s="46">
        <f t="shared" si="23"/>
        <v>9.8591549295774641E-2</v>
      </c>
      <c r="BP29" s="91">
        <f t="shared" si="23"/>
        <v>0</v>
      </c>
      <c r="BQ29" s="91">
        <f t="shared" si="23"/>
        <v>2.8169014084507043E-2</v>
      </c>
      <c r="BS29" s="106" t="s">
        <v>544</v>
      </c>
      <c r="BT29" s="298">
        <f>集計・資料②!DI40</f>
        <v>40</v>
      </c>
      <c r="BU29" s="299">
        <f>集計・資料②!DJ40</f>
        <v>22</v>
      </c>
      <c r="BV29" s="299">
        <f>集計・資料②!DK40</f>
        <v>7</v>
      </c>
      <c r="BW29" s="304">
        <f>集計・資料②!DL40</f>
        <v>0</v>
      </c>
      <c r="BX29" s="755">
        <f>集計・資料②!DM40</f>
        <v>2</v>
      </c>
      <c r="BY29" s="325">
        <f>+SUM(BT29:BX29)</f>
        <v>71</v>
      </c>
    </row>
    <row r="30" spans="1:77">
      <c r="A30" s="738"/>
      <c r="B30" s="739"/>
      <c r="C30" s="739"/>
      <c r="D30" s="739"/>
      <c r="E30" s="739"/>
      <c r="F30" s="739"/>
      <c r="G30" s="739"/>
      <c r="H30" s="739"/>
      <c r="I30" s="739"/>
      <c r="J30" s="739"/>
      <c r="K30" s="739"/>
      <c r="L30" s="739"/>
      <c r="M30" s="739"/>
      <c r="N30" s="739"/>
      <c r="O30" s="739"/>
      <c r="P30" s="739"/>
      <c r="Q30" s="739"/>
      <c r="R30" s="739"/>
      <c r="S30" s="739"/>
      <c r="T30" s="739"/>
      <c r="U30" s="739"/>
      <c r="V30" s="739"/>
      <c r="W30" s="739"/>
      <c r="X30" s="739"/>
      <c r="Y30" s="739"/>
      <c r="Z30" s="739"/>
      <c r="AA30" s="740"/>
      <c r="AC30" s="577" t="s">
        <v>414</v>
      </c>
      <c r="AD30" s="697">
        <f>BM33</f>
        <v>3.2786885245901641E-2</v>
      </c>
      <c r="AE30" s="697">
        <f>BN33</f>
        <v>0.10382513661202186</v>
      </c>
      <c r="AF30" s="688">
        <f>BO33</f>
        <v>0.15027322404371585</v>
      </c>
      <c r="AG30" s="688">
        <f>BP33</f>
        <v>0.71311475409836067</v>
      </c>
      <c r="AH30" s="688">
        <f>BQ33</f>
        <v>0</v>
      </c>
      <c r="AJ30" s="577" t="s">
        <v>414</v>
      </c>
      <c r="AK30" s="711">
        <f t="shared" ref="AK30:AP30" si="24">BT33</f>
        <v>12</v>
      </c>
      <c r="AL30" s="711">
        <f t="shared" si="24"/>
        <v>38</v>
      </c>
      <c r="AM30" s="711">
        <f t="shared" si="24"/>
        <v>55</v>
      </c>
      <c r="AN30" s="711">
        <f t="shared" si="24"/>
        <v>261</v>
      </c>
      <c r="AO30" s="711">
        <f t="shared" si="24"/>
        <v>0</v>
      </c>
      <c r="AP30" s="711">
        <f t="shared" si="24"/>
        <v>366</v>
      </c>
      <c r="AX30" s="806"/>
      <c r="AY30" s="806"/>
      <c r="BL30" s="108" t="s">
        <v>430</v>
      </c>
      <c r="BM30" s="96">
        <f t="shared" si="22"/>
        <v>0.52439024390243905</v>
      </c>
      <c r="BN30" s="72">
        <f t="shared" si="23"/>
        <v>0.3048780487804878</v>
      </c>
      <c r="BO30" s="72">
        <f t="shared" si="23"/>
        <v>9.7560975609756101E-2</v>
      </c>
      <c r="BP30" s="73">
        <f t="shared" si="23"/>
        <v>0</v>
      </c>
      <c r="BQ30" s="73">
        <f t="shared" si="23"/>
        <v>7.3170731707317069E-2</v>
      </c>
      <c r="BS30" s="108" t="s">
        <v>430</v>
      </c>
      <c r="BT30" s="300">
        <f>集計・資料②!DI42</f>
        <v>43</v>
      </c>
      <c r="BU30" s="283">
        <f>集計・資料②!DJ42</f>
        <v>25</v>
      </c>
      <c r="BV30" s="283">
        <f>集計・資料②!DK42</f>
        <v>8</v>
      </c>
      <c r="BW30" s="305">
        <f>集計・資料②!DL42</f>
        <v>0</v>
      </c>
      <c r="BX30" s="756">
        <f>集計・資料②!DM42</f>
        <v>6</v>
      </c>
      <c r="BY30" s="310">
        <f t="shared" ref="BY30:BY35" si="25">+SUM(BT30:BX30)</f>
        <v>82</v>
      </c>
    </row>
    <row r="31" spans="1:77">
      <c r="A31" s="738"/>
      <c r="B31" s="739"/>
      <c r="C31" s="739"/>
      <c r="D31" s="739"/>
      <c r="E31" s="739"/>
      <c r="F31" s="739"/>
      <c r="G31" s="739"/>
      <c r="H31" s="739"/>
      <c r="I31" s="739"/>
      <c r="J31" s="739"/>
      <c r="K31" s="739"/>
      <c r="L31" s="739"/>
      <c r="M31" s="739"/>
      <c r="N31" s="739"/>
      <c r="O31" s="739"/>
      <c r="P31" s="739"/>
      <c r="Q31" s="739"/>
      <c r="R31" s="739"/>
      <c r="S31" s="739"/>
      <c r="T31" s="739"/>
      <c r="U31" s="739"/>
      <c r="V31" s="739"/>
      <c r="W31" s="739"/>
      <c r="X31" s="739"/>
      <c r="Y31" s="739"/>
      <c r="Z31" s="739"/>
      <c r="AA31" s="740"/>
      <c r="AC31" s="577" t="s">
        <v>415</v>
      </c>
      <c r="AD31" s="697">
        <f>BM32</f>
        <v>9.1863517060367453E-2</v>
      </c>
      <c r="AE31" s="697">
        <f>BN32</f>
        <v>0.12598425196850394</v>
      </c>
      <c r="AF31" s="688">
        <f>BO32</f>
        <v>0.17322834645669291</v>
      </c>
      <c r="AG31" s="688">
        <f>BP32</f>
        <v>0.60892388451443569</v>
      </c>
      <c r="AH31" s="688">
        <f>BQ32</f>
        <v>0</v>
      </c>
      <c r="AJ31" s="577" t="s">
        <v>415</v>
      </c>
      <c r="AK31" s="711">
        <f t="shared" ref="AK31:AP31" si="26">BT32</f>
        <v>35</v>
      </c>
      <c r="AL31" s="711">
        <f t="shared" si="26"/>
        <v>48</v>
      </c>
      <c r="AM31" s="711">
        <f t="shared" si="26"/>
        <v>66</v>
      </c>
      <c r="AN31" s="711">
        <f t="shared" si="26"/>
        <v>232</v>
      </c>
      <c r="AO31" s="711">
        <f t="shared" si="26"/>
        <v>0</v>
      </c>
      <c r="AP31" s="711">
        <f t="shared" si="26"/>
        <v>381</v>
      </c>
      <c r="BL31" s="108" t="s">
        <v>431</v>
      </c>
      <c r="BM31" s="96">
        <f t="shared" si="22"/>
        <v>0.3963963963963964</v>
      </c>
      <c r="BN31" s="72">
        <f t="shared" si="23"/>
        <v>0.24324324324324326</v>
      </c>
      <c r="BO31" s="72">
        <f t="shared" si="23"/>
        <v>0.17117117117117117</v>
      </c>
      <c r="BP31" s="73">
        <f t="shared" si="23"/>
        <v>0</v>
      </c>
      <c r="BQ31" s="73">
        <f t="shared" si="23"/>
        <v>0.1891891891891892</v>
      </c>
      <c r="BS31" s="108" t="s">
        <v>431</v>
      </c>
      <c r="BT31" s="300">
        <f>集計・資料②!DI44</f>
        <v>44</v>
      </c>
      <c r="BU31" s="283">
        <f>集計・資料②!DJ44</f>
        <v>27</v>
      </c>
      <c r="BV31" s="283">
        <f>集計・資料②!DK44</f>
        <v>19</v>
      </c>
      <c r="BW31" s="305">
        <f>集計・資料②!DL44</f>
        <v>0</v>
      </c>
      <c r="BX31" s="756">
        <f>集計・資料②!DM44</f>
        <v>21</v>
      </c>
      <c r="BY31" s="310">
        <f t="shared" si="25"/>
        <v>111</v>
      </c>
    </row>
    <row r="32" spans="1:77">
      <c r="A32" s="738"/>
      <c r="B32" s="739"/>
      <c r="C32" s="739"/>
      <c r="D32" s="739"/>
      <c r="E32" s="739"/>
      <c r="F32" s="739"/>
      <c r="G32" s="739"/>
      <c r="H32" s="739"/>
      <c r="I32" s="739"/>
      <c r="J32" s="739"/>
      <c r="K32" s="739"/>
      <c r="L32" s="739"/>
      <c r="M32" s="739"/>
      <c r="N32" s="739"/>
      <c r="O32" s="739"/>
      <c r="P32" s="739"/>
      <c r="Q32" s="739"/>
      <c r="R32" s="739"/>
      <c r="S32" s="739"/>
      <c r="T32" s="739"/>
      <c r="U32" s="739"/>
      <c r="V32" s="739"/>
      <c r="W32" s="739"/>
      <c r="X32" s="739"/>
      <c r="Y32" s="739"/>
      <c r="Z32" s="739"/>
      <c r="AA32" s="740"/>
      <c r="AC32" s="577" t="s">
        <v>416</v>
      </c>
      <c r="AD32" s="697">
        <f>BM31</f>
        <v>0.3963963963963964</v>
      </c>
      <c r="AE32" s="697">
        <f>BN31</f>
        <v>0.24324324324324326</v>
      </c>
      <c r="AF32" s="688">
        <f>BO31</f>
        <v>0.17117117117117117</v>
      </c>
      <c r="AG32" s="688">
        <f>BP31</f>
        <v>0</v>
      </c>
      <c r="AH32" s="688">
        <f>BQ31</f>
        <v>0.1891891891891892</v>
      </c>
      <c r="AJ32" s="577" t="s">
        <v>416</v>
      </c>
      <c r="AK32" s="711">
        <f t="shared" ref="AK32:AP32" si="27">BT31</f>
        <v>44</v>
      </c>
      <c r="AL32" s="711">
        <f t="shared" si="27"/>
        <v>27</v>
      </c>
      <c r="AM32" s="711">
        <f t="shared" si="27"/>
        <v>19</v>
      </c>
      <c r="AN32" s="711">
        <f t="shared" si="27"/>
        <v>0</v>
      </c>
      <c r="AO32" s="711">
        <f t="shared" si="27"/>
        <v>21</v>
      </c>
      <c r="AP32" s="711">
        <f t="shared" si="27"/>
        <v>111</v>
      </c>
      <c r="BL32" s="108" t="s">
        <v>432</v>
      </c>
      <c r="BM32" s="96">
        <f t="shared" si="22"/>
        <v>9.1863517060367453E-2</v>
      </c>
      <c r="BN32" s="72">
        <f t="shared" si="23"/>
        <v>0.12598425196850394</v>
      </c>
      <c r="BO32" s="72">
        <f t="shared" si="23"/>
        <v>0.17322834645669291</v>
      </c>
      <c r="BP32" s="73">
        <f t="shared" si="23"/>
        <v>0.60892388451443569</v>
      </c>
      <c r="BQ32" s="73">
        <f t="shared" si="23"/>
        <v>0</v>
      </c>
      <c r="BS32" s="108" t="s">
        <v>432</v>
      </c>
      <c r="BT32" s="300">
        <f>集計・資料②!DI46</f>
        <v>35</v>
      </c>
      <c r="BU32" s="283">
        <f>集計・資料②!DJ46</f>
        <v>48</v>
      </c>
      <c r="BV32" s="283">
        <f>集計・資料②!DK46</f>
        <v>66</v>
      </c>
      <c r="BW32" s="305">
        <f>集計・資料②!DL46</f>
        <v>232</v>
      </c>
      <c r="BX32" s="756">
        <f>集計・資料②!DM46</f>
        <v>0</v>
      </c>
      <c r="BY32" s="310">
        <f t="shared" si="25"/>
        <v>381</v>
      </c>
    </row>
    <row r="33" spans="1:77">
      <c r="A33" s="738"/>
      <c r="B33" s="739"/>
      <c r="C33" s="739"/>
      <c r="D33" s="739"/>
      <c r="E33" s="739"/>
      <c r="F33" s="739"/>
      <c r="G33" s="739"/>
      <c r="H33" s="739"/>
      <c r="I33" s="739"/>
      <c r="J33" s="739"/>
      <c r="K33" s="739"/>
      <c r="L33" s="739"/>
      <c r="M33" s="739"/>
      <c r="N33" s="739"/>
      <c r="O33" s="739"/>
      <c r="P33" s="739"/>
      <c r="Q33" s="739"/>
      <c r="R33" s="739"/>
      <c r="S33" s="739"/>
      <c r="T33" s="739"/>
      <c r="U33" s="739"/>
      <c r="V33" s="739"/>
      <c r="W33" s="739"/>
      <c r="X33" s="739"/>
      <c r="Y33" s="739"/>
      <c r="Z33" s="739"/>
      <c r="AA33" s="740"/>
      <c r="AC33" s="577" t="s">
        <v>417</v>
      </c>
      <c r="AD33" s="769">
        <f>BM30</f>
        <v>0.52439024390243905</v>
      </c>
      <c r="AE33" s="697">
        <f>BN30</f>
        <v>0.3048780487804878</v>
      </c>
      <c r="AF33" s="688">
        <f>BO30</f>
        <v>9.7560975609756101E-2</v>
      </c>
      <c r="AG33" s="688">
        <f>BP30</f>
        <v>0</v>
      </c>
      <c r="AH33" s="688">
        <f>BQ30</f>
        <v>7.3170731707317069E-2</v>
      </c>
      <c r="AJ33" s="577" t="s">
        <v>417</v>
      </c>
      <c r="AK33" s="711">
        <f t="shared" ref="AK33:AP33" si="28">BT30</f>
        <v>43</v>
      </c>
      <c r="AL33" s="711">
        <f t="shared" si="28"/>
        <v>25</v>
      </c>
      <c r="AM33" s="711">
        <f t="shared" si="28"/>
        <v>8</v>
      </c>
      <c r="AN33" s="711">
        <f t="shared" si="28"/>
        <v>0</v>
      </c>
      <c r="AO33" s="711">
        <f t="shared" si="28"/>
        <v>6</v>
      </c>
      <c r="AP33" s="711">
        <f t="shared" si="28"/>
        <v>82</v>
      </c>
      <c r="AR33" s="809"/>
      <c r="BL33" s="108" t="s">
        <v>433</v>
      </c>
      <c r="BM33" s="96">
        <f t="shared" si="22"/>
        <v>3.2786885245901641E-2</v>
      </c>
      <c r="BN33" s="72">
        <f t="shared" si="23"/>
        <v>0.10382513661202186</v>
      </c>
      <c r="BO33" s="72">
        <f t="shared" si="23"/>
        <v>0.15027322404371585</v>
      </c>
      <c r="BP33" s="73">
        <f t="shared" si="23"/>
        <v>0.71311475409836067</v>
      </c>
      <c r="BQ33" s="73">
        <f t="shared" si="23"/>
        <v>0</v>
      </c>
      <c r="BS33" s="108" t="s">
        <v>433</v>
      </c>
      <c r="BT33" s="300">
        <f>集計・資料②!DI48</f>
        <v>12</v>
      </c>
      <c r="BU33" s="283">
        <f>集計・資料②!DJ48</f>
        <v>38</v>
      </c>
      <c r="BV33" s="283">
        <f>集計・資料②!DK48</f>
        <v>55</v>
      </c>
      <c r="BW33" s="305">
        <f>集計・資料②!DL48</f>
        <v>261</v>
      </c>
      <c r="BX33" s="756">
        <f>集計・資料②!DM48</f>
        <v>0</v>
      </c>
      <c r="BY33" s="310">
        <f t="shared" si="25"/>
        <v>366</v>
      </c>
    </row>
    <row r="34" spans="1:77" ht="12.75" thickBot="1">
      <c r="A34" s="738"/>
      <c r="B34" s="739"/>
      <c r="C34" s="739"/>
      <c r="D34" s="739"/>
      <c r="E34" s="739"/>
      <c r="F34" s="739"/>
      <c r="G34" s="739"/>
      <c r="H34" s="739"/>
      <c r="I34" s="739"/>
      <c r="J34" s="739"/>
      <c r="K34" s="739"/>
      <c r="L34" s="739"/>
      <c r="M34" s="739"/>
      <c r="N34" s="739"/>
      <c r="O34" s="739"/>
      <c r="P34" s="739"/>
      <c r="Q34" s="739"/>
      <c r="R34" s="739"/>
      <c r="S34" s="739"/>
      <c r="T34" s="739"/>
      <c r="U34" s="739"/>
      <c r="V34" s="739"/>
      <c r="W34" s="739"/>
      <c r="X34" s="739"/>
      <c r="Y34" s="739"/>
      <c r="Z34" s="739"/>
      <c r="AA34" s="740"/>
      <c r="AC34" s="577" t="s">
        <v>418</v>
      </c>
      <c r="AD34" s="769">
        <f>BM29</f>
        <v>0.56338028169014087</v>
      </c>
      <c r="AE34" s="697">
        <f>BN29</f>
        <v>0.30985915492957744</v>
      </c>
      <c r="AF34" s="688">
        <f>BO29</f>
        <v>9.8591549295774641E-2</v>
      </c>
      <c r="AG34" s="688">
        <f>BP29</f>
        <v>0</v>
      </c>
      <c r="AH34" s="688">
        <f>BQ29</f>
        <v>2.8169014084507043E-2</v>
      </c>
      <c r="AJ34" s="577" t="s">
        <v>418</v>
      </c>
      <c r="AK34" s="711">
        <f t="shared" ref="AK34:AP34" si="29">BT29</f>
        <v>40</v>
      </c>
      <c r="AL34" s="711">
        <f t="shared" si="29"/>
        <v>22</v>
      </c>
      <c r="AM34" s="711">
        <f t="shared" si="29"/>
        <v>7</v>
      </c>
      <c r="AN34" s="711">
        <f t="shared" si="29"/>
        <v>0</v>
      </c>
      <c r="AO34" s="711">
        <f t="shared" si="29"/>
        <v>2</v>
      </c>
      <c r="AP34" s="711">
        <f t="shared" si="29"/>
        <v>71</v>
      </c>
      <c r="BL34" s="129" t="s">
        <v>434</v>
      </c>
      <c r="BM34" s="55">
        <f t="shared" si="22"/>
        <v>4.8275862068965517E-2</v>
      </c>
      <c r="BN34" s="56">
        <f t="shared" si="23"/>
        <v>8.9655172413793102E-2</v>
      </c>
      <c r="BO34" s="56">
        <f t="shared" si="23"/>
        <v>0.15862068965517243</v>
      </c>
      <c r="BP34" s="57">
        <f t="shared" si="23"/>
        <v>0.70344827586206893</v>
      </c>
      <c r="BQ34" s="57">
        <f t="shared" si="23"/>
        <v>0</v>
      </c>
      <c r="BS34" s="110" t="s">
        <v>434</v>
      </c>
      <c r="BT34" s="301">
        <f>集計・資料②!DI50</f>
        <v>7</v>
      </c>
      <c r="BU34" s="302">
        <f>集計・資料②!DJ50</f>
        <v>13</v>
      </c>
      <c r="BV34" s="302">
        <f>集計・資料②!DK50</f>
        <v>23</v>
      </c>
      <c r="BW34" s="306">
        <f>集計・資料②!DL50</f>
        <v>102</v>
      </c>
      <c r="BX34" s="757">
        <f>集計・資料②!DM50</f>
        <v>0</v>
      </c>
      <c r="BY34" s="311">
        <f t="shared" si="25"/>
        <v>145</v>
      </c>
    </row>
    <row r="35" spans="1:77" ht="12.75" thickBot="1">
      <c r="A35" s="738"/>
      <c r="B35" s="739"/>
      <c r="C35" s="739"/>
      <c r="D35" s="739"/>
      <c r="E35" s="739"/>
      <c r="F35" s="739"/>
      <c r="G35" s="739"/>
      <c r="H35" s="739"/>
      <c r="I35" s="739"/>
      <c r="J35" s="739"/>
      <c r="K35" s="739"/>
      <c r="L35" s="739"/>
      <c r="M35" s="739"/>
      <c r="N35" s="739"/>
      <c r="O35" s="739"/>
      <c r="P35" s="739"/>
      <c r="Q35" s="739"/>
      <c r="R35" s="739"/>
      <c r="S35" s="739"/>
      <c r="T35" s="739"/>
      <c r="U35" s="739"/>
      <c r="V35" s="739"/>
      <c r="W35" s="739"/>
      <c r="X35" s="739"/>
      <c r="Y35" s="739"/>
      <c r="Z35" s="739"/>
      <c r="AA35" s="740"/>
      <c r="AJ35" s="589" t="s">
        <v>545</v>
      </c>
      <c r="AK35" s="711">
        <f t="shared" ref="AK35:AP35" si="30">+SUM(AK29:AK34)</f>
        <v>181</v>
      </c>
      <c r="AL35" s="711">
        <f t="shared" si="30"/>
        <v>173</v>
      </c>
      <c r="AM35" s="711">
        <f t="shared" si="30"/>
        <v>178</v>
      </c>
      <c r="AN35" s="711">
        <f t="shared" si="30"/>
        <v>595</v>
      </c>
      <c r="AO35" s="711">
        <f t="shared" si="30"/>
        <v>29</v>
      </c>
      <c r="AP35" s="711">
        <f t="shared" si="30"/>
        <v>1156</v>
      </c>
      <c r="BS35" s="303" t="s">
        <v>545</v>
      </c>
      <c r="BT35" s="286">
        <f>+SUM(BT29:BT34)</f>
        <v>181</v>
      </c>
      <c r="BU35" s="287">
        <f>+SUM(BU29:BU34)</f>
        <v>173</v>
      </c>
      <c r="BV35" s="287">
        <f>+SUM(BV29:BV34)</f>
        <v>178</v>
      </c>
      <c r="BW35" s="307">
        <f>+SUM(BW29:BW34)</f>
        <v>595</v>
      </c>
      <c r="BX35" s="290">
        <f>+SUM(BX29:BX34)</f>
        <v>29</v>
      </c>
      <c r="BY35" s="308">
        <f t="shared" si="25"/>
        <v>1156</v>
      </c>
    </row>
    <row r="36" spans="1:77">
      <c r="A36" s="738"/>
      <c r="B36" s="739"/>
      <c r="C36" s="739"/>
      <c r="D36" s="739"/>
      <c r="E36" s="739"/>
      <c r="F36" s="739"/>
      <c r="G36" s="739"/>
      <c r="H36" s="739"/>
      <c r="I36" s="739"/>
      <c r="J36" s="739"/>
      <c r="K36" s="739"/>
      <c r="L36" s="739"/>
      <c r="M36" s="739"/>
      <c r="N36" s="739"/>
      <c r="O36" s="739"/>
      <c r="P36" s="739"/>
      <c r="Q36" s="739"/>
      <c r="R36" s="739"/>
      <c r="S36" s="739"/>
      <c r="T36" s="739"/>
      <c r="U36" s="739"/>
      <c r="V36" s="739"/>
      <c r="W36" s="739"/>
      <c r="X36" s="739"/>
      <c r="Y36" s="739"/>
      <c r="Z36" s="739"/>
      <c r="AA36" s="740"/>
      <c r="AQ36" s="791"/>
      <c r="AR36" s="791"/>
    </row>
    <row r="37" spans="1:77">
      <c r="A37" s="738"/>
      <c r="B37" s="739"/>
      <c r="C37" s="739"/>
      <c r="D37" s="739"/>
      <c r="E37" s="739"/>
      <c r="F37" s="739"/>
      <c r="G37" s="739"/>
      <c r="H37" s="739"/>
      <c r="I37" s="739"/>
      <c r="J37" s="739"/>
      <c r="K37" s="739"/>
      <c r="L37" s="739"/>
      <c r="M37" s="739"/>
      <c r="N37" s="739"/>
      <c r="O37" s="739"/>
      <c r="P37" s="739"/>
      <c r="Q37" s="739"/>
      <c r="R37" s="739"/>
      <c r="S37" s="739"/>
      <c r="T37" s="739"/>
      <c r="U37" s="739"/>
      <c r="V37" s="739"/>
      <c r="W37" s="739"/>
      <c r="X37" s="739"/>
      <c r="Y37" s="739"/>
      <c r="Z37" s="739"/>
      <c r="AA37" s="740"/>
      <c r="AQ37" s="792"/>
      <c r="AR37" s="791"/>
    </row>
    <row r="38" spans="1:77">
      <c r="A38" s="738"/>
      <c r="B38" s="739"/>
      <c r="C38" s="739"/>
      <c r="D38" s="739"/>
      <c r="E38" s="739"/>
      <c r="F38" s="739"/>
      <c r="G38" s="739"/>
      <c r="H38" s="739"/>
      <c r="I38" s="739"/>
      <c r="J38" s="739"/>
      <c r="K38" s="739"/>
      <c r="L38" s="739"/>
      <c r="M38" s="739"/>
      <c r="N38" s="739"/>
      <c r="O38" s="739"/>
      <c r="P38" s="739"/>
      <c r="Q38" s="739"/>
      <c r="R38" s="739"/>
      <c r="S38" s="739"/>
      <c r="T38" s="739"/>
      <c r="U38" s="739"/>
      <c r="V38" s="739"/>
      <c r="W38" s="739"/>
      <c r="X38" s="739"/>
      <c r="Y38" s="739"/>
      <c r="Z38" s="739"/>
      <c r="AA38" s="740"/>
      <c r="AQ38" s="791"/>
      <c r="AR38" s="791"/>
    </row>
    <row r="39" spans="1:77">
      <c r="A39" s="738"/>
      <c r="B39" s="739"/>
      <c r="C39" s="739"/>
      <c r="D39" s="739"/>
      <c r="E39" s="739"/>
      <c r="F39" s="739"/>
      <c r="G39" s="739"/>
      <c r="H39" s="739"/>
      <c r="I39" s="739"/>
      <c r="J39" s="739"/>
      <c r="K39" s="739"/>
      <c r="L39" s="739"/>
      <c r="M39" s="739"/>
      <c r="N39" s="739"/>
      <c r="O39" s="739"/>
      <c r="P39" s="739"/>
      <c r="Q39" s="739"/>
      <c r="R39" s="739"/>
      <c r="S39" s="739"/>
      <c r="T39" s="739"/>
      <c r="U39" s="739"/>
      <c r="V39" s="739"/>
      <c r="W39" s="739"/>
      <c r="X39" s="739"/>
      <c r="Y39" s="739"/>
      <c r="Z39" s="739"/>
      <c r="AA39" s="740"/>
      <c r="AC39" s="282" t="s">
        <v>60</v>
      </c>
      <c r="AQ39" s="792"/>
      <c r="AR39" s="791"/>
    </row>
    <row r="40" spans="1:77">
      <c r="A40" s="738"/>
      <c r="B40" s="739"/>
      <c r="C40" s="739"/>
      <c r="D40" s="739"/>
      <c r="E40" s="739"/>
      <c r="F40" s="739"/>
      <c r="G40" s="739"/>
      <c r="H40" s="739"/>
      <c r="I40" s="739"/>
      <c r="J40" s="739"/>
      <c r="K40" s="739"/>
      <c r="L40" s="739"/>
      <c r="M40" s="739"/>
      <c r="N40" s="739"/>
      <c r="O40" s="739"/>
      <c r="P40" s="739"/>
      <c r="Q40" s="739"/>
      <c r="R40" s="739"/>
      <c r="S40" s="739"/>
      <c r="T40" s="739"/>
      <c r="U40" s="739"/>
      <c r="V40" s="739"/>
      <c r="W40" s="739"/>
      <c r="X40" s="739"/>
      <c r="Y40" s="739"/>
      <c r="Z40" s="739"/>
      <c r="AA40" s="740"/>
      <c r="AC40" s="282" t="s">
        <v>61</v>
      </c>
      <c r="AQ40" s="791"/>
      <c r="AR40" s="791"/>
    </row>
    <row r="41" spans="1:77">
      <c r="A41" s="738"/>
      <c r="B41" s="739"/>
      <c r="C41" s="739"/>
      <c r="D41" s="739"/>
      <c r="E41" s="739"/>
      <c r="F41" s="739"/>
      <c r="G41" s="739"/>
      <c r="H41" s="739"/>
      <c r="I41" s="739"/>
      <c r="J41" s="739"/>
      <c r="K41" s="739"/>
      <c r="L41" s="739"/>
      <c r="M41" s="739"/>
      <c r="N41" s="739"/>
      <c r="O41" s="739"/>
      <c r="P41" s="739"/>
      <c r="Q41" s="739"/>
      <c r="R41" s="739"/>
      <c r="S41" s="739"/>
      <c r="T41" s="739"/>
      <c r="U41" s="739"/>
      <c r="V41" s="739"/>
      <c r="W41" s="739"/>
      <c r="X41" s="739"/>
      <c r="Y41" s="739"/>
      <c r="Z41" s="739"/>
      <c r="AA41" s="740"/>
      <c r="AC41" s="282" t="s">
        <v>62</v>
      </c>
      <c r="AQ41" s="792"/>
      <c r="AR41" s="791"/>
    </row>
    <row r="42" spans="1:77">
      <c r="A42" s="738"/>
      <c r="B42" s="739"/>
      <c r="C42" s="739"/>
      <c r="D42" s="739"/>
      <c r="E42" s="739"/>
      <c r="F42" s="739"/>
      <c r="G42" s="739"/>
      <c r="H42" s="739"/>
      <c r="I42" s="739"/>
      <c r="J42" s="739"/>
      <c r="K42" s="739"/>
      <c r="L42" s="739"/>
      <c r="M42" s="739"/>
      <c r="N42" s="739"/>
      <c r="O42" s="739"/>
      <c r="P42" s="739"/>
      <c r="Q42" s="739"/>
      <c r="R42" s="739"/>
      <c r="S42" s="739"/>
      <c r="T42" s="739"/>
      <c r="U42" s="739"/>
      <c r="V42" s="739"/>
      <c r="W42" s="739"/>
      <c r="X42" s="739"/>
      <c r="Y42" s="739"/>
      <c r="Z42" s="739"/>
      <c r="AA42" s="740"/>
      <c r="AQ42" s="791"/>
      <c r="AR42" s="791"/>
    </row>
    <row r="43" spans="1:77">
      <c r="A43" s="738"/>
      <c r="B43" s="739"/>
      <c r="C43" s="739"/>
      <c r="D43" s="739"/>
      <c r="E43" s="739"/>
      <c r="F43" s="739"/>
      <c r="G43" s="739"/>
      <c r="H43" s="739"/>
      <c r="I43" s="739"/>
      <c r="J43" s="739"/>
      <c r="K43" s="739"/>
      <c r="L43" s="739"/>
      <c r="M43" s="739"/>
      <c r="N43" s="739"/>
      <c r="O43" s="739"/>
      <c r="P43" s="739"/>
      <c r="Q43" s="739"/>
      <c r="R43" s="739"/>
      <c r="S43" s="739"/>
      <c r="T43" s="739"/>
      <c r="U43" s="739"/>
      <c r="V43" s="739"/>
      <c r="W43" s="739"/>
      <c r="X43" s="739"/>
      <c r="Y43" s="739"/>
      <c r="Z43" s="739"/>
      <c r="AA43" s="740"/>
      <c r="AC43" s="282" t="s">
        <v>59</v>
      </c>
      <c r="AQ43" s="792"/>
      <c r="AR43" s="791"/>
    </row>
    <row r="44" spans="1:77">
      <c r="A44" s="738"/>
      <c r="B44" s="739"/>
      <c r="C44" s="739"/>
      <c r="D44" s="739"/>
      <c r="E44" s="739"/>
      <c r="F44" s="739"/>
      <c r="G44" s="739"/>
      <c r="H44" s="739"/>
      <c r="I44" s="739"/>
      <c r="J44" s="739"/>
      <c r="K44" s="739"/>
      <c r="L44" s="739"/>
      <c r="M44" s="739"/>
      <c r="N44" s="739"/>
      <c r="O44" s="739"/>
      <c r="P44" s="739"/>
      <c r="Q44" s="739"/>
      <c r="R44" s="739"/>
      <c r="S44" s="739"/>
      <c r="T44" s="739"/>
      <c r="U44" s="739"/>
      <c r="V44" s="739"/>
      <c r="W44" s="739"/>
      <c r="X44" s="739"/>
      <c r="Y44" s="739"/>
      <c r="Z44" s="739"/>
      <c r="AA44" s="740"/>
      <c r="AQ44" s="791"/>
      <c r="AR44" s="791"/>
    </row>
    <row r="45" spans="1:77">
      <c r="A45" s="738"/>
      <c r="B45" s="739"/>
      <c r="C45" s="739"/>
      <c r="D45" s="739"/>
      <c r="E45" s="739"/>
      <c r="F45" s="739"/>
      <c r="G45" s="739"/>
      <c r="H45" s="739"/>
      <c r="I45" s="739"/>
      <c r="J45" s="739"/>
      <c r="K45" s="739"/>
      <c r="L45" s="739"/>
      <c r="M45" s="739"/>
      <c r="N45" s="739"/>
      <c r="O45" s="739"/>
      <c r="P45" s="739"/>
      <c r="Q45" s="739"/>
      <c r="R45" s="739"/>
      <c r="S45" s="739"/>
      <c r="T45" s="739"/>
      <c r="U45" s="739"/>
      <c r="V45" s="739"/>
      <c r="W45" s="739"/>
      <c r="X45" s="739"/>
      <c r="Y45" s="739"/>
      <c r="Z45" s="739"/>
      <c r="AA45" s="740"/>
      <c r="AQ45" s="792"/>
      <c r="AR45" s="791"/>
    </row>
    <row r="46" spans="1:77">
      <c r="A46" s="738"/>
      <c r="B46" s="739"/>
      <c r="C46" s="739"/>
      <c r="D46" s="739"/>
      <c r="E46" s="739"/>
      <c r="F46" s="739"/>
      <c r="G46" s="739"/>
      <c r="H46" s="739"/>
      <c r="I46" s="739"/>
      <c r="J46" s="739"/>
      <c r="K46" s="739"/>
      <c r="L46" s="739"/>
      <c r="M46" s="739"/>
      <c r="N46" s="739"/>
      <c r="O46" s="739"/>
      <c r="P46" s="739"/>
      <c r="Q46" s="739"/>
      <c r="R46" s="739"/>
      <c r="S46" s="739"/>
      <c r="T46" s="739"/>
      <c r="U46" s="739"/>
      <c r="V46" s="739"/>
      <c r="W46" s="739"/>
      <c r="X46" s="739"/>
      <c r="Y46" s="739"/>
      <c r="Z46" s="739"/>
      <c r="AA46" s="740"/>
      <c r="AQ46" s="791"/>
      <c r="AR46" s="791"/>
    </row>
    <row r="47" spans="1:77">
      <c r="A47" s="738"/>
      <c r="B47" s="739"/>
      <c r="C47" s="739"/>
      <c r="D47" s="739"/>
      <c r="E47" s="739"/>
      <c r="F47" s="739"/>
      <c r="G47" s="739"/>
      <c r="H47" s="739"/>
      <c r="I47" s="739"/>
      <c r="J47" s="739"/>
      <c r="K47" s="739"/>
      <c r="L47" s="739"/>
      <c r="M47" s="739"/>
      <c r="N47" s="739"/>
      <c r="O47" s="739"/>
      <c r="P47" s="739"/>
      <c r="Q47" s="739"/>
      <c r="R47" s="739"/>
      <c r="S47" s="739"/>
      <c r="T47" s="739"/>
      <c r="U47" s="739"/>
      <c r="V47" s="739"/>
      <c r="W47" s="739"/>
      <c r="X47" s="739"/>
      <c r="Y47" s="739"/>
      <c r="Z47" s="739"/>
      <c r="AA47" s="740"/>
      <c r="AQ47" s="792"/>
      <c r="AR47" s="791"/>
    </row>
    <row r="48" spans="1:77">
      <c r="A48" s="738"/>
      <c r="B48" s="739"/>
      <c r="C48" s="739"/>
      <c r="D48" s="739"/>
      <c r="E48" s="739"/>
      <c r="F48" s="739"/>
      <c r="G48" s="739"/>
      <c r="H48" s="739"/>
      <c r="I48" s="739"/>
      <c r="J48" s="739"/>
      <c r="K48" s="739"/>
      <c r="L48" s="739"/>
      <c r="M48" s="739"/>
      <c r="N48" s="739"/>
      <c r="O48" s="739"/>
      <c r="P48" s="739"/>
      <c r="Q48" s="739"/>
      <c r="R48" s="739"/>
      <c r="S48" s="739"/>
      <c r="T48" s="739"/>
      <c r="U48" s="739"/>
      <c r="V48" s="739"/>
      <c r="W48" s="739"/>
      <c r="X48" s="739"/>
      <c r="Y48" s="739"/>
      <c r="Z48" s="739"/>
      <c r="AA48" s="740"/>
      <c r="AQ48" s="791"/>
      <c r="AR48" s="791"/>
    </row>
    <row r="49" spans="1:44">
      <c r="A49" s="738"/>
      <c r="B49" s="739"/>
      <c r="C49" s="739"/>
      <c r="D49" s="739"/>
      <c r="E49" s="739"/>
      <c r="F49" s="739"/>
      <c r="G49" s="739"/>
      <c r="H49" s="739"/>
      <c r="I49" s="739"/>
      <c r="J49" s="739"/>
      <c r="K49" s="739"/>
      <c r="L49" s="739"/>
      <c r="M49" s="739"/>
      <c r="N49" s="739"/>
      <c r="O49" s="739"/>
      <c r="P49" s="739"/>
      <c r="Q49" s="739"/>
      <c r="R49" s="739"/>
      <c r="S49" s="739"/>
      <c r="T49" s="739"/>
      <c r="U49" s="739"/>
      <c r="V49" s="739"/>
      <c r="W49" s="739"/>
      <c r="X49" s="739"/>
      <c r="Y49" s="739"/>
      <c r="Z49" s="739"/>
      <c r="AA49" s="740"/>
      <c r="AQ49" s="792"/>
      <c r="AR49" s="791"/>
    </row>
    <row r="50" spans="1:44">
      <c r="A50" s="738"/>
      <c r="B50" s="739"/>
      <c r="C50" s="739"/>
      <c r="D50" s="739"/>
      <c r="E50" s="739"/>
      <c r="F50" s="739"/>
      <c r="G50" s="739"/>
      <c r="H50" s="739"/>
      <c r="I50" s="739"/>
      <c r="J50" s="739"/>
      <c r="K50" s="739"/>
      <c r="L50" s="739"/>
      <c r="M50" s="739"/>
      <c r="N50" s="739"/>
      <c r="O50" s="739"/>
      <c r="P50" s="739"/>
      <c r="Q50" s="739"/>
      <c r="R50" s="739"/>
      <c r="S50" s="739"/>
      <c r="T50" s="739"/>
      <c r="U50" s="739"/>
      <c r="V50" s="739"/>
      <c r="W50" s="739"/>
      <c r="X50" s="739"/>
      <c r="Y50" s="739"/>
      <c r="Z50" s="739"/>
      <c r="AA50" s="740"/>
      <c r="AQ50" s="791"/>
      <c r="AR50" s="791"/>
    </row>
    <row r="51" spans="1:44">
      <c r="A51" s="738"/>
      <c r="B51" s="739"/>
      <c r="C51" s="739"/>
      <c r="D51" s="739"/>
      <c r="E51" s="739"/>
      <c r="F51" s="739"/>
      <c r="G51" s="739"/>
      <c r="H51" s="739"/>
      <c r="I51" s="739"/>
      <c r="J51" s="739"/>
      <c r="K51" s="739"/>
      <c r="L51" s="739"/>
      <c r="M51" s="739"/>
      <c r="N51" s="739"/>
      <c r="O51" s="739"/>
      <c r="P51" s="739"/>
      <c r="Q51" s="739"/>
      <c r="R51" s="739"/>
      <c r="S51" s="739"/>
      <c r="T51" s="739"/>
      <c r="U51" s="739"/>
      <c r="V51" s="739"/>
      <c r="W51" s="739"/>
      <c r="X51" s="739"/>
      <c r="Y51" s="739"/>
      <c r="Z51" s="739"/>
      <c r="AA51" s="740"/>
      <c r="AQ51" s="792"/>
      <c r="AR51" s="791"/>
    </row>
    <row r="52" spans="1:44">
      <c r="A52" s="738"/>
      <c r="B52" s="739"/>
      <c r="C52" s="739"/>
      <c r="D52" s="739"/>
      <c r="E52" s="739"/>
      <c r="F52" s="739"/>
      <c r="G52" s="739"/>
      <c r="H52" s="739"/>
      <c r="I52" s="739"/>
      <c r="J52" s="739"/>
      <c r="K52" s="739"/>
      <c r="L52" s="739"/>
      <c r="M52" s="739"/>
      <c r="N52" s="739"/>
      <c r="O52" s="739"/>
      <c r="P52" s="739"/>
      <c r="Q52" s="739"/>
      <c r="R52" s="739"/>
      <c r="S52" s="739"/>
      <c r="T52" s="739"/>
      <c r="U52" s="739"/>
      <c r="V52" s="739"/>
      <c r="W52" s="739"/>
      <c r="X52" s="739"/>
      <c r="Y52" s="739"/>
      <c r="Z52" s="739"/>
      <c r="AA52" s="740"/>
      <c r="AQ52" s="791"/>
      <c r="AR52" s="791"/>
    </row>
    <row r="53" spans="1:44">
      <c r="A53" s="738"/>
      <c r="B53" s="739"/>
      <c r="C53" s="739"/>
      <c r="D53" s="739"/>
      <c r="E53" s="739"/>
      <c r="F53" s="739"/>
      <c r="G53" s="739"/>
      <c r="H53" s="739"/>
      <c r="I53" s="739"/>
      <c r="J53" s="739"/>
      <c r="K53" s="739"/>
      <c r="L53" s="739"/>
      <c r="M53" s="739"/>
      <c r="N53" s="739"/>
      <c r="O53" s="739"/>
      <c r="P53" s="739"/>
      <c r="Q53" s="739"/>
      <c r="R53" s="739"/>
      <c r="S53" s="739"/>
      <c r="T53" s="739"/>
      <c r="U53" s="739"/>
      <c r="V53" s="739"/>
      <c r="W53" s="739"/>
      <c r="X53" s="739"/>
      <c r="Y53" s="739"/>
      <c r="Z53" s="739"/>
      <c r="AA53" s="740"/>
      <c r="AQ53" s="792"/>
      <c r="AR53" s="791"/>
    </row>
    <row r="54" spans="1:44">
      <c r="A54" s="744"/>
      <c r="B54" s="745"/>
      <c r="C54" s="745"/>
      <c r="D54" s="745"/>
      <c r="E54" s="745"/>
      <c r="F54" s="745"/>
      <c r="G54" s="745"/>
      <c r="H54" s="745"/>
      <c r="I54" s="745"/>
      <c r="J54" s="745"/>
      <c r="K54" s="745"/>
      <c r="L54" s="745"/>
      <c r="M54" s="745"/>
      <c r="N54" s="745"/>
      <c r="O54" s="745"/>
      <c r="P54" s="745"/>
      <c r="Q54" s="745"/>
      <c r="R54" s="745"/>
      <c r="S54" s="745"/>
      <c r="T54" s="745"/>
      <c r="U54" s="745"/>
      <c r="V54" s="745"/>
      <c r="W54" s="745"/>
      <c r="X54" s="745"/>
      <c r="Y54" s="745"/>
      <c r="Z54" s="745"/>
      <c r="AA54" s="746"/>
      <c r="AQ54" s="791"/>
      <c r="AR54" s="791"/>
    </row>
  </sheetData>
  <mergeCells count="4">
    <mergeCell ref="A1:B1"/>
    <mergeCell ref="V1:AA1"/>
    <mergeCell ref="B5:M17"/>
    <mergeCell ref="AR15:BC28"/>
  </mergeCells>
  <phoneticPr fontId="9"/>
  <conditionalFormatting sqref="AD11:AD22">
    <cfRule type="top10" dxfId="2" priority="1" rank="1"/>
  </conditionalFormatting>
  <pageMargins left="0.74803149606299213" right="0.74803149606299213" top="0.98425196850393704" bottom="0.98425196850393704" header="0.51181102362204722" footer="0.51181102362204722"/>
  <pageSetup paperSize="9" scale="79" orientation="portrait" r:id="rId1"/>
  <headerFooter alignWithMargins="0"/>
  <colBreaks count="1" manualBreakCount="1">
    <brk id="27"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C00-000000000000}">
          <x14:formula1>
            <xm:f>業種リスト!$A$2:$A$14</xm:f>
          </x14:formula1>
          <xm:sqref>AT6:AV6</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theme="9" tint="0.59999389629810485"/>
  </sheetPr>
  <dimension ref="A1:BW54"/>
  <sheetViews>
    <sheetView showGridLines="0" view="pageBreakPreview" zoomScaleNormal="100" zoomScaleSheetLayoutView="100" workbookViewId="0">
      <selection activeCell="AE40" sqref="AE40"/>
    </sheetView>
  </sheetViews>
  <sheetFormatPr defaultColWidth="10.28515625" defaultRowHeight="12"/>
  <cols>
    <col min="1" max="27" width="3.5703125" style="712" customWidth="1"/>
    <col min="28" max="28" width="2" style="712" customWidth="1"/>
    <col min="29" max="29" width="15.5703125" style="282" customWidth="1"/>
    <col min="30" max="31" width="8" style="282" customWidth="1"/>
    <col min="32" max="33" width="8.28515625" style="282" customWidth="1"/>
    <col min="34" max="34" width="9.5703125" style="282" customWidth="1"/>
    <col min="35" max="35" width="14.85546875" style="282" customWidth="1"/>
    <col min="36" max="37" width="6.42578125" style="282" customWidth="1"/>
    <col min="38" max="38" width="7.7109375" style="282" customWidth="1"/>
    <col min="39" max="39" width="6.42578125" style="282" customWidth="1"/>
    <col min="40" max="40" width="7.7109375" style="282" customWidth="1"/>
    <col min="41" max="41" width="15.85546875" style="336" bestFit="1" customWidth="1"/>
    <col min="42" max="42" width="7.7109375" style="336" bestFit="1" customWidth="1"/>
    <col min="43" max="43" width="5.42578125" style="336" bestFit="1" customWidth="1"/>
    <col min="44" max="45" width="5.42578125" style="336" customWidth="1"/>
    <col min="46" max="46" width="3.42578125" style="336" customWidth="1"/>
    <col min="47" max="49" width="2.85546875" style="336" customWidth="1"/>
    <col min="50" max="50" width="3.28515625" style="336" customWidth="1"/>
    <col min="51" max="56" width="5.42578125" style="336" customWidth="1"/>
    <col min="57" max="57" width="13.7109375" style="336" customWidth="1"/>
    <col min="58" max="58" width="14.140625" style="336" bestFit="1" customWidth="1"/>
    <col min="59" max="60" width="5.42578125" style="336" customWidth="1"/>
    <col min="61" max="61" width="7.85546875" style="712" customWidth="1"/>
    <col min="62" max="62" width="15.5703125" style="282" customWidth="1"/>
    <col min="63" max="66" width="7.85546875" style="282" customWidth="1"/>
    <col min="67" max="67" width="9.5703125" style="282" customWidth="1"/>
    <col min="68" max="68" width="14.85546875" style="282" customWidth="1"/>
    <col min="69" max="73" width="6.42578125" style="282" customWidth="1"/>
    <col min="74" max="75" width="10.28515625" style="282" customWidth="1"/>
    <col min="76" max="16384" width="10.28515625" style="712"/>
  </cols>
  <sheetData>
    <row r="1" spans="1:73" ht="21" customHeight="1" thickBot="1">
      <c r="A1" s="983">
        <v>55</v>
      </c>
      <c r="B1" s="983"/>
      <c r="C1" s="496" t="s">
        <v>501</v>
      </c>
      <c r="D1" s="496"/>
      <c r="E1" s="496"/>
      <c r="F1" s="496"/>
      <c r="G1" s="496"/>
      <c r="H1" s="496"/>
      <c r="I1" s="496"/>
      <c r="J1" s="496"/>
      <c r="K1" s="496"/>
      <c r="L1" s="496"/>
      <c r="M1" s="496"/>
      <c r="N1" s="496"/>
      <c r="O1" s="496"/>
      <c r="P1" s="496"/>
      <c r="Q1" s="496"/>
      <c r="R1" s="496"/>
      <c r="S1" s="496"/>
      <c r="T1" s="496"/>
      <c r="U1" s="496"/>
      <c r="V1" s="984" t="s">
        <v>798</v>
      </c>
      <c r="W1" s="985"/>
      <c r="X1" s="985"/>
      <c r="Y1" s="985"/>
      <c r="Z1" s="985"/>
      <c r="AA1" s="985"/>
      <c r="AC1" s="282" t="s">
        <v>904</v>
      </c>
      <c r="BJ1" s="282" t="s">
        <v>502</v>
      </c>
    </row>
    <row r="3" spans="1:73">
      <c r="C3" s="758"/>
      <c r="D3" s="758"/>
      <c r="E3" s="758"/>
      <c r="F3" s="758"/>
      <c r="G3" s="758"/>
      <c r="H3" s="758"/>
      <c r="I3" s="758"/>
      <c r="J3" s="758"/>
      <c r="K3" s="758"/>
      <c r="L3" s="758"/>
      <c r="M3" s="758"/>
      <c r="O3" s="739"/>
      <c r="P3" s="739"/>
      <c r="Q3" s="739"/>
      <c r="R3" s="739"/>
      <c r="S3" s="739"/>
      <c r="T3" s="739"/>
      <c r="U3" s="739"/>
      <c r="V3" s="739"/>
      <c r="W3" s="739"/>
      <c r="X3" s="739"/>
      <c r="Y3" s="739"/>
      <c r="Z3" s="739"/>
      <c r="AA3" s="739"/>
      <c r="AC3" s="282" t="s">
        <v>503</v>
      </c>
      <c r="AI3" s="282" t="s">
        <v>506</v>
      </c>
      <c r="AP3" s="336" t="s">
        <v>669</v>
      </c>
      <c r="BJ3" s="282" t="s">
        <v>503</v>
      </c>
      <c r="BP3" s="282" t="s">
        <v>506</v>
      </c>
    </row>
    <row r="4" spans="1:73" ht="12.75" thickBot="1">
      <c r="B4" s="758"/>
      <c r="C4" s="758"/>
      <c r="D4" s="758"/>
      <c r="E4" s="758"/>
      <c r="F4" s="758"/>
      <c r="G4" s="758"/>
      <c r="H4" s="758"/>
      <c r="I4" s="758"/>
      <c r="J4" s="758"/>
      <c r="K4" s="758"/>
      <c r="L4" s="758"/>
      <c r="M4" s="758"/>
      <c r="O4" s="739"/>
      <c r="P4" s="739"/>
      <c r="Q4" s="739"/>
      <c r="R4" s="739"/>
      <c r="S4" s="739"/>
      <c r="T4" s="739"/>
      <c r="U4" s="739"/>
      <c r="V4" s="739"/>
      <c r="W4" s="739"/>
      <c r="X4" s="739"/>
      <c r="Y4" s="739"/>
      <c r="Z4" s="739"/>
      <c r="AA4" s="739"/>
      <c r="AP4" s="336" t="str">
        <f>CONCATENATE("公正採用選考人権啓発推進員の設置の有無について、全体で「あり」と回答した事業所は",TEXT(AD6,"0.0％"),"であった。")</f>
        <v>公正採用選考人権啓発推進員の設置の有無について、全体で「あり」と回答した事業所は10.9%であった。</v>
      </c>
    </row>
    <row r="5" spans="1:73" ht="12.75" customHeight="1" thickBot="1">
      <c r="B5" s="1008" t="s">
        <v>885</v>
      </c>
      <c r="C5" s="1009"/>
      <c r="D5" s="1009"/>
      <c r="E5" s="1009"/>
      <c r="F5" s="1009"/>
      <c r="G5" s="1009"/>
      <c r="H5" s="1009"/>
      <c r="I5" s="1009"/>
      <c r="J5" s="1009"/>
      <c r="K5" s="1009"/>
      <c r="L5" s="1009"/>
      <c r="M5" s="1009"/>
      <c r="O5" s="734"/>
      <c r="P5" s="735"/>
      <c r="Q5" s="735"/>
      <c r="R5" s="735"/>
      <c r="S5" s="735"/>
      <c r="T5" s="735"/>
      <c r="U5" s="735"/>
      <c r="V5" s="735"/>
      <c r="W5" s="735"/>
      <c r="X5" s="735"/>
      <c r="Y5" s="735"/>
      <c r="Z5" s="735"/>
      <c r="AA5" s="736"/>
      <c r="AC5" s="589"/>
      <c r="AD5" s="589" t="s">
        <v>124</v>
      </c>
      <c r="AE5" s="589" t="s">
        <v>125</v>
      </c>
      <c r="AF5" s="589" t="s">
        <v>57</v>
      </c>
      <c r="AG5" s="589" t="s">
        <v>749</v>
      </c>
      <c r="AI5" s="589"/>
      <c r="AJ5" s="589" t="s">
        <v>124</v>
      </c>
      <c r="AK5" s="589" t="s">
        <v>125</v>
      </c>
      <c r="AL5" s="589" t="s">
        <v>57</v>
      </c>
      <c r="AM5" s="589" t="s">
        <v>749</v>
      </c>
      <c r="AN5" s="589" t="s">
        <v>543</v>
      </c>
      <c r="AP5" s="336" t="s">
        <v>670</v>
      </c>
      <c r="AR5" s="788" t="s">
        <v>671</v>
      </c>
      <c r="AS5" s="788" t="s">
        <v>672</v>
      </c>
      <c r="AT5" s="788" t="s">
        <v>673</v>
      </c>
      <c r="BJ5" s="296"/>
      <c r="BK5" s="737" t="s">
        <v>124</v>
      </c>
      <c r="BL5" s="475" t="s">
        <v>125</v>
      </c>
      <c r="BM5" s="476" t="s">
        <v>58</v>
      </c>
      <c r="BN5" s="476" t="s">
        <v>749</v>
      </c>
      <c r="BP5" s="296"/>
      <c r="BQ5" s="737" t="s">
        <v>124</v>
      </c>
      <c r="BR5" s="475" t="s">
        <v>125</v>
      </c>
      <c r="BS5" s="478" t="s">
        <v>58</v>
      </c>
      <c r="BT5" s="478" t="s">
        <v>749</v>
      </c>
      <c r="BU5" s="396" t="s">
        <v>543</v>
      </c>
    </row>
    <row r="6" spans="1:73" ht="12.75" thickBot="1">
      <c r="B6" s="1009"/>
      <c r="C6" s="1009"/>
      <c r="D6" s="1009"/>
      <c r="E6" s="1009"/>
      <c r="F6" s="1009"/>
      <c r="G6" s="1009"/>
      <c r="H6" s="1009"/>
      <c r="I6" s="1009"/>
      <c r="J6" s="1009"/>
      <c r="K6" s="1009"/>
      <c r="L6" s="1009"/>
      <c r="M6" s="1009"/>
      <c r="O6" s="738"/>
      <c r="P6" s="739"/>
      <c r="Q6" s="739"/>
      <c r="R6" s="739"/>
      <c r="S6" s="739"/>
      <c r="T6" s="739"/>
      <c r="U6" s="739"/>
      <c r="V6" s="739"/>
      <c r="W6" s="739"/>
      <c r="X6" s="739"/>
      <c r="Y6" s="739"/>
      <c r="Z6" s="739"/>
      <c r="AA6" s="740"/>
      <c r="AC6" s="589" t="s">
        <v>547</v>
      </c>
      <c r="AD6" s="769">
        <f>BK6</f>
        <v>0.10947002606429192</v>
      </c>
      <c r="AE6" s="688">
        <f>BL6</f>
        <v>0.2988705473501303</v>
      </c>
      <c r="AF6" s="688">
        <f>BM6</f>
        <v>0.51694178974804517</v>
      </c>
      <c r="AG6" s="688">
        <f>BN6</f>
        <v>7.4717636837532575E-2</v>
      </c>
      <c r="AI6" s="589" t="s">
        <v>547</v>
      </c>
      <c r="AJ6" s="781">
        <f>BQ6</f>
        <v>126</v>
      </c>
      <c r="AK6" s="711">
        <f>BR6</f>
        <v>344</v>
      </c>
      <c r="AL6" s="711">
        <f>BS6</f>
        <v>595</v>
      </c>
      <c r="AM6" s="711">
        <f>BT6</f>
        <v>86</v>
      </c>
      <c r="AN6" s="711">
        <f>BU6</f>
        <v>1151</v>
      </c>
      <c r="AP6" s="336" t="s">
        <v>759</v>
      </c>
      <c r="AR6" s="788" t="s">
        <v>685</v>
      </c>
      <c r="AS6" s="788"/>
      <c r="AT6" s="788"/>
      <c r="AU6" s="336" t="s">
        <v>758</v>
      </c>
      <c r="BJ6" s="317" t="s">
        <v>547</v>
      </c>
      <c r="BK6" s="130">
        <f>+BQ6/+$BU6</f>
        <v>0.10947002606429192</v>
      </c>
      <c r="BL6" s="131">
        <f>+BR6/+$BU6</f>
        <v>0.2988705473501303</v>
      </c>
      <c r="BM6" s="133">
        <f>+BS6/+$BU6</f>
        <v>0.51694178974804517</v>
      </c>
      <c r="BN6" s="133">
        <f>+BT6/+$BU6</f>
        <v>7.4717636837532575E-2</v>
      </c>
      <c r="BP6" s="317" t="s">
        <v>547</v>
      </c>
      <c r="BQ6" s="741">
        <f>+BQ24</f>
        <v>126</v>
      </c>
      <c r="BR6" s="742">
        <f>+BR24</f>
        <v>344</v>
      </c>
      <c r="BS6" s="743">
        <f>+BS24</f>
        <v>595</v>
      </c>
      <c r="BT6" s="743">
        <f>+BT24</f>
        <v>86</v>
      </c>
      <c r="BU6" s="329">
        <f>+BU24</f>
        <v>1151</v>
      </c>
    </row>
    <row r="7" spans="1:73" ht="12.75" thickBot="1">
      <c r="B7" s="1009"/>
      <c r="C7" s="1009"/>
      <c r="D7" s="1009"/>
      <c r="E7" s="1009"/>
      <c r="F7" s="1009"/>
      <c r="G7" s="1009"/>
      <c r="H7" s="1009"/>
      <c r="I7" s="1009"/>
      <c r="J7" s="1009"/>
      <c r="K7" s="1009"/>
      <c r="L7" s="1009"/>
      <c r="M7" s="1009"/>
      <c r="O7" s="738"/>
      <c r="P7" s="739"/>
      <c r="Q7" s="739"/>
      <c r="R7" s="739"/>
      <c r="S7" s="739"/>
      <c r="T7" s="739"/>
      <c r="U7" s="739"/>
      <c r="V7" s="739"/>
      <c r="W7" s="739"/>
      <c r="X7" s="739"/>
      <c r="Y7" s="739"/>
      <c r="Z7" s="739"/>
      <c r="AA7" s="740"/>
      <c r="AC7" s="762" t="s">
        <v>444</v>
      </c>
      <c r="AD7" s="764">
        <f>AJ6/AJ7</f>
        <v>0.22661870503597123</v>
      </c>
      <c r="AI7" s="762" t="s">
        <v>443</v>
      </c>
      <c r="AJ7" s="763">
        <f>SUM(AJ6:AK6,AM6)</f>
        <v>556</v>
      </c>
      <c r="AP7" s="336" t="str">
        <f>CONCATENATE(AP6,AR6,AS6,AT6,AU6)</f>
        <v>業種別では、「運輸業」が他の業種より、設置している割合が高い。</v>
      </c>
    </row>
    <row r="8" spans="1:73">
      <c r="B8" s="1009"/>
      <c r="C8" s="1009"/>
      <c r="D8" s="1009"/>
      <c r="E8" s="1009"/>
      <c r="F8" s="1009"/>
      <c r="G8" s="1009"/>
      <c r="H8" s="1009"/>
      <c r="I8" s="1009"/>
      <c r="J8" s="1009"/>
      <c r="K8" s="1009"/>
      <c r="L8" s="1009"/>
      <c r="M8" s="1009"/>
      <c r="O8" s="738"/>
      <c r="P8" s="739"/>
      <c r="Q8" s="739"/>
      <c r="R8" s="739"/>
      <c r="S8" s="739"/>
      <c r="T8" s="739"/>
      <c r="U8" s="739"/>
      <c r="V8" s="739"/>
      <c r="W8" s="739"/>
      <c r="X8" s="739"/>
      <c r="Y8" s="739"/>
      <c r="Z8" s="739"/>
      <c r="AA8" s="740"/>
      <c r="AC8" s="282" t="s">
        <v>504</v>
      </c>
      <c r="AI8" s="282" t="s">
        <v>507</v>
      </c>
      <c r="AP8" s="336" t="s">
        <v>677</v>
      </c>
      <c r="BJ8" s="282" t="s">
        <v>504</v>
      </c>
      <c r="BP8" s="282" t="s">
        <v>507</v>
      </c>
    </row>
    <row r="9" spans="1:73" ht="12.75" thickBot="1">
      <c r="B9" s="1009"/>
      <c r="C9" s="1009"/>
      <c r="D9" s="1009"/>
      <c r="E9" s="1009"/>
      <c r="F9" s="1009"/>
      <c r="G9" s="1009"/>
      <c r="H9" s="1009"/>
      <c r="I9" s="1009"/>
      <c r="J9" s="1009"/>
      <c r="K9" s="1009"/>
      <c r="L9" s="1009"/>
      <c r="M9" s="1009"/>
      <c r="O9" s="738"/>
      <c r="P9" s="739"/>
      <c r="Q9" s="739"/>
      <c r="R9" s="739"/>
      <c r="S9" s="739"/>
      <c r="T9" s="739"/>
      <c r="U9" s="739"/>
      <c r="V9" s="739"/>
      <c r="W9" s="739"/>
      <c r="X9" s="739"/>
      <c r="Y9" s="739"/>
      <c r="Z9" s="739"/>
      <c r="AA9" s="740"/>
      <c r="AP9" s="336" t="s">
        <v>873</v>
      </c>
    </row>
    <row r="10" spans="1:73" ht="12.75" thickBot="1">
      <c r="B10" s="1009"/>
      <c r="C10" s="1009"/>
      <c r="D10" s="1009"/>
      <c r="E10" s="1009"/>
      <c r="F10" s="1009"/>
      <c r="G10" s="1009"/>
      <c r="H10" s="1009"/>
      <c r="I10" s="1009"/>
      <c r="J10" s="1009"/>
      <c r="K10" s="1009"/>
      <c r="L10" s="1009"/>
      <c r="M10" s="1009"/>
      <c r="O10" s="738"/>
      <c r="P10" s="739"/>
      <c r="Q10" s="739"/>
      <c r="R10" s="739"/>
      <c r="S10" s="739"/>
      <c r="T10" s="739"/>
      <c r="U10" s="739"/>
      <c r="V10" s="739"/>
      <c r="W10" s="739"/>
      <c r="X10" s="739"/>
      <c r="Y10" s="739"/>
      <c r="Z10" s="739"/>
      <c r="AA10" s="740"/>
      <c r="AC10" s="582" t="s">
        <v>539</v>
      </c>
      <c r="AD10" s="589" t="s">
        <v>124</v>
      </c>
      <c r="AE10" s="589" t="s">
        <v>125</v>
      </c>
      <c r="AF10" s="589" t="s">
        <v>57</v>
      </c>
      <c r="AG10" s="589" t="s">
        <v>749</v>
      </c>
      <c r="AI10" s="582" t="s">
        <v>539</v>
      </c>
      <c r="AJ10" s="589" t="s">
        <v>124</v>
      </c>
      <c r="AK10" s="589" t="s">
        <v>125</v>
      </c>
      <c r="AL10" s="589" t="s">
        <v>57</v>
      </c>
      <c r="AM10" s="589" t="s">
        <v>749</v>
      </c>
      <c r="AN10" s="589" t="s">
        <v>543</v>
      </c>
      <c r="AP10" s="805"/>
      <c r="AQ10" s="806"/>
      <c r="AR10" s="807"/>
      <c r="AS10" s="807"/>
      <c r="AT10" s="807"/>
      <c r="AU10" s="805"/>
      <c r="AY10" s="808"/>
      <c r="BJ10" s="42" t="s">
        <v>539</v>
      </c>
      <c r="BK10" s="748" t="s">
        <v>124</v>
      </c>
      <c r="BL10" s="747" t="s">
        <v>125</v>
      </c>
      <c r="BM10" s="476" t="s">
        <v>58</v>
      </c>
      <c r="BN10" s="476" t="s">
        <v>749</v>
      </c>
      <c r="BP10" s="42" t="s">
        <v>539</v>
      </c>
      <c r="BQ10" s="477" t="s">
        <v>124</v>
      </c>
      <c r="BR10" s="475" t="s">
        <v>125</v>
      </c>
      <c r="BS10" s="478" t="s">
        <v>58</v>
      </c>
      <c r="BT10" s="478" t="s">
        <v>749</v>
      </c>
      <c r="BU10" s="396" t="s">
        <v>543</v>
      </c>
    </row>
    <row r="11" spans="1:73">
      <c r="B11" s="1009"/>
      <c r="C11" s="1009"/>
      <c r="D11" s="1009"/>
      <c r="E11" s="1009"/>
      <c r="F11" s="1009"/>
      <c r="G11" s="1009"/>
      <c r="H11" s="1009"/>
      <c r="I11" s="1009"/>
      <c r="J11" s="1009"/>
      <c r="K11" s="1009"/>
      <c r="L11" s="1009"/>
      <c r="M11" s="1009"/>
      <c r="O11" s="738"/>
      <c r="P11" s="739"/>
      <c r="Q11" s="739"/>
      <c r="R11" s="739"/>
      <c r="S11" s="739"/>
      <c r="T11" s="739"/>
      <c r="U11" s="739"/>
      <c r="V11" s="739"/>
      <c r="W11" s="739"/>
      <c r="X11" s="739"/>
      <c r="Y11" s="739"/>
      <c r="Z11" s="739"/>
      <c r="AA11" s="740"/>
      <c r="AC11" s="690" t="s">
        <v>537</v>
      </c>
      <c r="AD11" s="697">
        <f>BK23</f>
        <v>5.2132701421800945E-2</v>
      </c>
      <c r="AE11" s="688">
        <f>BL23</f>
        <v>0.32227488151658767</v>
      </c>
      <c r="AF11" s="688">
        <f>BM23</f>
        <v>0.56398104265402849</v>
      </c>
      <c r="AG11" s="688">
        <f>BN23</f>
        <v>6.1611374407582936E-2</v>
      </c>
      <c r="AI11" s="690" t="s">
        <v>537</v>
      </c>
      <c r="AJ11" s="711">
        <f>BQ23</f>
        <v>11</v>
      </c>
      <c r="AK11" s="711">
        <f>BR23</f>
        <v>68</v>
      </c>
      <c r="AL11" s="711">
        <f>BS23</f>
        <v>119</v>
      </c>
      <c r="AM11" s="711">
        <f>BT23</f>
        <v>13</v>
      </c>
      <c r="AN11" s="711">
        <f>BU23</f>
        <v>211</v>
      </c>
      <c r="AP11" s="336" t="s">
        <v>700</v>
      </c>
      <c r="BJ11" s="44" t="s">
        <v>546</v>
      </c>
      <c r="BK11" s="90" t="e">
        <f t="shared" ref="BK11:BK23" si="0">+BQ11/+$BU11</f>
        <v>#DIV/0!</v>
      </c>
      <c r="BL11" s="46" t="e">
        <f t="shared" ref="BL11:BL23" si="1">+BR11/+$BU11</f>
        <v>#DIV/0!</v>
      </c>
      <c r="BM11" s="91" t="e">
        <f t="shared" ref="BM11:BN23" si="2">+BS11/+$BU11</f>
        <v>#DIV/0!</v>
      </c>
      <c r="BN11" s="91" t="e">
        <f t="shared" si="2"/>
        <v>#DIV/0!</v>
      </c>
      <c r="BP11" s="44" t="s">
        <v>546</v>
      </c>
      <c r="BQ11" s="298">
        <f>集計・資料②!DO6</f>
        <v>0</v>
      </c>
      <c r="BR11" s="299">
        <f>集計・資料②!DP6</f>
        <v>0</v>
      </c>
      <c r="BS11" s="299">
        <f>集計・資料②!DQ6</f>
        <v>0</v>
      </c>
      <c r="BT11" s="299">
        <f>集計・資料②!DR6</f>
        <v>0</v>
      </c>
      <c r="BU11" s="325">
        <f>+SUM(BQ11:BT11)</f>
        <v>0</v>
      </c>
    </row>
    <row r="12" spans="1:73">
      <c r="B12" s="1009"/>
      <c r="C12" s="1009"/>
      <c r="D12" s="1009"/>
      <c r="E12" s="1009"/>
      <c r="F12" s="1009"/>
      <c r="G12" s="1009"/>
      <c r="H12" s="1009"/>
      <c r="I12" s="1009"/>
      <c r="J12" s="1009"/>
      <c r="K12" s="1009"/>
      <c r="L12" s="1009"/>
      <c r="M12" s="1009"/>
      <c r="O12" s="738"/>
      <c r="P12" s="739"/>
      <c r="Q12" s="739"/>
      <c r="R12" s="739"/>
      <c r="S12" s="739"/>
      <c r="T12" s="739"/>
      <c r="U12" s="739"/>
      <c r="V12" s="739"/>
      <c r="W12" s="739"/>
      <c r="X12" s="739"/>
      <c r="Y12" s="739"/>
      <c r="Z12" s="739"/>
      <c r="AA12" s="740"/>
      <c r="AC12" s="690" t="s">
        <v>536</v>
      </c>
      <c r="AD12" s="697">
        <f>BK22</f>
        <v>0.10857142857142857</v>
      </c>
      <c r="AE12" s="688">
        <f>BL22</f>
        <v>0.25714285714285712</v>
      </c>
      <c r="AF12" s="688">
        <f>BM22</f>
        <v>0.53714285714285714</v>
      </c>
      <c r="AG12" s="688">
        <f>BN22</f>
        <v>9.7142857142857142E-2</v>
      </c>
      <c r="AI12" s="690" t="s">
        <v>536</v>
      </c>
      <c r="AJ12" s="711">
        <f>BQ22</f>
        <v>19</v>
      </c>
      <c r="AK12" s="711">
        <f>BR22</f>
        <v>45</v>
      </c>
      <c r="AL12" s="711">
        <f>BS22</f>
        <v>94</v>
      </c>
      <c r="AM12" s="711">
        <f>BT22</f>
        <v>17</v>
      </c>
      <c r="AN12" s="711">
        <f>BU22</f>
        <v>175</v>
      </c>
      <c r="AP12" s="336" t="str">
        <f>CONCATENATE("※この問いは、常時使用する従業員の数が30人以上の事業所が対象。無回答を除く対象事業所",TEXT(AJ7,"0社"),"中",TEXT(AJ6,"0社"),"（",TEXT(AD7,"0.0%"),"）","が公正採用選考人権啓発推進員を設置している。")</f>
        <v>※この問いは、常時使用する従業員の数が30人以上の事業所が対象。無回答を除く対象事業所556社中126社（22.7%）が公正採用選考人権啓発推進員を設置している。</v>
      </c>
      <c r="BJ12" s="7" t="s">
        <v>533</v>
      </c>
      <c r="BK12" s="96">
        <f t="shared" si="0"/>
        <v>0.18691588785046728</v>
      </c>
      <c r="BL12" s="72">
        <f t="shared" si="1"/>
        <v>0.32710280373831774</v>
      </c>
      <c r="BM12" s="73">
        <f t="shared" si="2"/>
        <v>0.41121495327102803</v>
      </c>
      <c r="BN12" s="73">
        <f t="shared" si="2"/>
        <v>7.476635514018691E-2</v>
      </c>
      <c r="BP12" s="7" t="s">
        <v>533</v>
      </c>
      <c r="BQ12" s="300">
        <f>集計・資料②!DO8</f>
        <v>20</v>
      </c>
      <c r="BR12" s="283">
        <f>集計・資料②!DP8</f>
        <v>35</v>
      </c>
      <c r="BS12" s="283">
        <f>集計・資料②!DQ8</f>
        <v>44</v>
      </c>
      <c r="BT12" s="283">
        <f>集計・資料②!DR8</f>
        <v>8</v>
      </c>
      <c r="BU12" s="310">
        <f t="shared" ref="BU12:BU24" si="3">+SUM(BQ12:BT12)</f>
        <v>107</v>
      </c>
    </row>
    <row r="13" spans="1:73">
      <c r="B13" s="1009"/>
      <c r="C13" s="1009"/>
      <c r="D13" s="1009"/>
      <c r="E13" s="1009"/>
      <c r="F13" s="1009"/>
      <c r="G13" s="1009"/>
      <c r="H13" s="1009"/>
      <c r="I13" s="1009"/>
      <c r="J13" s="1009"/>
      <c r="K13" s="1009"/>
      <c r="L13" s="1009"/>
      <c r="M13" s="1009"/>
      <c r="O13" s="738"/>
      <c r="P13" s="739"/>
      <c r="Q13" s="739"/>
      <c r="R13" s="739"/>
      <c r="S13" s="739"/>
      <c r="T13" s="739"/>
      <c r="U13" s="739"/>
      <c r="V13" s="739"/>
      <c r="W13" s="739"/>
      <c r="X13" s="739"/>
      <c r="Y13" s="739"/>
      <c r="Z13" s="739"/>
      <c r="AA13" s="740"/>
      <c r="AC13" s="690" t="s">
        <v>526</v>
      </c>
      <c r="AD13" s="697">
        <f>BK21</f>
        <v>7.6923076923076927E-2</v>
      </c>
      <c r="AE13" s="688">
        <f>BL21</f>
        <v>0.46153846153846156</v>
      </c>
      <c r="AF13" s="688">
        <f>BM21</f>
        <v>0.38461538461538464</v>
      </c>
      <c r="AG13" s="688">
        <f>BN21</f>
        <v>7.6923076923076927E-2</v>
      </c>
      <c r="AI13" s="690" t="s">
        <v>526</v>
      </c>
      <c r="AJ13" s="711">
        <f>BQ21</f>
        <v>1</v>
      </c>
      <c r="AK13" s="711">
        <f>BR21</f>
        <v>6</v>
      </c>
      <c r="AL13" s="711">
        <f>BS21</f>
        <v>5</v>
      </c>
      <c r="AM13" s="711">
        <f>BT21</f>
        <v>1</v>
      </c>
      <c r="AN13" s="711">
        <f>BU21</f>
        <v>13</v>
      </c>
      <c r="AQ13" s="790"/>
      <c r="AR13" s="790"/>
      <c r="AS13" s="790"/>
      <c r="AT13" s="790"/>
      <c r="AU13" s="790"/>
      <c r="AV13" s="790"/>
      <c r="AW13" s="790"/>
      <c r="AX13" s="790"/>
      <c r="AY13" s="790"/>
      <c r="AZ13" s="790"/>
      <c r="BA13" s="790"/>
      <c r="BB13" s="790"/>
      <c r="BC13" s="790"/>
      <c r="BD13" s="790"/>
      <c r="BJ13" s="7" t="s">
        <v>534</v>
      </c>
      <c r="BK13" s="96">
        <f t="shared" si="0"/>
        <v>8.2089552238805971E-2</v>
      </c>
      <c r="BL13" s="72">
        <f t="shared" si="1"/>
        <v>0.36567164179104478</v>
      </c>
      <c r="BM13" s="73">
        <f t="shared" si="2"/>
        <v>0.4925373134328358</v>
      </c>
      <c r="BN13" s="73">
        <f t="shared" si="2"/>
        <v>5.9701492537313432E-2</v>
      </c>
      <c r="BP13" s="7" t="s">
        <v>534</v>
      </c>
      <c r="BQ13" s="300">
        <f>集計・資料②!DO10</f>
        <v>11</v>
      </c>
      <c r="BR13" s="283">
        <f>集計・資料②!DP10</f>
        <v>49</v>
      </c>
      <c r="BS13" s="283">
        <f>集計・資料②!DQ10</f>
        <v>66</v>
      </c>
      <c r="BT13" s="283">
        <f>集計・資料②!DR10</f>
        <v>8</v>
      </c>
      <c r="BU13" s="310">
        <f t="shared" si="3"/>
        <v>134</v>
      </c>
    </row>
    <row r="14" spans="1:73" ht="12" customHeight="1">
      <c r="B14" s="1009"/>
      <c r="C14" s="1009"/>
      <c r="D14" s="1009"/>
      <c r="E14" s="1009"/>
      <c r="F14" s="1009"/>
      <c r="G14" s="1009"/>
      <c r="H14" s="1009"/>
      <c r="I14" s="1009"/>
      <c r="J14" s="1009"/>
      <c r="K14" s="1009"/>
      <c r="L14" s="1009"/>
      <c r="M14" s="1009"/>
      <c r="O14" s="738"/>
      <c r="P14" s="739"/>
      <c r="Q14" s="739"/>
      <c r="R14" s="739"/>
      <c r="S14" s="739"/>
      <c r="T14" s="739"/>
      <c r="U14" s="739"/>
      <c r="V14" s="739"/>
      <c r="W14" s="739"/>
      <c r="X14" s="739"/>
      <c r="Y14" s="739"/>
      <c r="Z14" s="739"/>
      <c r="AA14" s="740"/>
      <c r="AC14" s="690" t="s">
        <v>527</v>
      </c>
      <c r="AD14" s="697">
        <f>BK20</f>
        <v>0.28000000000000003</v>
      </c>
      <c r="AE14" s="688">
        <f>BL20</f>
        <v>0.4</v>
      </c>
      <c r="AF14" s="688">
        <f>BM20</f>
        <v>0.24</v>
      </c>
      <c r="AG14" s="688">
        <f>BN20</f>
        <v>0.08</v>
      </c>
      <c r="AI14" s="690" t="s">
        <v>527</v>
      </c>
      <c r="AJ14" s="711">
        <f>BQ20</f>
        <v>7</v>
      </c>
      <c r="AK14" s="711">
        <f>BR20</f>
        <v>10</v>
      </c>
      <c r="AL14" s="711">
        <f>BS20</f>
        <v>6</v>
      </c>
      <c r="AM14" s="711">
        <f>BT20</f>
        <v>2</v>
      </c>
      <c r="AN14" s="711">
        <f>BU20</f>
        <v>25</v>
      </c>
      <c r="AP14" s="789" t="s">
        <v>678</v>
      </c>
      <c r="AQ14" s="806"/>
      <c r="AR14" s="806"/>
      <c r="AS14" s="806"/>
      <c r="AT14" s="806"/>
      <c r="AU14" s="806"/>
      <c r="AV14" s="806"/>
      <c r="AW14" s="806"/>
      <c r="AX14" s="806"/>
      <c r="AY14" s="806"/>
      <c r="AZ14" s="806"/>
      <c r="BA14" s="806"/>
      <c r="BB14" s="806"/>
      <c r="BC14" s="806"/>
      <c r="BD14" s="806"/>
      <c r="BJ14" s="7" t="s">
        <v>532</v>
      </c>
      <c r="BK14" s="96">
        <f t="shared" si="0"/>
        <v>0.18421052631578946</v>
      </c>
      <c r="BL14" s="72">
        <f t="shared" si="1"/>
        <v>0.23684210526315788</v>
      </c>
      <c r="BM14" s="73">
        <f t="shared" si="2"/>
        <v>0.47368421052631576</v>
      </c>
      <c r="BN14" s="73">
        <f t="shared" si="2"/>
        <v>0.10526315789473684</v>
      </c>
      <c r="BP14" s="7" t="s">
        <v>532</v>
      </c>
      <c r="BQ14" s="300">
        <f>集計・資料②!DO12</f>
        <v>7</v>
      </c>
      <c r="BR14" s="283">
        <f>集計・資料②!DP12</f>
        <v>9</v>
      </c>
      <c r="BS14" s="283">
        <f>集計・資料②!DQ12</f>
        <v>18</v>
      </c>
      <c r="BT14" s="283">
        <f>集計・資料②!DR12</f>
        <v>4</v>
      </c>
      <c r="BU14" s="310">
        <f t="shared" si="3"/>
        <v>38</v>
      </c>
    </row>
    <row r="15" spans="1:73">
      <c r="B15" s="1009"/>
      <c r="C15" s="1009"/>
      <c r="D15" s="1009"/>
      <c r="E15" s="1009"/>
      <c r="F15" s="1009"/>
      <c r="G15" s="1009"/>
      <c r="H15" s="1009"/>
      <c r="I15" s="1009"/>
      <c r="J15" s="1009"/>
      <c r="K15" s="1009"/>
      <c r="L15" s="1009"/>
      <c r="M15" s="1009"/>
      <c r="O15" s="738"/>
      <c r="P15" s="739"/>
      <c r="Q15" s="739"/>
      <c r="R15" s="739"/>
      <c r="S15" s="739"/>
      <c r="T15" s="739"/>
      <c r="U15" s="739"/>
      <c r="V15" s="739"/>
      <c r="W15" s="739"/>
      <c r="X15" s="739"/>
      <c r="Y15" s="739"/>
      <c r="Z15" s="739"/>
      <c r="AA15" s="740"/>
      <c r="AC15" s="690" t="s">
        <v>528</v>
      </c>
      <c r="AD15" s="697">
        <f>BK19</f>
        <v>0.125</v>
      </c>
      <c r="AE15" s="688">
        <f>BL19</f>
        <v>0.23148148148148148</v>
      </c>
      <c r="AF15" s="688">
        <f>BM19</f>
        <v>0.56944444444444442</v>
      </c>
      <c r="AG15" s="688">
        <f>BN19</f>
        <v>7.407407407407407E-2</v>
      </c>
      <c r="AI15" s="690" t="s">
        <v>528</v>
      </c>
      <c r="AJ15" s="711">
        <f>BQ19</f>
        <v>27</v>
      </c>
      <c r="AK15" s="711">
        <f>BR19</f>
        <v>50</v>
      </c>
      <c r="AL15" s="711">
        <f>BS19</f>
        <v>123</v>
      </c>
      <c r="AM15" s="711">
        <f>BT19</f>
        <v>16</v>
      </c>
      <c r="AN15" s="711">
        <f>BU19</f>
        <v>216</v>
      </c>
      <c r="AP15" s="1007" t="str">
        <f>CONCATENATE("　",AP4,CHAR(10),"　",AP7,CHAR(10),"　",AP9,CHAR(10),AP12)</f>
        <v>　公正採用選考人権啓発推進員の設置の有無について、全体で「あり」と回答した事業所は10.9%であった。
　業種別では、「運輸業」が他の業種より、設置している割合が高い。
　規模別では、「50～99人」の事業所が、他の規模の事業所に比べ、設置している割合が高い。
※この問いは、常時使用する従業員の数が30人以上の事業所が対象。無回答を除く対象事業所556社中126社（22.7%）が公正採用選考人権啓発推進員を設置している。</v>
      </c>
      <c r="AQ15" s="1007"/>
      <c r="AR15" s="1007"/>
      <c r="AS15" s="1007"/>
      <c r="AT15" s="1007"/>
      <c r="AU15" s="1007"/>
      <c r="AV15" s="1007"/>
      <c r="AW15" s="1007"/>
      <c r="AX15" s="1007"/>
      <c r="AY15" s="1007"/>
      <c r="AZ15" s="1007"/>
      <c r="BA15" s="1007"/>
      <c r="BB15" s="806"/>
      <c r="BC15" s="806"/>
      <c r="BD15" s="806"/>
      <c r="BJ15" s="7" t="s">
        <v>531</v>
      </c>
      <c r="BK15" s="96">
        <f t="shared" si="0"/>
        <v>0.12269938650306748</v>
      </c>
      <c r="BL15" s="72">
        <f t="shared" si="1"/>
        <v>0.29447852760736198</v>
      </c>
      <c r="BM15" s="73">
        <f t="shared" si="2"/>
        <v>0.5214723926380368</v>
      </c>
      <c r="BN15" s="73">
        <f t="shared" si="2"/>
        <v>6.1349693251533742E-2</v>
      </c>
      <c r="BP15" s="7" t="s">
        <v>531</v>
      </c>
      <c r="BQ15" s="300">
        <f>集計・資料②!DO14</f>
        <v>20</v>
      </c>
      <c r="BR15" s="283">
        <f>集計・資料②!DP14</f>
        <v>48</v>
      </c>
      <c r="BS15" s="283">
        <f>集計・資料②!DQ14</f>
        <v>85</v>
      </c>
      <c r="BT15" s="283">
        <f>集計・資料②!DR14</f>
        <v>10</v>
      </c>
      <c r="BU15" s="310">
        <f t="shared" si="3"/>
        <v>163</v>
      </c>
    </row>
    <row r="16" spans="1:73" ht="12" customHeight="1">
      <c r="A16" s="739"/>
      <c r="B16" s="1009"/>
      <c r="C16" s="1009"/>
      <c r="D16" s="1009"/>
      <c r="E16" s="1009"/>
      <c r="F16" s="1009"/>
      <c r="G16" s="1009"/>
      <c r="H16" s="1009"/>
      <c r="I16" s="1009"/>
      <c r="J16" s="1009"/>
      <c r="K16" s="1009"/>
      <c r="L16" s="1009"/>
      <c r="M16" s="1009"/>
      <c r="N16" s="739"/>
      <c r="O16" s="744"/>
      <c r="P16" s="745"/>
      <c r="Q16" s="745"/>
      <c r="R16" s="745"/>
      <c r="S16" s="745"/>
      <c r="T16" s="745"/>
      <c r="U16" s="745"/>
      <c r="V16" s="745"/>
      <c r="W16" s="745"/>
      <c r="X16" s="745"/>
      <c r="Y16" s="745"/>
      <c r="Z16" s="745"/>
      <c r="AA16" s="746"/>
      <c r="AC16" s="690" t="s">
        <v>529</v>
      </c>
      <c r="AD16" s="697">
        <f>BK18</f>
        <v>0.17647058823529413</v>
      </c>
      <c r="AE16" s="688">
        <f>BL18</f>
        <v>0.35294117647058826</v>
      </c>
      <c r="AF16" s="688">
        <f>BM18</f>
        <v>0.35294117647058826</v>
      </c>
      <c r="AG16" s="688">
        <f>BN18</f>
        <v>0.11764705882352941</v>
      </c>
      <c r="AI16" s="690" t="s">
        <v>529</v>
      </c>
      <c r="AJ16" s="711">
        <f>BQ18</f>
        <v>3</v>
      </c>
      <c r="AK16" s="711">
        <f>BR18</f>
        <v>6</v>
      </c>
      <c r="AL16" s="711">
        <f>BS18</f>
        <v>6</v>
      </c>
      <c r="AM16" s="711">
        <f>BT18</f>
        <v>2</v>
      </c>
      <c r="AN16" s="711">
        <f>BU18</f>
        <v>17</v>
      </c>
      <c r="AP16" s="1007"/>
      <c r="AQ16" s="1007"/>
      <c r="AR16" s="1007"/>
      <c r="AS16" s="1007"/>
      <c r="AT16" s="1007"/>
      <c r="AU16" s="1007"/>
      <c r="AV16" s="1007"/>
      <c r="AW16" s="1007"/>
      <c r="AX16" s="1007"/>
      <c r="AY16" s="1007"/>
      <c r="AZ16" s="1007"/>
      <c r="BA16" s="1007"/>
      <c r="BB16" s="806"/>
      <c r="BC16" s="806"/>
      <c r="BD16" s="806"/>
      <c r="BJ16" s="7" t="s">
        <v>530</v>
      </c>
      <c r="BK16" s="96">
        <f t="shared" si="0"/>
        <v>0</v>
      </c>
      <c r="BL16" s="72">
        <f t="shared" si="1"/>
        <v>0.40625</v>
      </c>
      <c r="BM16" s="73">
        <f t="shared" si="2"/>
        <v>0.5</v>
      </c>
      <c r="BN16" s="73">
        <f t="shared" si="2"/>
        <v>9.375E-2</v>
      </c>
      <c r="BP16" s="7" t="s">
        <v>530</v>
      </c>
      <c r="BQ16" s="300">
        <f>集計・資料②!DO16</f>
        <v>0</v>
      </c>
      <c r="BR16" s="283">
        <f>集計・資料②!DP16</f>
        <v>13</v>
      </c>
      <c r="BS16" s="283">
        <f>集計・資料②!DQ16</f>
        <v>16</v>
      </c>
      <c r="BT16" s="283">
        <f>集計・資料②!DR16</f>
        <v>3</v>
      </c>
      <c r="BU16" s="310">
        <f t="shared" si="3"/>
        <v>32</v>
      </c>
    </row>
    <row r="17" spans="1:73" ht="12.75" customHeight="1">
      <c r="A17" s="739"/>
      <c r="B17" s="759"/>
      <c r="C17" s="759"/>
      <c r="D17" s="759"/>
      <c r="E17" s="759"/>
      <c r="F17" s="759"/>
      <c r="G17" s="759"/>
      <c r="H17" s="759"/>
      <c r="I17" s="759"/>
      <c r="J17" s="759"/>
      <c r="K17" s="759"/>
      <c r="L17" s="759"/>
      <c r="M17" s="759"/>
      <c r="N17" s="739"/>
      <c r="O17" s="739"/>
      <c r="P17" s="739"/>
      <c r="Q17" s="739"/>
      <c r="R17" s="739"/>
      <c r="S17" s="739"/>
      <c r="T17" s="739"/>
      <c r="U17" s="739"/>
      <c r="V17" s="739"/>
      <c r="W17" s="739"/>
      <c r="X17" s="739"/>
      <c r="Y17" s="739"/>
      <c r="Z17" s="739"/>
      <c r="AA17" s="739"/>
      <c r="AC17" s="690" t="s">
        <v>535</v>
      </c>
      <c r="AD17" s="697">
        <f>BK17</f>
        <v>0</v>
      </c>
      <c r="AE17" s="688">
        <f>BL17</f>
        <v>0.25</v>
      </c>
      <c r="AF17" s="688">
        <f>BM17</f>
        <v>0.65</v>
      </c>
      <c r="AG17" s="688">
        <f>BN17</f>
        <v>0.1</v>
      </c>
      <c r="AI17" s="690" t="s">
        <v>535</v>
      </c>
      <c r="AJ17" s="711">
        <f>BQ17</f>
        <v>0</v>
      </c>
      <c r="AK17" s="711">
        <f>BR17</f>
        <v>5</v>
      </c>
      <c r="AL17" s="711">
        <f>BS17</f>
        <v>13</v>
      </c>
      <c r="AM17" s="711">
        <f>BT17</f>
        <v>2</v>
      </c>
      <c r="AN17" s="711">
        <f>BU17</f>
        <v>20</v>
      </c>
      <c r="AP17" s="1007"/>
      <c r="AQ17" s="1007"/>
      <c r="AR17" s="1007"/>
      <c r="AS17" s="1007"/>
      <c r="AT17" s="1007"/>
      <c r="AU17" s="1007"/>
      <c r="AV17" s="1007"/>
      <c r="AW17" s="1007"/>
      <c r="AX17" s="1007"/>
      <c r="AY17" s="1007"/>
      <c r="AZ17" s="1007"/>
      <c r="BA17" s="1007"/>
      <c r="BB17" s="806"/>
      <c r="BC17" s="806"/>
      <c r="BD17" s="806"/>
      <c r="BJ17" s="7" t="s">
        <v>535</v>
      </c>
      <c r="BK17" s="96">
        <f t="shared" si="0"/>
        <v>0</v>
      </c>
      <c r="BL17" s="72">
        <f t="shared" si="1"/>
        <v>0.25</v>
      </c>
      <c r="BM17" s="73">
        <f t="shared" si="2"/>
        <v>0.65</v>
      </c>
      <c r="BN17" s="73">
        <f t="shared" si="2"/>
        <v>0.1</v>
      </c>
      <c r="BP17" s="7" t="s">
        <v>535</v>
      </c>
      <c r="BQ17" s="300">
        <f>集計・資料②!DO18</f>
        <v>0</v>
      </c>
      <c r="BR17" s="283">
        <f>集計・資料②!DP18</f>
        <v>5</v>
      </c>
      <c r="BS17" s="283">
        <f>集計・資料②!DQ18</f>
        <v>13</v>
      </c>
      <c r="BT17" s="283">
        <f>集計・資料②!DR18</f>
        <v>2</v>
      </c>
      <c r="BU17" s="310">
        <f t="shared" si="3"/>
        <v>20</v>
      </c>
    </row>
    <row r="18" spans="1:73">
      <c r="A18" s="734"/>
      <c r="B18" s="735"/>
      <c r="C18" s="735"/>
      <c r="D18" s="735"/>
      <c r="E18" s="735"/>
      <c r="F18" s="735"/>
      <c r="G18" s="735"/>
      <c r="H18" s="735"/>
      <c r="I18" s="735"/>
      <c r="J18" s="735"/>
      <c r="K18" s="735"/>
      <c r="L18" s="735"/>
      <c r="M18" s="735"/>
      <c r="N18" s="735"/>
      <c r="O18" s="735"/>
      <c r="P18" s="735"/>
      <c r="Q18" s="735"/>
      <c r="R18" s="735"/>
      <c r="S18" s="735"/>
      <c r="T18" s="735"/>
      <c r="U18" s="735"/>
      <c r="V18" s="735"/>
      <c r="W18" s="735"/>
      <c r="X18" s="735"/>
      <c r="Y18" s="735"/>
      <c r="Z18" s="735"/>
      <c r="AA18" s="736"/>
      <c r="AC18" s="690" t="s">
        <v>530</v>
      </c>
      <c r="AD18" s="697">
        <f>BK16</f>
        <v>0</v>
      </c>
      <c r="AE18" s="688">
        <f>BL16</f>
        <v>0.40625</v>
      </c>
      <c r="AF18" s="688">
        <f>BM16</f>
        <v>0.5</v>
      </c>
      <c r="AG18" s="688">
        <f>BN16</f>
        <v>9.375E-2</v>
      </c>
      <c r="AI18" s="690" t="s">
        <v>530</v>
      </c>
      <c r="AJ18" s="711">
        <f>BQ16</f>
        <v>0</v>
      </c>
      <c r="AK18" s="711">
        <f>BR16</f>
        <v>13</v>
      </c>
      <c r="AL18" s="711">
        <f>BS16</f>
        <v>16</v>
      </c>
      <c r="AM18" s="711">
        <f>BT16</f>
        <v>3</v>
      </c>
      <c r="AN18" s="711">
        <f>BU16</f>
        <v>32</v>
      </c>
      <c r="AP18" s="1007"/>
      <c r="AQ18" s="1007"/>
      <c r="AR18" s="1007"/>
      <c r="AS18" s="1007"/>
      <c r="AT18" s="1007"/>
      <c r="AU18" s="1007"/>
      <c r="AV18" s="1007"/>
      <c r="AW18" s="1007"/>
      <c r="AX18" s="1007"/>
      <c r="AY18" s="1007"/>
      <c r="AZ18" s="1007"/>
      <c r="BA18" s="1007"/>
      <c r="BB18" s="806"/>
      <c r="BC18" s="806"/>
      <c r="BD18" s="806"/>
      <c r="BJ18" s="7" t="s">
        <v>529</v>
      </c>
      <c r="BK18" s="96">
        <f t="shared" si="0"/>
        <v>0.17647058823529413</v>
      </c>
      <c r="BL18" s="72">
        <f t="shared" si="1"/>
        <v>0.35294117647058826</v>
      </c>
      <c r="BM18" s="73">
        <f t="shared" si="2"/>
        <v>0.35294117647058826</v>
      </c>
      <c r="BN18" s="73">
        <f t="shared" si="2"/>
        <v>0.11764705882352941</v>
      </c>
      <c r="BP18" s="7" t="s">
        <v>529</v>
      </c>
      <c r="BQ18" s="300">
        <f>集計・資料②!DO20</f>
        <v>3</v>
      </c>
      <c r="BR18" s="283">
        <f>集計・資料②!DP20</f>
        <v>6</v>
      </c>
      <c r="BS18" s="283">
        <f>集計・資料②!DQ20</f>
        <v>6</v>
      </c>
      <c r="BT18" s="283">
        <f>集計・資料②!DR20</f>
        <v>2</v>
      </c>
      <c r="BU18" s="310">
        <f t="shared" si="3"/>
        <v>17</v>
      </c>
    </row>
    <row r="19" spans="1:73">
      <c r="A19" s="738"/>
      <c r="B19" s="739"/>
      <c r="C19" s="739"/>
      <c r="D19" s="739"/>
      <c r="E19" s="739"/>
      <c r="F19" s="739"/>
      <c r="G19" s="739"/>
      <c r="H19" s="739"/>
      <c r="I19" s="739"/>
      <c r="J19" s="739"/>
      <c r="K19" s="739"/>
      <c r="L19" s="739"/>
      <c r="M19" s="739"/>
      <c r="N19" s="739"/>
      <c r="O19" s="739"/>
      <c r="P19" s="739"/>
      <c r="Q19" s="739"/>
      <c r="R19" s="739"/>
      <c r="S19" s="739"/>
      <c r="T19" s="739"/>
      <c r="U19" s="739"/>
      <c r="V19" s="739"/>
      <c r="W19" s="739"/>
      <c r="X19" s="739"/>
      <c r="Y19" s="739"/>
      <c r="Z19" s="739"/>
      <c r="AA19" s="740"/>
      <c r="AC19" s="690" t="s">
        <v>531</v>
      </c>
      <c r="AD19" s="697">
        <f>BK15</f>
        <v>0.12269938650306748</v>
      </c>
      <c r="AE19" s="688">
        <f>BL15</f>
        <v>0.29447852760736198</v>
      </c>
      <c r="AF19" s="688">
        <f>BM15</f>
        <v>0.5214723926380368</v>
      </c>
      <c r="AG19" s="688">
        <f>BN15</f>
        <v>6.1349693251533742E-2</v>
      </c>
      <c r="AI19" s="690" t="s">
        <v>531</v>
      </c>
      <c r="AJ19" s="711">
        <f>BQ15</f>
        <v>20</v>
      </c>
      <c r="AK19" s="711">
        <f>BR15</f>
        <v>48</v>
      </c>
      <c r="AL19" s="711">
        <f>BS15</f>
        <v>85</v>
      </c>
      <c r="AM19" s="711">
        <f>BT15</f>
        <v>10</v>
      </c>
      <c r="AN19" s="711">
        <f>BU15</f>
        <v>163</v>
      </c>
      <c r="AP19" s="1007"/>
      <c r="AQ19" s="1007"/>
      <c r="AR19" s="1007"/>
      <c r="AS19" s="1007"/>
      <c r="AT19" s="1007"/>
      <c r="AU19" s="1007"/>
      <c r="AV19" s="1007"/>
      <c r="AW19" s="1007"/>
      <c r="AX19" s="1007"/>
      <c r="AY19" s="1007"/>
      <c r="AZ19" s="1007"/>
      <c r="BA19" s="1007"/>
      <c r="BB19" s="806"/>
      <c r="BC19" s="806"/>
      <c r="BD19" s="806"/>
      <c r="BJ19" s="7" t="s">
        <v>528</v>
      </c>
      <c r="BK19" s="96">
        <f t="shared" si="0"/>
        <v>0.125</v>
      </c>
      <c r="BL19" s="72">
        <f t="shared" si="1"/>
        <v>0.23148148148148148</v>
      </c>
      <c r="BM19" s="73">
        <f t="shared" si="2"/>
        <v>0.56944444444444442</v>
      </c>
      <c r="BN19" s="73">
        <f t="shared" si="2"/>
        <v>7.407407407407407E-2</v>
      </c>
      <c r="BP19" s="7" t="s">
        <v>528</v>
      </c>
      <c r="BQ19" s="300">
        <f>集計・資料②!DO22</f>
        <v>27</v>
      </c>
      <c r="BR19" s="283">
        <f>集計・資料②!DP22</f>
        <v>50</v>
      </c>
      <c r="BS19" s="283">
        <f>集計・資料②!DQ22</f>
        <v>123</v>
      </c>
      <c r="BT19" s="283">
        <f>集計・資料②!DR22</f>
        <v>16</v>
      </c>
      <c r="BU19" s="310">
        <f t="shared" si="3"/>
        <v>216</v>
      </c>
    </row>
    <row r="20" spans="1:73">
      <c r="A20" s="738"/>
      <c r="B20" s="739"/>
      <c r="C20" s="739"/>
      <c r="D20" s="739"/>
      <c r="E20" s="739"/>
      <c r="F20" s="739"/>
      <c r="G20" s="739"/>
      <c r="H20" s="739"/>
      <c r="I20" s="739"/>
      <c r="J20" s="739"/>
      <c r="K20" s="739"/>
      <c r="L20" s="739"/>
      <c r="M20" s="739"/>
      <c r="N20" s="739"/>
      <c r="O20" s="739"/>
      <c r="P20" s="739"/>
      <c r="Q20" s="739"/>
      <c r="R20" s="739"/>
      <c r="S20" s="739"/>
      <c r="T20" s="739"/>
      <c r="U20" s="739"/>
      <c r="V20" s="739"/>
      <c r="W20" s="739"/>
      <c r="X20" s="739"/>
      <c r="Y20" s="739"/>
      <c r="Z20" s="739"/>
      <c r="AA20" s="740"/>
      <c r="AC20" s="690" t="s">
        <v>532</v>
      </c>
      <c r="AD20" s="697">
        <f>BK14</f>
        <v>0.18421052631578946</v>
      </c>
      <c r="AE20" s="688">
        <f>BL14</f>
        <v>0.23684210526315788</v>
      </c>
      <c r="AF20" s="688">
        <f>BM14</f>
        <v>0.47368421052631576</v>
      </c>
      <c r="AG20" s="688">
        <f>BN14</f>
        <v>0.10526315789473684</v>
      </c>
      <c r="AH20" s="712"/>
      <c r="AI20" s="690" t="s">
        <v>532</v>
      </c>
      <c r="AJ20" s="711">
        <f>BQ14</f>
        <v>7</v>
      </c>
      <c r="AK20" s="711">
        <f>BR14</f>
        <v>9</v>
      </c>
      <c r="AL20" s="711">
        <f>BS14</f>
        <v>18</v>
      </c>
      <c r="AM20" s="711">
        <f>BT14</f>
        <v>4</v>
      </c>
      <c r="AN20" s="711">
        <f>BU14</f>
        <v>38</v>
      </c>
      <c r="AP20" s="1007"/>
      <c r="AQ20" s="1007"/>
      <c r="AR20" s="1007"/>
      <c r="AS20" s="1007"/>
      <c r="AT20" s="1007"/>
      <c r="AU20" s="1007"/>
      <c r="AV20" s="1007"/>
      <c r="AW20" s="1007"/>
      <c r="AX20" s="1007"/>
      <c r="AY20" s="1007"/>
      <c r="AZ20" s="1007"/>
      <c r="BA20" s="1007"/>
      <c r="BB20" s="806"/>
      <c r="BC20" s="806"/>
      <c r="BD20" s="806"/>
      <c r="BJ20" s="7" t="s">
        <v>527</v>
      </c>
      <c r="BK20" s="96">
        <f t="shared" si="0"/>
        <v>0.28000000000000003</v>
      </c>
      <c r="BL20" s="72">
        <f t="shared" si="1"/>
        <v>0.4</v>
      </c>
      <c r="BM20" s="73">
        <f t="shared" si="2"/>
        <v>0.24</v>
      </c>
      <c r="BN20" s="73">
        <f t="shared" si="2"/>
        <v>0.08</v>
      </c>
      <c r="BO20" s="712"/>
      <c r="BP20" s="7" t="s">
        <v>527</v>
      </c>
      <c r="BQ20" s="300">
        <f>集計・資料②!DO24</f>
        <v>7</v>
      </c>
      <c r="BR20" s="283">
        <f>集計・資料②!DP24</f>
        <v>10</v>
      </c>
      <c r="BS20" s="283">
        <f>集計・資料②!DQ24</f>
        <v>6</v>
      </c>
      <c r="BT20" s="283">
        <f>集計・資料②!DR24</f>
        <v>2</v>
      </c>
      <c r="BU20" s="310">
        <f t="shared" si="3"/>
        <v>25</v>
      </c>
    </row>
    <row r="21" spans="1:73">
      <c r="A21" s="738"/>
      <c r="B21" s="739"/>
      <c r="C21" s="739"/>
      <c r="D21" s="739"/>
      <c r="E21" s="739"/>
      <c r="F21" s="739"/>
      <c r="G21" s="739"/>
      <c r="H21" s="739"/>
      <c r="I21" s="739"/>
      <c r="J21" s="739"/>
      <c r="K21" s="739"/>
      <c r="L21" s="739"/>
      <c r="M21" s="739"/>
      <c r="N21" s="739"/>
      <c r="O21" s="739"/>
      <c r="P21" s="739"/>
      <c r="Q21" s="739"/>
      <c r="R21" s="739"/>
      <c r="S21" s="739"/>
      <c r="T21" s="739"/>
      <c r="U21" s="739"/>
      <c r="V21" s="739"/>
      <c r="W21" s="739"/>
      <c r="X21" s="739"/>
      <c r="Y21" s="739"/>
      <c r="Z21" s="739"/>
      <c r="AA21" s="740"/>
      <c r="AC21" s="690" t="s">
        <v>534</v>
      </c>
      <c r="AD21" s="697">
        <f>BK13</f>
        <v>8.2089552238805971E-2</v>
      </c>
      <c r="AE21" s="688">
        <f>BL13</f>
        <v>0.36567164179104478</v>
      </c>
      <c r="AF21" s="688">
        <f>BM13</f>
        <v>0.4925373134328358</v>
      </c>
      <c r="AG21" s="688">
        <f>BN13</f>
        <v>5.9701492537313432E-2</v>
      </c>
      <c r="AI21" s="690" t="s">
        <v>534</v>
      </c>
      <c r="AJ21" s="711">
        <f>BQ13</f>
        <v>11</v>
      </c>
      <c r="AK21" s="711">
        <f>BR13</f>
        <v>49</v>
      </c>
      <c r="AL21" s="711">
        <f>BS13</f>
        <v>66</v>
      </c>
      <c r="AM21" s="711">
        <f>BT13</f>
        <v>8</v>
      </c>
      <c r="AN21" s="711">
        <f>BU13</f>
        <v>134</v>
      </c>
      <c r="AP21" s="1007"/>
      <c r="AQ21" s="1007"/>
      <c r="AR21" s="1007"/>
      <c r="AS21" s="1007"/>
      <c r="AT21" s="1007"/>
      <c r="AU21" s="1007"/>
      <c r="AV21" s="1007"/>
      <c r="AW21" s="1007"/>
      <c r="AX21" s="1007"/>
      <c r="AY21" s="1007"/>
      <c r="AZ21" s="1007"/>
      <c r="BA21" s="1007"/>
      <c r="BB21" s="806"/>
      <c r="BC21" s="806"/>
      <c r="BD21" s="806"/>
      <c r="BJ21" s="7" t="s">
        <v>526</v>
      </c>
      <c r="BK21" s="96">
        <f t="shared" si="0"/>
        <v>7.6923076923076927E-2</v>
      </c>
      <c r="BL21" s="72">
        <f t="shared" si="1"/>
        <v>0.46153846153846156</v>
      </c>
      <c r="BM21" s="73">
        <f t="shared" si="2"/>
        <v>0.38461538461538464</v>
      </c>
      <c r="BN21" s="73">
        <f t="shared" si="2"/>
        <v>7.6923076923076927E-2</v>
      </c>
      <c r="BP21" s="7" t="s">
        <v>526</v>
      </c>
      <c r="BQ21" s="300">
        <f>集計・資料②!DO26</f>
        <v>1</v>
      </c>
      <c r="BR21" s="283">
        <f>集計・資料②!DP26</f>
        <v>6</v>
      </c>
      <c r="BS21" s="283">
        <f>集計・資料②!DQ26</f>
        <v>5</v>
      </c>
      <c r="BT21" s="283">
        <f>集計・資料②!DR26</f>
        <v>1</v>
      </c>
      <c r="BU21" s="310">
        <f t="shared" si="3"/>
        <v>13</v>
      </c>
    </row>
    <row r="22" spans="1:73">
      <c r="A22" s="738"/>
      <c r="B22" s="739"/>
      <c r="C22" s="739"/>
      <c r="D22" s="739"/>
      <c r="E22" s="739"/>
      <c r="F22" s="739"/>
      <c r="G22" s="739"/>
      <c r="H22" s="739"/>
      <c r="I22" s="739"/>
      <c r="J22" s="739"/>
      <c r="K22" s="739"/>
      <c r="L22" s="739"/>
      <c r="M22" s="739"/>
      <c r="N22" s="739"/>
      <c r="O22" s="739"/>
      <c r="P22" s="739"/>
      <c r="Q22" s="739"/>
      <c r="R22" s="739"/>
      <c r="S22" s="739"/>
      <c r="T22" s="739"/>
      <c r="U22" s="739"/>
      <c r="V22" s="739"/>
      <c r="W22" s="739"/>
      <c r="X22" s="739"/>
      <c r="Y22" s="739"/>
      <c r="Z22" s="739"/>
      <c r="AA22" s="740"/>
      <c r="AC22" s="690" t="s">
        <v>533</v>
      </c>
      <c r="AD22" s="697">
        <f>BK12</f>
        <v>0.18691588785046728</v>
      </c>
      <c r="AE22" s="688">
        <f>BL12</f>
        <v>0.32710280373831774</v>
      </c>
      <c r="AF22" s="688">
        <f>BM12</f>
        <v>0.41121495327102803</v>
      </c>
      <c r="AG22" s="688">
        <f>BN12</f>
        <v>7.476635514018691E-2</v>
      </c>
      <c r="AI22" s="690" t="s">
        <v>533</v>
      </c>
      <c r="AJ22" s="711">
        <f>BQ12</f>
        <v>20</v>
      </c>
      <c r="AK22" s="711">
        <f>BR12</f>
        <v>35</v>
      </c>
      <c r="AL22" s="711">
        <f>BS12</f>
        <v>44</v>
      </c>
      <c r="AM22" s="711">
        <f>BT12</f>
        <v>8</v>
      </c>
      <c r="AN22" s="711">
        <f>BU12</f>
        <v>107</v>
      </c>
      <c r="AP22" s="1007"/>
      <c r="AQ22" s="1007"/>
      <c r="AR22" s="1007"/>
      <c r="AS22" s="1007"/>
      <c r="AT22" s="1007"/>
      <c r="AU22" s="1007"/>
      <c r="AV22" s="1007"/>
      <c r="AW22" s="1007"/>
      <c r="AX22" s="1007"/>
      <c r="AY22" s="1007"/>
      <c r="AZ22" s="1007"/>
      <c r="BA22" s="1007"/>
      <c r="BB22" s="806"/>
      <c r="BC22" s="806"/>
      <c r="BD22" s="806"/>
      <c r="BJ22" s="7" t="s">
        <v>536</v>
      </c>
      <c r="BK22" s="96">
        <f t="shared" si="0"/>
        <v>0.10857142857142857</v>
      </c>
      <c r="BL22" s="72">
        <f t="shared" si="1"/>
        <v>0.25714285714285712</v>
      </c>
      <c r="BM22" s="73">
        <f t="shared" si="2"/>
        <v>0.53714285714285714</v>
      </c>
      <c r="BN22" s="73">
        <f t="shared" si="2"/>
        <v>9.7142857142857142E-2</v>
      </c>
      <c r="BP22" s="7" t="s">
        <v>536</v>
      </c>
      <c r="BQ22" s="300">
        <f>集計・資料②!DO28</f>
        <v>19</v>
      </c>
      <c r="BR22" s="283">
        <f>集計・資料②!DP28</f>
        <v>45</v>
      </c>
      <c r="BS22" s="283">
        <f>集計・資料②!DQ28</f>
        <v>94</v>
      </c>
      <c r="BT22" s="283">
        <f>集計・資料②!DR28</f>
        <v>17</v>
      </c>
      <c r="BU22" s="310">
        <f t="shared" si="3"/>
        <v>175</v>
      </c>
    </row>
    <row r="23" spans="1:73" ht="12.75" thickBot="1">
      <c r="A23" s="738"/>
      <c r="B23" s="739"/>
      <c r="C23" s="739"/>
      <c r="D23" s="739"/>
      <c r="E23" s="739"/>
      <c r="F23" s="739"/>
      <c r="G23" s="739"/>
      <c r="H23" s="739"/>
      <c r="I23" s="739"/>
      <c r="J23" s="739"/>
      <c r="K23" s="739"/>
      <c r="L23" s="739"/>
      <c r="M23" s="739"/>
      <c r="N23" s="739"/>
      <c r="O23" s="739"/>
      <c r="P23" s="739"/>
      <c r="Q23" s="739"/>
      <c r="R23" s="739"/>
      <c r="S23" s="739"/>
      <c r="T23" s="739"/>
      <c r="U23" s="739"/>
      <c r="V23" s="739"/>
      <c r="W23" s="739"/>
      <c r="X23" s="739"/>
      <c r="Y23" s="739"/>
      <c r="Z23" s="739"/>
      <c r="AA23" s="740"/>
      <c r="AC23" s="573" t="s">
        <v>546</v>
      </c>
      <c r="AD23" s="688" t="e">
        <f>BK11</f>
        <v>#DIV/0!</v>
      </c>
      <c r="AE23" s="688" t="e">
        <f>BL11</f>
        <v>#DIV/0!</v>
      </c>
      <c r="AF23" s="688" t="e">
        <f>BM11</f>
        <v>#DIV/0!</v>
      </c>
      <c r="AG23" s="688" t="e">
        <f>BN11</f>
        <v>#DIV/0!</v>
      </c>
      <c r="AI23" s="573" t="s">
        <v>546</v>
      </c>
      <c r="AJ23" s="711">
        <f>BQ11</f>
        <v>0</v>
      </c>
      <c r="AK23" s="711">
        <f>BR11</f>
        <v>0</v>
      </c>
      <c r="AL23" s="711">
        <f>BS11</f>
        <v>0</v>
      </c>
      <c r="AM23" s="711">
        <f>BT11</f>
        <v>0</v>
      </c>
      <c r="AN23" s="711">
        <f>BU11</f>
        <v>0</v>
      </c>
      <c r="AP23" s="1007"/>
      <c r="AQ23" s="1007"/>
      <c r="AR23" s="1007"/>
      <c r="AS23" s="1007"/>
      <c r="AT23" s="1007"/>
      <c r="AU23" s="1007"/>
      <c r="AV23" s="1007"/>
      <c r="AW23" s="1007"/>
      <c r="AX23" s="1007"/>
      <c r="AY23" s="1007"/>
      <c r="AZ23" s="1007"/>
      <c r="BA23" s="1007"/>
      <c r="BB23" s="806"/>
      <c r="BC23" s="806"/>
      <c r="BD23" s="806"/>
      <c r="BJ23" s="10" t="s">
        <v>537</v>
      </c>
      <c r="BK23" s="55">
        <f t="shared" si="0"/>
        <v>5.2132701421800945E-2</v>
      </c>
      <c r="BL23" s="56">
        <f t="shared" si="1"/>
        <v>0.32227488151658767</v>
      </c>
      <c r="BM23" s="57">
        <f t="shared" si="2"/>
        <v>0.56398104265402849</v>
      </c>
      <c r="BN23" s="57">
        <f t="shared" si="2"/>
        <v>6.1611374407582936E-2</v>
      </c>
      <c r="BP23" s="8" t="s">
        <v>537</v>
      </c>
      <c r="BQ23" s="301">
        <f>集計・資料②!DO30</f>
        <v>11</v>
      </c>
      <c r="BR23" s="302">
        <f>集計・資料②!DP30</f>
        <v>68</v>
      </c>
      <c r="BS23" s="302">
        <f>集計・資料②!DQ30</f>
        <v>119</v>
      </c>
      <c r="BT23" s="302">
        <f>集計・資料②!DR30</f>
        <v>13</v>
      </c>
      <c r="BU23" s="311">
        <f t="shared" si="3"/>
        <v>211</v>
      </c>
    </row>
    <row r="24" spans="1:73" ht="13.5" thickTop="1" thickBot="1">
      <c r="A24" s="738"/>
      <c r="B24" s="739"/>
      <c r="C24" s="739"/>
      <c r="D24" s="739"/>
      <c r="E24" s="739"/>
      <c r="F24" s="739"/>
      <c r="G24" s="739"/>
      <c r="H24" s="739"/>
      <c r="I24" s="739"/>
      <c r="J24" s="739"/>
      <c r="K24" s="739"/>
      <c r="L24" s="739"/>
      <c r="M24" s="739"/>
      <c r="N24" s="739"/>
      <c r="O24" s="739"/>
      <c r="P24" s="739"/>
      <c r="Q24" s="739"/>
      <c r="R24" s="739"/>
      <c r="S24" s="739"/>
      <c r="T24" s="739"/>
      <c r="U24" s="739"/>
      <c r="V24" s="739"/>
      <c r="W24" s="739"/>
      <c r="X24" s="739"/>
      <c r="Y24" s="739"/>
      <c r="Z24" s="739"/>
      <c r="AA24" s="740"/>
      <c r="AC24" s="712"/>
      <c r="AD24" s="712"/>
      <c r="AE24" s="712"/>
      <c r="AI24" s="575" t="s">
        <v>547</v>
      </c>
      <c r="AJ24" s="711">
        <f>SUM(AJ11:AJ23)</f>
        <v>126</v>
      </c>
      <c r="AK24" s="711">
        <f>SUM(AK11:AK23)</f>
        <v>344</v>
      </c>
      <c r="AL24" s="711">
        <f>SUM(AL11:AL23)</f>
        <v>595</v>
      </c>
      <c r="AM24" s="711">
        <f>SUM(AM11:AM23)</f>
        <v>86</v>
      </c>
      <c r="AN24" s="711">
        <f>SUM(AN11:AN23)</f>
        <v>1151</v>
      </c>
      <c r="AP24" s="1007"/>
      <c r="AQ24" s="1007"/>
      <c r="AR24" s="1007"/>
      <c r="AS24" s="1007"/>
      <c r="AT24" s="1007"/>
      <c r="AU24" s="1007"/>
      <c r="AV24" s="1007"/>
      <c r="AW24" s="1007"/>
      <c r="AX24" s="1007"/>
      <c r="AY24" s="1007"/>
      <c r="AZ24" s="1007"/>
      <c r="BA24" s="1007"/>
      <c r="BB24" s="806"/>
      <c r="BC24" s="806"/>
      <c r="BD24" s="806"/>
      <c r="BJ24" s="712"/>
      <c r="BK24" s="712"/>
      <c r="BL24" s="712"/>
      <c r="BM24" s="712"/>
      <c r="BN24" s="712"/>
      <c r="BP24" s="33" t="s">
        <v>547</v>
      </c>
      <c r="BQ24" s="753">
        <f>集計・資料②!DO32</f>
        <v>126</v>
      </c>
      <c r="BR24" s="483">
        <f>集計・資料②!DP32</f>
        <v>344</v>
      </c>
      <c r="BS24" s="483">
        <f>集計・資料②!DQ32</f>
        <v>595</v>
      </c>
      <c r="BT24" s="483">
        <f>集計・資料②!DR32</f>
        <v>86</v>
      </c>
      <c r="BU24" s="308">
        <f t="shared" si="3"/>
        <v>1151</v>
      </c>
    </row>
    <row r="25" spans="1:73">
      <c r="A25" s="738"/>
      <c r="B25" s="739"/>
      <c r="C25" s="739"/>
      <c r="D25" s="739"/>
      <c r="E25" s="739"/>
      <c r="F25" s="739"/>
      <c r="G25" s="739"/>
      <c r="H25" s="739"/>
      <c r="I25" s="739"/>
      <c r="J25" s="739"/>
      <c r="K25" s="739"/>
      <c r="L25" s="739"/>
      <c r="M25" s="739"/>
      <c r="N25" s="739"/>
      <c r="O25" s="739"/>
      <c r="P25" s="739"/>
      <c r="Q25" s="739"/>
      <c r="R25" s="739"/>
      <c r="S25" s="739"/>
      <c r="T25" s="739"/>
      <c r="U25" s="739"/>
      <c r="V25" s="739"/>
      <c r="W25" s="739"/>
      <c r="X25" s="739"/>
      <c r="Y25" s="739"/>
      <c r="Z25" s="739"/>
      <c r="AA25" s="740"/>
      <c r="AC25" s="712"/>
      <c r="AD25" s="712"/>
      <c r="AE25" s="712"/>
      <c r="AI25" s="291"/>
      <c r="AJ25" s="712"/>
      <c r="AK25" s="712"/>
      <c r="AP25" s="1007"/>
      <c r="AQ25" s="1007"/>
      <c r="AR25" s="1007"/>
      <c r="AS25" s="1007"/>
      <c r="AT25" s="1007"/>
      <c r="AU25" s="1007"/>
      <c r="AV25" s="1007"/>
      <c r="AW25" s="1007"/>
      <c r="AX25" s="1007"/>
      <c r="AY25" s="1007"/>
      <c r="AZ25" s="1007"/>
      <c r="BA25" s="1007"/>
      <c r="BB25" s="806"/>
      <c r="BC25" s="806"/>
      <c r="BD25" s="806"/>
      <c r="BJ25" s="712"/>
      <c r="BK25" s="712"/>
      <c r="BL25" s="712"/>
      <c r="BM25" s="712"/>
      <c r="BN25" s="712"/>
      <c r="BP25" s="291"/>
      <c r="BQ25" s="712"/>
      <c r="BR25" s="712"/>
      <c r="BS25" s="712"/>
      <c r="BT25" s="712"/>
    </row>
    <row r="26" spans="1:73">
      <c r="A26" s="738"/>
      <c r="B26" s="739"/>
      <c r="C26" s="739"/>
      <c r="D26" s="739"/>
      <c r="E26" s="739"/>
      <c r="F26" s="739"/>
      <c r="G26" s="739"/>
      <c r="H26" s="739"/>
      <c r="I26" s="739"/>
      <c r="J26" s="739"/>
      <c r="K26" s="739"/>
      <c r="L26" s="739"/>
      <c r="M26" s="739"/>
      <c r="N26" s="739"/>
      <c r="O26" s="739"/>
      <c r="P26" s="739"/>
      <c r="Q26" s="739"/>
      <c r="R26" s="739"/>
      <c r="S26" s="739"/>
      <c r="T26" s="739"/>
      <c r="U26" s="739"/>
      <c r="V26" s="739"/>
      <c r="W26" s="739"/>
      <c r="X26" s="739"/>
      <c r="Y26" s="739"/>
      <c r="Z26" s="739"/>
      <c r="AA26" s="740"/>
      <c r="AC26" s="282" t="s">
        <v>505</v>
      </c>
      <c r="AI26" s="282" t="s">
        <v>508</v>
      </c>
      <c r="AJ26" s="312"/>
      <c r="AK26" s="312"/>
      <c r="AP26" s="1007"/>
      <c r="AQ26" s="1007"/>
      <c r="AR26" s="1007"/>
      <c r="AS26" s="1007"/>
      <c r="AT26" s="1007"/>
      <c r="AU26" s="1007"/>
      <c r="AV26" s="1007"/>
      <c r="AW26" s="1007"/>
      <c r="AX26" s="1007"/>
      <c r="AY26" s="1007"/>
      <c r="AZ26" s="1007"/>
      <c r="BA26" s="1007"/>
      <c r="BB26" s="806"/>
      <c r="BC26" s="806"/>
      <c r="BD26" s="806"/>
      <c r="BJ26" s="282" t="s">
        <v>505</v>
      </c>
      <c r="BP26" s="282" t="s">
        <v>508</v>
      </c>
      <c r="BQ26" s="312"/>
      <c r="BR26" s="312"/>
      <c r="BS26" s="312"/>
      <c r="BT26" s="312"/>
    </row>
    <row r="27" spans="1:73" ht="12.75" thickBot="1">
      <c r="A27" s="738"/>
      <c r="B27" s="739"/>
      <c r="C27" s="739"/>
      <c r="D27" s="739"/>
      <c r="E27" s="739"/>
      <c r="F27" s="739"/>
      <c r="G27" s="739"/>
      <c r="H27" s="739"/>
      <c r="I27" s="739"/>
      <c r="J27" s="739"/>
      <c r="K27" s="739"/>
      <c r="L27" s="739"/>
      <c r="M27" s="739"/>
      <c r="N27" s="739"/>
      <c r="O27" s="739"/>
      <c r="P27" s="739"/>
      <c r="Q27" s="739"/>
      <c r="R27" s="739"/>
      <c r="S27" s="739"/>
      <c r="T27" s="739"/>
      <c r="U27" s="739"/>
      <c r="V27" s="739"/>
      <c r="W27" s="739"/>
      <c r="X27" s="739"/>
      <c r="Y27" s="739"/>
      <c r="Z27" s="739"/>
      <c r="AA27" s="740"/>
      <c r="AI27" s="291"/>
      <c r="AJ27" s="312"/>
      <c r="AK27" s="312"/>
      <c r="AP27" s="1007"/>
      <c r="AQ27" s="1007"/>
      <c r="AR27" s="1007"/>
      <c r="AS27" s="1007"/>
      <c r="AT27" s="1007"/>
      <c r="AU27" s="1007"/>
      <c r="AV27" s="1007"/>
      <c r="AW27" s="1007"/>
      <c r="AX27" s="1007"/>
      <c r="AY27" s="1007"/>
      <c r="AZ27" s="1007"/>
      <c r="BA27" s="1007"/>
      <c r="BP27" s="291"/>
      <c r="BQ27" s="312"/>
      <c r="BR27" s="312"/>
      <c r="BS27" s="312"/>
      <c r="BT27" s="312"/>
    </row>
    <row r="28" spans="1:73" ht="12.75" thickBot="1">
      <c r="A28" s="738"/>
      <c r="B28" s="739"/>
      <c r="C28" s="739"/>
      <c r="D28" s="739"/>
      <c r="E28" s="739"/>
      <c r="F28" s="739"/>
      <c r="G28" s="739"/>
      <c r="H28" s="739"/>
      <c r="I28" s="739"/>
      <c r="J28" s="739"/>
      <c r="K28" s="739"/>
      <c r="L28" s="739"/>
      <c r="M28" s="739"/>
      <c r="N28" s="739"/>
      <c r="O28" s="739"/>
      <c r="P28" s="739"/>
      <c r="Q28" s="739"/>
      <c r="R28" s="739"/>
      <c r="S28" s="739"/>
      <c r="T28" s="739"/>
      <c r="U28" s="739"/>
      <c r="V28" s="739"/>
      <c r="W28" s="739"/>
      <c r="X28" s="739"/>
      <c r="Y28" s="739"/>
      <c r="Z28" s="739"/>
      <c r="AA28" s="740"/>
      <c r="AC28" s="582" t="s">
        <v>540</v>
      </c>
      <c r="AD28" s="589" t="s">
        <v>124</v>
      </c>
      <c r="AE28" s="589" t="s">
        <v>125</v>
      </c>
      <c r="AF28" s="589" t="s">
        <v>750</v>
      </c>
      <c r="AG28" s="589" t="s">
        <v>749</v>
      </c>
      <c r="AI28" s="582" t="s">
        <v>540</v>
      </c>
      <c r="AJ28" s="589" t="s">
        <v>124</v>
      </c>
      <c r="AK28" s="589" t="s">
        <v>125</v>
      </c>
      <c r="AL28" s="589" t="s">
        <v>750</v>
      </c>
      <c r="AM28" s="589" t="s">
        <v>749</v>
      </c>
      <c r="AN28" s="589" t="s">
        <v>543</v>
      </c>
      <c r="AP28" s="1007"/>
      <c r="AQ28" s="1007"/>
      <c r="AR28" s="1007"/>
      <c r="AS28" s="1007"/>
      <c r="AT28" s="1007"/>
      <c r="AU28" s="1007"/>
      <c r="AV28" s="1007"/>
      <c r="AW28" s="1007"/>
      <c r="AX28" s="1007"/>
      <c r="AY28" s="1007"/>
      <c r="AZ28" s="1007"/>
      <c r="BA28" s="1007"/>
      <c r="BJ28" s="42" t="s">
        <v>540</v>
      </c>
      <c r="BK28" s="748" t="s">
        <v>124</v>
      </c>
      <c r="BL28" s="747" t="s">
        <v>125</v>
      </c>
      <c r="BM28" s="476" t="s">
        <v>58</v>
      </c>
      <c r="BN28" s="476" t="s">
        <v>749</v>
      </c>
      <c r="BP28" s="42" t="s">
        <v>540</v>
      </c>
      <c r="BQ28" s="748" t="s">
        <v>124</v>
      </c>
      <c r="BR28" s="747" t="s">
        <v>125</v>
      </c>
      <c r="BS28" s="478" t="s">
        <v>58</v>
      </c>
      <c r="BT28" s="749" t="s">
        <v>58</v>
      </c>
      <c r="BU28" s="397" t="s">
        <v>543</v>
      </c>
    </row>
    <row r="29" spans="1:73">
      <c r="A29" s="738"/>
      <c r="B29" s="739"/>
      <c r="C29" s="739"/>
      <c r="D29" s="739"/>
      <c r="E29" s="739"/>
      <c r="F29" s="739"/>
      <c r="G29" s="739"/>
      <c r="H29" s="739"/>
      <c r="I29" s="739"/>
      <c r="J29" s="739"/>
      <c r="K29" s="739"/>
      <c r="L29" s="739"/>
      <c r="M29" s="739"/>
      <c r="N29" s="739"/>
      <c r="O29" s="739"/>
      <c r="P29" s="739"/>
      <c r="Q29" s="739"/>
      <c r="R29" s="739"/>
      <c r="S29" s="739"/>
      <c r="T29" s="739"/>
      <c r="U29" s="739"/>
      <c r="V29" s="739"/>
      <c r="W29" s="739"/>
      <c r="X29" s="739"/>
      <c r="Y29" s="739"/>
      <c r="Z29" s="739"/>
      <c r="AA29" s="740"/>
      <c r="AC29" s="577" t="s">
        <v>413</v>
      </c>
      <c r="AD29" s="688">
        <f>BK34</f>
        <v>1.4084507042253521E-2</v>
      </c>
      <c r="AE29" s="688">
        <f>BL34</f>
        <v>0.21126760563380281</v>
      </c>
      <c r="AF29" s="688">
        <f>BM34</f>
        <v>0.71830985915492962</v>
      </c>
      <c r="AG29" s="688">
        <f>BN34</f>
        <v>5.6338028169014086E-2</v>
      </c>
      <c r="AI29" s="577" t="s">
        <v>413</v>
      </c>
      <c r="AJ29" s="711">
        <f>BQ34</f>
        <v>2</v>
      </c>
      <c r="AK29" s="711">
        <f>BR34</f>
        <v>30</v>
      </c>
      <c r="AL29" s="711">
        <f>BS34</f>
        <v>102</v>
      </c>
      <c r="AM29" s="711">
        <f>BT34</f>
        <v>8</v>
      </c>
      <c r="AN29" s="711">
        <f>BU34</f>
        <v>142</v>
      </c>
      <c r="BJ29" s="106" t="s">
        <v>544</v>
      </c>
      <c r="BK29" s="90">
        <f t="shared" ref="BK29:BN34" si="4">+BQ29/+$BU29</f>
        <v>0.42857142857142855</v>
      </c>
      <c r="BL29" s="46">
        <f t="shared" si="4"/>
        <v>0.54285714285714282</v>
      </c>
      <c r="BM29" s="91">
        <f t="shared" si="4"/>
        <v>0</v>
      </c>
      <c r="BN29" s="91">
        <f t="shared" si="4"/>
        <v>2.8571428571428571E-2</v>
      </c>
      <c r="BP29" s="106" t="s">
        <v>544</v>
      </c>
      <c r="BQ29" s="298">
        <f>集計・資料②!DO40</f>
        <v>30</v>
      </c>
      <c r="BR29" s="299">
        <f>集計・資料②!DP40</f>
        <v>38</v>
      </c>
      <c r="BS29" s="304">
        <f>集計・資料②!DQ40</f>
        <v>0</v>
      </c>
      <c r="BT29" s="755">
        <f>集計・資料②!DR40</f>
        <v>2</v>
      </c>
      <c r="BU29" s="325">
        <f>+SUM(BQ29:BT29)</f>
        <v>70</v>
      </c>
    </row>
    <row r="30" spans="1:73">
      <c r="A30" s="738"/>
      <c r="B30" s="739"/>
      <c r="C30" s="739"/>
      <c r="D30" s="739"/>
      <c r="E30" s="739"/>
      <c r="F30" s="739"/>
      <c r="G30" s="739"/>
      <c r="H30" s="739"/>
      <c r="I30" s="739"/>
      <c r="J30" s="739"/>
      <c r="K30" s="739"/>
      <c r="L30" s="739"/>
      <c r="M30" s="739"/>
      <c r="N30" s="739"/>
      <c r="O30" s="739"/>
      <c r="P30" s="739"/>
      <c r="Q30" s="739"/>
      <c r="R30" s="739"/>
      <c r="S30" s="739"/>
      <c r="T30" s="739"/>
      <c r="U30" s="739"/>
      <c r="V30" s="739"/>
      <c r="W30" s="739"/>
      <c r="X30" s="739"/>
      <c r="Y30" s="739"/>
      <c r="Z30" s="739"/>
      <c r="AA30" s="740"/>
      <c r="AC30" s="577" t="s">
        <v>414</v>
      </c>
      <c r="AD30" s="688">
        <f>BK33</f>
        <v>8.130081300813009E-3</v>
      </c>
      <c r="AE30" s="688">
        <f>BL33</f>
        <v>0.23035230352303523</v>
      </c>
      <c r="AF30" s="688">
        <f>BM33</f>
        <v>0.70731707317073167</v>
      </c>
      <c r="AG30" s="688">
        <f>BN33</f>
        <v>5.4200542005420058E-2</v>
      </c>
      <c r="AI30" s="577" t="s">
        <v>414</v>
      </c>
      <c r="AJ30" s="711">
        <f>BQ33</f>
        <v>3</v>
      </c>
      <c r="AK30" s="711">
        <f>BR33</f>
        <v>85</v>
      </c>
      <c r="AL30" s="711">
        <f>BS33</f>
        <v>261</v>
      </c>
      <c r="AM30" s="711">
        <f>BT33</f>
        <v>20</v>
      </c>
      <c r="AN30" s="711">
        <f>BU33</f>
        <v>369</v>
      </c>
      <c r="AV30" s="806"/>
      <c r="AW30" s="806"/>
      <c r="BJ30" s="108" t="s">
        <v>430</v>
      </c>
      <c r="BK30" s="96">
        <f t="shared" si="4"/>
        <v>0.47560975609756095</v>
      </c>
      <c r="BL30" s="72">
        <f t="shared" si="4"/>
        <v>0.45121951219512196</v>
      </c>
      <c r="BM30" s="73">
        <f t="shared" si="4"/>
        <v>0</v>
      </c>
      <c r="BN30" s="73">
        <f t="shared" si="4"/>
        <v>7.3170731707317069E-2</v>
      </c>
      <c r="BP30" s="108" t="s">
        <v>430</v>
      </c>
      <c r="BQ30" s="300">
        <f>集計・資料②!DO42</f>
        <v>39</v>
      </c>
      <c r="BR30" s="283">
        <f>集計・資料②!DP42</f>
        <v>37</v>
      </c>
      <c r="BS30" s="305">
        <f>集計・資料②!DQ42</f>
        <v>0</v>
      </c>
      <c r="BT30" s="756">
        <f>集計・資料②!DR42</f>
        <v>6</v>
      </c>
      <c r="BU30" s="310">
        <f t="shared" ref="BU30:BU35" si="5">+SUM(BQ30:BT30)</f>
        <v>82</v>
      </c>
    </row>
    <row r="31" spans="1:73">
      <c r="A31" s="738"/>
      <c r="B31" s="739"/>
      <c r="C31" s="739"/>
      <c r="D31" s="739"/>
      <c r="E31" s="739"/>
      <c r="F31" s="739"/>
      <c r="G31" s="739"/>
      <c r="H31" s="739"/>
      <c r="I31" s="739"/>
      <c r="J31" s="739"/>
      <c r="K31" s="739"/>
      <c r="L31" s="739"/>
      <c r="M31" s="739"/>
      <c r="N31" s="739"/>
      <c r="O31" s="739"/>
      <c r="P31" s="739"/>
      <c r="Q31" s="739"/>
      <c r="R31" s="739"/>
      <c r="S31" s="739"/>
      <c r="T31" s="739"/>
      <c r="U31" s="739"/>
      <c r="V31" s="739"/>
      <c r="W31" s="739"/>
      <c r="X31" s="739"/>
      <c r="Y31" s="739"/>
      <c r="Z31" s="739"/>
      <c r="AA31" s="740"/>
      <c r="AC31" s="577" t="s">
        <v>415</v>
      </c>
      <c r="AD31" s="688">
        <f>BK32</f>
        <v>3.1830238726790451E-2</v>
      </c>
      <c r="AE31" s="688">
        <f>BL32</f>
        <v>0.27586206896551724</v>
      </c>
      <c r="AF31" s="688">
        <f>BM32</f>
        <v>0.61538461538461542</v>
      </c>
      <c r="AG31" s="688">
        <f>BN32</f>
        <v>7.6923076923076927E-2</v>
      </c>
      <c r="AI31" s="577" t="s">
        <v>415</v>
      </c>
      <c r="AJ31" s="711">
        <f>BQ32</f>
        <v>12</v>
      </c>
      <c r="AK31" s="711">
        <f>BR32</f>
        <v>104</v>
      </c>
      <c r="AL31" s="711">
        <f>BS32</f>
        <v>232</v>
      </c>
      <c r="AM31" s="711">
        <f>BT32</f>
        <v>29</v>
      </c>
      <c r="AN31" s="711">
        <f>BU32</f>
        <v>377</v>
      </c>
      <c r="BJ31" s="108" t="s">
        <v>431</v>
      </c>
      <c r="BK31" s="96">
        <f t="shared" si="4"/>
        <v>0.36036036036036034</v>
      </c>
      <c r="BL31" s="72">
        <f t="shared" si="4"/>
        <v>0.45045045045045046</v>
      </c>
      <c r="BM31" s="73">
        <f t="shared" si="4"/>
        <v>0</v>
      </c>
      <c r="BN31" s="73">
        <f t="shared" si="4"/>
        <v>0.1891891891891892</v>
      </c>
      <c r="BP31" s="108" t="s">
        <v>431</v>
      </c>
      <c r="BQ31" s="300">
        <f>集計・資料②!DO44</f>
        <v>40</v>
      </c>
      <c r="BR31" s="283">
        <f>集計・資料②!DP44</f>
        <v>50</v>
      </c>
      <c r="BS31" s="305">
        <f>集計・資料②!DQ44</f>
        <v>0</v>
      </c>
      <c r="BT31" s="756">
        <f>集計・資料②!DR44</f>
        <v>21</v>
      </c>
      <c r="BU31" s="310">
        <f t="shared" si="5"/>
        <v>111</v>
      </c>
    </row>
    <row r="32" spans="1:73">
      <c r="A32" s="738"/>
      <c r="B32" s="739"/>
      <c r="C32" s="739"/>
      <c r="D32" s="739"/>
      <c r="E32" s="739"/>
      <c r="F32" s="739"/>
      <c r="G32" s="739"/>
      <c r="H32" s="739"/>
      <c r="I32" s="739"/>
      <c r="J32" s="739"/>
      <c r="K32" s="739"/>
      <c r="L32" s="739"/>
      <c r="M32" s="739"/>
      <c r="N32" s="739"/>
      <c r="O32" s="739"/>
      <c r="P32" s="739"/>
      <c r="Q32" s="739"/>
      <c r="R32" s="739"/>
      <c r="S32" s="739"/>
      <c r="T32" s="739"/>
      <c r="U32" s="739"/>
      <c r="V32" s="739"/>
      <c r="W32" s="739"/>
      <c r="X32" s="739"/>
      <c r="Y32" s="739"/>
      <c r="Z32" s="739"/>
      <c r="AA32" s="740"/>
      <c r="AC32" s="577" t="s">
        <v>416</v>
      </c>
      <c r="AD32" s="697">
        <f>BK31</f>
        <v>0.36036036036036034</v>
      </c>
      <c r="AE32" s="688">
        <f>BL31</f>
        <v>0.45045045045045046</v>
      </c>
      <c r="AF32" s="688">
        <f>BM31</f>
        <v>0</v>
      </c>
      <c r="AG32" s="688">
        <f>BN31</f>
        <v>0.1891891891891892</v>
      </c>
      <c r="AI32" s="577" t="s">
        <v>416</v>
      </c>
      <c r="AJ32" s="711">
        <f>BQ31</f>
        <v>40</v>
      </c>
      <c r="AK32" s="711">
        <f>BR31</f>
        <v>50</v>
      </c>
      <c r="AL32" s="711">
        <f>BS31</f>
        <v>0</v>
      </c>
      <c r="AM32" s="711">
        <f>BT31</f>
        <v>21</v>
      </c>
      <c r="AN32" s="711">
        <f>BU31</f>
        <v>111</v>
      </c>
      <c r="BJ32" s="108" t="s">
        <v>432</v>
      </c>
      <c r="BK32" s="96">
        <f t="shared" si="4"/>
        <v>3.1830238726790451E-2</v>
      </c>
      <c r="BL32" s="72">
        <f t="shared" si="4"/>
        <v>0.27586206896551724</v>
      </c>
      <c r="BM32" s="73">
        <f t="shared" si="4"/>
        <v>0.61538461538461542</v>
      </c>
      <c r="BN32" s="73">
        <f t="shared" si="4"/>
        <v>7.6923076923076927E-2</v>
      </c>
      <c r="BP32" s="108" t="s">
        <v>432</v>
      </c>
      <c r="BQ32" s="300">
        <f>集計・資料②!DO46</f>
        <v>12</v>
      </c>
      <c r="BR32" s="283">
        <f>集計・資料②!DP46</f>
        <v>104</v>
      </c>
      <c r="BS32" s="305">
        <f>集計・資料②!DQ46</f>
        <v>232</v>
      </c>
      <c r="BT32" s="756">
        <f>集計・資料②!DR46</f>
        <v>29</v>
      </c>
      <c r="BU32" s="310">
        <f t="shared" si="5"/>
        <v>377</v>
      </c>
    </row>
    <row r="33" spans="1:73">
      <c r="A33" s="738"/>
      <c r="B33" s="739"/>
      <c r="C33" s="739"/>
      <c r="D33" s="739"/>
      <c r="E33" s="739"/>
      <c r="F33" s="739"/>
      <c r="G33" s="739"/>
      <c r="H33" s="739"/>
      <c r="I33" s="739"/>
      <c r="J33" s="739"/>
      <c r="K33" s="739"/>
      <c r="L33" s="739"/>
      <c r="M33" s="739"/>
      <c r="N33" s="739"/>
      <c r="O33" s="739"/>
      <c r="P33" s="739"/>
      <c r="Q33" s="739"/>
      <c r="R33" s="739"/>
      <c r="S33" s="739"/>
      <c r="T33" s="739"/>
      <c r="U33" s="739"/>
      <c r="V33" s="739"/>
      <c r="W33" s="739"/>
      <c r="X33" s="739"/>
      <c r="Y33" s="739"/>
      <c r="Z33" s="739"/>
      <c r="AA33" s="740"/>
      <c r="AC33" s="577" t="s">
        <v>417</v>
      </c>
      <c r="AD33" s="769">
        <f>BK30</f>
        <v>0.47560975609756095</v>
      </c>
      <c r="AE33" s="688">
        <f>BL30</f>
        <v>0.45121951219512196</v>
      </c>
      <c r="AF33" s="688">
        <f>BM30</f>
        <v>0</v>
      </c>
      <c r="AG33" s="688">
        <f>BN30</f>
        <v>7.3170731707317069E-2</v>
      </c>
      <c r="AI33" s="577" t="s">
        <v>417</v>
      </c>
      <c r="AJ33" s="711">
        <f>BQ30</f>
        <v>39</v>
      </c>
      <c r="AK33" s="711">
        <f>BR30</f>
        <v>37</v>
      </c>
      <c r="AL33" s="711">
        <f>BS30</f>
        <v>0</v>
      </c>
      <c r="AM33" s="711">
        <f>BT30</f>
        <v>6</v>
      </c>
      <c r="AN33" s="711">
        <f>BU30</f>
        <v>82</v>
      </c>
      <c r="AP33" s="809"/>
      <c r="BJ33" s="108" t="s">
        <v>433</v>
      </c>
      <c r="BK33" s="96">
        <f t="shared" si="4"/>
        <v>8.130081300813009E-3</v>
      </c>
      <c r="BL33" s="72">
        <f t="shared" si="4"/>
        <v>0.23035230352303523</v>
      </c>
      <c r="BM33" s="73">
        <f t="shared" si="4"/>
        <v>0.70731707317073167</v>
      </c>
      <c r="BN33" s="73">
        <f t="shared" si="4"/>
        <v>5.4200542005420058E-2</v>
      </c>
      <c r="BP33" s="108" t="s">
        <v>433</v>
      </c>
      <c r="BQ33" s="300">
        <f>集計・資料②!DO48</f>
        <v>3</v>
      </c>
      <c r="BR33" s="283">
        <f>集計・資料②!DP48</f>
        <v>85</v>
      </c>
      <c r="BS33" s="305">
        <f>集計・資料②!DQ48</f>
        <v>261</v>
      </c>
      <c r="BT33" s="756">
        <f>集計・資料②!DR48</f>
        <v>20</v>
      </c>
      <c r="BU33" s="310">
        <f t="shared" si="5"/>
        <v>369</v>
      </c>
    </row>
    <row r="34" spans="1:73" ht="12.75" thickBot="1">
      <c r="A34" s="738"/>
      <c r="B34" s="739"/>
      <c r="C34" s="739"/>
      <c r="D34" s="739"/>
      <c r="E34" s="739"/>
      <c r="F34" s="739"/>
      <c r="G34" s="739"/>
      <c r="H34" s="739"/>
      <c r="I34" s="739"/>
      <c r="J34" s="739"/>
      <c r="K34" s="739"/>
      <c r="L34" s="739"/>
      <c r="M34" s="739"/>
      <c r="N34" s="739"/>
      <c r="O34" s="739"/>
      <c r="P34" s="739"/>
      <c r="Q34" s="739"/>
      <c r="R34" s="739"/>
      <c r="S34" s="739"/>
      <c r="T34" s="739"/>
      <c r="U34" s="739"/>
      <c r="V34" s="739"/>
      <c r="W34" s="739"/>
      <c r="X34" s="739"/>
      <c r="Y34" s="739"/>
      <c r="Z34" s="739"/>
      <c r="AA34" s="740"/>
      <c r="AC34" s="577" t="s">
        <v>418</v>
      </c>
      <c r="AD34" s="697">
        <f>BK29</f>
        <v>0.42857142857142855</v>
      </c>
      <c r="AE34" s="688">
        <f>BL29</f>
        <v>0.54285714285714282</v>
      </c>
      <c r="AF34" s="688">
        <f>BM29</f>
        <v>0</v>
      </c>
      <c r="AG34" s="688">
        <f>BN29</f>
        <v>2.8571428571428571E-2</v>
      </c>
      <c r="AI34" s="577" t="s">
        <v>418</v>
      </c>
      <c r="AJ34" s="711">
        <f>BQ29</f>
        <v>30</v>
      </c>
      <c r="AK34" s="711">
        <f>BR29</f>
        <v>38</v>
      </c>
      <c r="AL34" s="711">
        <f>BS29</f>
        <v>0</v>
      </c>
      <c r="AM34" s="711">
        <f>BT29</f>
        <v>2</v>
      </c>
      <c r="AN34" s="711">
        <f>BU29</f>
        <v>70</v>
      </c>
      <c r="BJ34" s="129" t="s">
        <v>434</v>
      </c>
      <c r="BK34" s="55">
        <f t="shared" si="4"/>
        <v>1.4084507042253521E-2</v>
      </c>
      <c r="BL34" s="56">
        <f t="shared" si="4"/>
        <v>0.21126760563380281</v>
      </c>
      <c r="BM34" s="57">
        <f t="shared" si="4"/>
        <v>0.71830985915492962</v>
      </c>
      <c r="BN34" s="57">
        <f t="shared" si="4"/>
        <v>5.6338028169014086E-2</v>
      </c>
      <c r="BP34" s="110" t="s">
        <v>434</v>
      </c>
      <c r="BQ34" s="301">
        <f>集計・資料②!DO50</f>
        <v>2</v>
      </c>
      <c r="BR34" s="302">
        <f>集計・資料②!DP50</f>
        <v>30</v>
      </c>
      <c r="BS34" s="306">
        <f>集計・資料②!DQ50</f>
        <v>102</v>
      </c>
      <c r="BT34" s="757">
        <f>集計・資料②!DR50</f>
        <v>8</v>
      </c>
      <c r="BU34" s="311">
        <f t="shared" si="5"/>
        <v>142</v>
      </c>
    </row>
    <row r="35" spans="1:73" ht="13.5" thickTop="1" thickBot="1">
      <c r="A35" s="738"/>
      <c r="B35" s="739"/>
      <c r="C35" s="739"/>
      <c r="D35" s="739"/>
      <c r="E35" s="739"/>
      <c r="F35" s="739"/>
      <c r="G35" s="739"/>
      <c r="H35" s="739"/>
      <c r="I35" s="739"/>
      <c r="J35" s="739"/>
      <c r="K35" s="739"/>
      <c r="L35" s="739"/>
      <c r="M35" s="739"/>
      <c r="N35" s="739"/>
      <c r="O35" s="739"/>
      <c r="P35" s="739"/>
      <c r="Q35" s="739"/>
      <c r="R35" s="739"/>
      <c r="S35" s="739"/>
      <c r="T35" s="739"/>
      <c r="U35" s="739"/>
      <c r="V35" s="739"/>
      <c r="W35" s="739"/>
      <c r="X35" s="739"/>
      <c r="Y35" s="739"/>
      <c r="Z35" s="739"/>
      <c r="AA35" s="740"/>
      <c r="AC35" s="760"/>
      <c r="AI35" s="589" t="s">
        <v>545</v>
      </c>
      <c r="AJ35" s="711">
        <f>SUM(AJ29:AJ34)</f>
        <v>126</v>
      </c>
      <c r="AK35" s="711">
        <f>SUM(AK29:AK34)</f>
        <v>344</v>
      </c>
      <c r="AL35" s="711">
        <f>SUM(AL29:AL34)</f>
        <v>595</v>
      </c>
      <c r="AM35" s="711">
        <f>SUM(AM29:AM34)</f>
        <v>86</v>
      </c>
      <c r="AN35" s="711">
        <f>SUM(AN29:AN34)</f>
        <v>1151</v>
      </c>
      <c r="BJ35" s="760"/>
      <c r="BP35" s="303" t="s">
        <v>545</v>
      </c>
      <c r="BQ35" s="482">
        <f>集計・資料②!DO52</f>
        <v>126</v>
      </c>
      <c r="BR35" s="483">
        <f>集計・資料②!DP52</f>
        <v>344</v>
      </c>
      <c r="BS35" s="328">
        <f>集計・資料②!DQ52</f>
        <v>595</v>
      </c>
      <c r="BT35" s="290">
        <f>集計・資料②!DR52</f>
        <v>86</v>
      </c>
      <c r="BU35" s="308">
        <f t="shared" si="5"/>
        <v>1151</v>
      </c>
    </row>
    <row r="36" spans="1:73">
      <c r="A36" s="738"/>
      <c r="B36" s="739"/>
      <c r="C36" s="739"/>
      <c r="D36" s="739"/>
      <c r="E36" s="739"/>
      <c r="F36" s="739"/>
      <c r="G36" s="739"/>
      <c r="H36" s="739"/>
      <c r="I36" s="739"/>
      <c r="J36" s="739"/>
      <c r="K36" s="739"/>
      <c r="L36" s="739"/>
      <c r="M36" s="739"/>
      <c r="N36" s="739"/>
      <c r="O36" s="739"/>
      <c r="P36" s="739"/>
      <c r="Q36" s="739"/>
      <c r="R36" s="739"/>
      <c r="S36" s="739"/>
      <c r="T36" s="739"/>
      <c r="U36" s="739"/>
      <c r="V36" s="739"/>
      <c r="W36" s="739"/>
      <c r="X36" s="739"/>
      <c r="Y36" s="739"/>
      <c r="Z36" s="739"/>
      <c r="AA36" s="740"/>
      <c r="AC36" s="282" t="s">
        <v>59</v>
      </c>
      <c r="AJ36" s="312"/>
      <c r="AK36" s="312"/>
      <c r="AN36" s="312"/>
      <c r="AO36" s="791"/>
      <c r="AP36" s="791"/>
      <c r="BQ36" s="312"/>
      <c r="BR36" s="312"/>
      <c r="BS36" s="312"/>
      <c r="BT36" s="312"/>
      <c r="BU36" s="312"/>
    </row>
    <row r="37" spans="1:73">
      <c r="A37" s="738"/>
      <c r="B37" s="739"/>
      <c r="C37" s="739"/>
      <c r="D37" s="739"/>
      <c r="E37" s="739"/>
      <c r="F37" s="739"/>
      <c r="G37" s="739"/>
      <c r="H37" s="739"/>
      <c r="I37" s="739"/>
      <c r="J37" s="739"/>
      <c r="K37" s="739"/>
      <c r="L37" s="739"/>
      <c r="M37" s="739"/>
      <c r="N37" s="739"/>
      <c r="O37" s="739"/>
      <c r="P37" s="739"/>
      <c r="Q37" s="739"/>
      <c r="R37" s="739"/>
      <c r="S37" s="739"/>
      <c r="T37" s="739"/>
      <c r="U37" s="739"/>
      <c r="V37" s="739"/>
      <c r="W37" s="739"/>
      <c r="X37" s="739"/>
      <c r="Y37" s="739"/>
      <c r="Z37" s="739"/>
      <c r="AA37" s="740"/>
      <c r="AJ37" s="712"/>
      <c r="AK37" s="712"/>
      <c r="AN37" s="712"/>
      <c r="AO37" s="792"/>
      <c r="AP37" s="791"/>
      <c r="BQ37" s="712"/>
      <c r="BR37" s="712"/>
      <c r="BS37" s="712"/>
      <c r="BT37" s="712"/>
      <c r="BU37" s="712"/>
    </row>
    <row r="38" spans="1:73">
      <c r="A38" s="738"/>
      <c r="B38" s="739"/>
      <c r="C38" s="739"/>
      <c r="D38" s="739"/>
      <c r="E38" s="739"/>
      <c r="F38" s="739"/>
      <c r="G38" s="739"/>
      <c r="H38" s="739"/>
      <c r="I38" s="739"/>
      <c r="J38" s="739"/>
      <c r="K38" s="739"/>
      <c r="L38" s="739"/>
      <c r="M38" s="739"/>
      <c r="N38" s="739"/>
      <c r="O38" s="739"/>
      <c r="P38" s="739"/>
      <c r="Q38" s="739"/>
      <c r="R38" s="739"/>
      <c r="S38" s="739"/>
      <c r="T38" s="739"/>
      <c r="U38" s="739"/>
      <c r="V38" s="739"/>
      <c r="W38" s="739"/>
      <c r="X38" s="739"/>
      <c r="Y38" s="739"/>
      <c r="Z38" s="739"/>
      <c r="AA38" s="740"/>
      <c r="AJ38" s="312"/>
      <c r="AK38" s="312"/>
      <c r="AN38" s="312"/>
      <c r="AO38" s="791"/>
      <c r="AP38" s="791"/>
      <c r="BQ38" s="312"/>
      <c r="BR38" s="312"/>
      <c r="BS38" s="312"/>
      <c r="BT38" s="312"/>
      <c r="BU38" s="312"/>
    </row>
    <row r="39" spans="1:73">
      <c r="A39" s="738"/>
      <c r="B39" s="739"/>
      <c r="C39" s="739"/>
      <c r="D39" s="739"/>
      <c r="E39" s="739"/>
      <c r="F39" s="739"/>
      <c r="G39" s="739"/>
      <c r="H39" s="739"/>
      <c r="I39" s="739"/>
      <c r="J39" s="739"/>
      <c r="K39" s="739"/>
      <c r="L39" s="739"/>
      <c r="M39" s="739"/>
      <c r="N39" s="739"/>
      <c r="O39" s="739"/>
      <c r="P39" s="739"/>
      <c r="Q39" s="739"/>
      <c r="R39" s="739"/>
      <c r="S39" s="739"/>
      <c r="T39" s="739"/>
      <c r="U39" s="739"/>
      <c r="V39" s="739"/>
      <c r="W39" s="739"/>
      <c r="X39" s="739"/>
      <c r="Y39" s="739"/>
      <c r="Z39" s="739"/>
      <c r="AA39" s="740"/>
      <c r="AJ39" s="712"/>
      <c r="AK39" s="712"/>
      <c r="AN39" s="712"/>
      <c r="AO39" s="792"/>
      <c r="AP39" s="791"/>
      <c r="BQ39" s="712"/>
      <c r="BR39" s="712"/>
      <c r="BS39" s="712"/>
      <c r="BT39" s="712"/>
      <c r="BU39" s="712"/>
    </row>
    <row r="40" spans="1:73">
      <c r="A40" s="738"/>
      <c r="B40" s="739"/>
      <c r="C40" s="739"/>
      <c r="D40" s="739"/>
      <c r="E40" s="739"/>
      <c r="F40" s="739"/>
      <c r="G40" s="739"/>
      <c r="H40" s="739"/>
      <c r="I40" s="739"/>
      <c r="J40" s="739"/>
      <c r="K40" s="739"/>
      <c r="L40" s="739"/>
      <c r="M40" s="739"/>
      <c r="N40" s="739"/>
      <c r="O40" s="739"/>
      <c r="P40" s="739"/>
      <c r="Q40" s="739"/>
      <c r="R40" s="739"/>
      <c r="S40" s="739"/>
      <c r="T40" s="739"/>
      <c r="U40" s="739"/>
      <c r="V40" s="739"/>
      <c r="W40" s="739"/>
      <c r="X40" s="739"/>
      <c r="Y40" s="739"/>
      <c r="Z40" s="739"/>
      <c r="AA40" s="740"/>
      <c r="AJ40" s="312"/>
      <c r="AK40" s="312"/>
      <c r="AN40" s="312"/>
      <c r="AO40" s="791"/>
      <c r="AP40" s="791"/>
      <c r="BQ40" s="312"/>
      <c r="BR40" s="312"/>
      <c r="BS40" s="312"/>
      <c r="BT40" s="312"/>
      <c r="BU40" s="312"/>
    </row>
    <row r="41" spans="1:73">
      <c r="A41" s="738"/>
      <c r="B41" s="739"/>
      <c r="C41" s="739"/>
      <c r="D41" s="739"/>
      <c r="E41" s="739"/>
      <c r="F41" s="739"/>
      <c r="G41" s="739"/>
      <c r="H41" s="739"/>
      <c r="I41" s="739"/>
      <c r="J41" s="739"/>
      <c r="K41" s="739"/>
      <c r="L41" s="739"/>
      <c r="M41" s="739"/>
      <c r="N41" s="739"/>
      <c r="O41" s="739"/>
      <c r="P41" s="739"/>
      <c r="Q41" s="739"/>
      <c r="R41" s="739"/>
      <c r="S41" s="739"/>
      <c r="T41" s="739"/>
      <c r="U41" s="739"/>
      <c r="V41" s="739"/>
      <c r="W41" s="739"/>
      <c r="X41" s="739"/>
      <c r="Y41" s="739"/>
      <c r="Z41" s="739"/>
      <c r="AA41" s="740"/>
      <c r="AJ41" s="712"/>
      <c r="AK41" s="712"/>
      <c r="AN41" s="712"/>
      <c r="AO41" s="792"/>
      <c r="AP41" s="791"/>
      <c r="BQ41" s="712"/>
      <c r="BR41" s="712"/>
      <c r="BS41" s="712"/>
      <c r="BT41" s="712"/>
      <c r="BU41" s="712"/>
    </row>
    <row r="42" spans="1:73">
      <c r="A42" s="738"/>
      <c r="B42" s="739"/>
      <c r="C42" s="739"/>
      <c r="D42" s="739"/>
      <c r="E42" s="739"/>
      <c r="F42" s="739"/>
      <c r="G42" s="739"/>
      <c r="H42" s="739"/>
      <c r="I42" s="739"/>
      <c r="J42" s="739"/>
      <c r="K42" s="739"/>
      <c r="L42" s="739"/>
      <c r="M42" s="739"/>
      <c r="N42" s="739"/>
      <c r="O42" s="739"/>
      <c r="P42" s="739"/>
      <c r="Q42" s="739"/>
      <c r="R42" s="739"/>
      <c r="S42" s="739"/>
      <c r="T42" s="739"/>
      <c r="U42" s="739"/>
      <c r="V42" s="739"/>
      <c r="W42" s="739"/>
      <c r="X42" s="739"/>
      <c r="Y42" s="739"/>
      <c r="Z42" s="739"/>
      <c r="AA42" s="740"/>
      <c r="AJ42" s="312"/>
      <c r="AK42" s="312"/>
      <c r="AN42" s="312"/>
      <c r="AO42" s="791"/>
      <c r="AP42" s="791"/>
      <c r="BQ42" s="312"/>
      <c r="BR42" s="312"/>
      <c r="BS42" s="312"/>
      <c r="BT42" s="312"/>
      <c r="BU42" s="312"/>
    </row>
    <row r="43" spans="1:73">
      <c r="A43" s="738"/>
      <c r="B43" s="739"/>
      <c r="C43" s="739"/>
      <c r="D43" s="739"/>
      <c r="E43" s="739"/>
      <c r="F43" s="739"/>
      <c r="G43" s="739"/>
      <c r="H43" s="739"/>
      <c r="I43" s="739"/>
      <c r="J43" s="739"/>
      <c r="K43" s="739"/>
      <c r="L43" s="739"/>
      <c r="M43" s="739"/>
      <c r="N43" s="739"/>
      <c r="O43" s="739"/>
      <c r="P43" s="739"/>
      <c r="Q43" s="739"/>
      <c r="R43" s="739"/>
      <c r="S43" s="739"/>
      <c r="T43" s="739"/>
      <c r="U43" s="739"/>
      <c r="V43" s="739"/>
      <c r="W43" s="739"/>
      <c r="X43" s="739"/>
      <c r="Y43" s="739"/>
      <c r="Z43" s="739"/>
      <c r="AA43" s="740"/>
      <c r="AJ43" s="312"/>
      <c r="AK43" s="312"/>
      <c r="AN43" s="312"/>
      <c r="AO43" s="792"/>
      <c r="AP43" s="791"/>
      <c r="BQ43" s="312"/>
      <c r="BR43" s="312"/>
      <c r="BS43" s="312"/>
      <c r="BT43" s="312"/>
      <c r="BU43" s="312"/>
    </row>
    <row r="44" spans="1:73">
      <c r="A44" s="738"/>
      <c r="B44" s="739"/>
      <c r="C44" s="739"/>
      <c r="D44" s="739"/>
      <c r="E44" s="739"/>
      <c r="F44" s="739"/>
      <c r="G44" s="739"/>
      <c r="H44" s="739"/>
      <c r="I44" s="739"/>
      <c r="J44" s="739"/>
      <c r="K44" s="739"/>
      <c r="L44" s="739"/>
      <c r="M44" s="739"/>
      <c r="N44" s="739"/>
      <c r="O44" s="739"/>
      <c r="P44" s="739"/>
      <c r="Q44" s="739"/>
      <c r="R44" s="739"/>
      <c r="S44" s="739"/>
      <c r="T44" s="739"/>
      <c r="U44" s="739"/>
      <c r="V44" s="739"/>
      <c r="W44" s="739"/>
      <c r="X44" s="739"/>
      <c r="Y44" s="739"/>
      <c r="Z44" s="739"/>
      <c r="AA44" s="740"/>
      <c r="AJ44" s="312"/>
      <c r="AK44" s="312"/>
      <c r="AN44" s="312"/>
      <c r="AO44" s="791"/>
      <c r="AP44" s="791"/>
      <c r="BQ44" s="312"/>
      <c r="BR44" s="312"/>
      <c r="BS44" s="312"/>
      <c r="BT44" s="312"/>
      <c r="BU44" s="312"/>
    </row>
    <row r="45" spans="1:73">
      <c r="A45" s="738"/>
      <c r="B45" s="739"/>
      <c r="C45" s="739"/>
      <c r="D45" s="739"/>
      <c r="E45" s="739"/>
      <c r="F45" s="739"/>
      <c r="G45" s="739"/>
      <c r="H45" s="739"/>
      <c r="I45" s="739"/>
      <c r="J45" s="739"/>
      <c r="K45" s="739"/>
      <c r="L45" s="739"/>
      <c r="M45" s="739"/>
      <c r="N45" s="739"/>
      <c r="O45" s="739"/>
      <c r="P45" s="739"/>
      <c r="Q45" s="739"/>
      <c r="R45" s="739"/>
      <c r="S45" s="739"/>
      <c r="T45" s="739"/>
      <c r="U45" s="739"/>
      <c r="V45" s="739"/>
      <c r="W45" s="739"/>
      <c r="X45" s="739"/>
      <c r="Y45" s="739"/>
      <c r="Z45" s="739"/>
      <c r="AA45" s="740"/>
      <c r="AJ45" s="312"/>
      <c r="AK45" s="312"/>
      <c r="AN45" s="312"/>
      <c r="AO45" s="792"/>
      <c r="AP45" s="791"/>
      <c r="BQ45" s="312"/>
      <c r="BR45" s="312"/>
      <c r="BS45" s="312"/>
      <c r="BT45" s="312"/>
      <c r="BU45" s="312"/>
    </row>
    <row r="46" spans="1:73">
      <c r="A46" s="738"/>
      <c r="B46" s="739"/>
      <c r="C46" s="739"/>
      <c r="D46" s="739"/>
      <c r="E46" s="739"/>
      <c r="F46" s="739"/>
      <c r="G46" s="739"/>
      <c r="H46" s="739"/>
      <c r="I46" s="739"/>
      <c r="J46" s="739"/>
      <c r="K46" s="739"/>
      <c r="L46" s="739"/>
      <c r="M46" s="739"/>
      <c r="N46" s="739"/>
      <c r="O46" s="739"/>
      <c r="P46" s="739"/>
      <c r="Q46" s="739"/>
      <c r="R46" s="739"/>
      <c r="S46" s="739"/>
      <c r="T46" s="739"/>
      <c r="U46" s="739"/>
      <c r="V46" s="739"/>
      <c r="W46" s="739"/>
      <c r="X46" s="739"/>
      <c r="Y46" s="739"/>
      <c r="Z46" s="739"/>
      <c r="AA46" s="740"/>
      <c r="AO46" s="791"/>
      <c r="AP46" s="791"/>
    </row>
    <row r="47" spans="1:73">
      <c r="A47" s="738"/>
      <c r="B47" s="739"/>
      <c r="C47" s="739"/>
      <c r="D47" s="739"/>
      <c r="E47" s="739"/>
      <c r="F47" s="739"/>
      <c r="G47" s="739"/>
      <c r="H47" s="739"/>
      <c r="I47" s="739"/>
      <c r="J47" s="739"/>
      <c r="K47" s="739"/>
      <c r="L47" s="739"/>
      <c r="M47" s="739"/>
      <c r="N47" s="739"/>
      <c r="O47" s="739"/>
      <c r="P47" s="739"/>
      <c r="Q47" s="739"/>
      <c r="R47" s="739"/>
      <c r="S47" s="739"/>
      <c r="T47" s="739"/>
      <c r="U47" s="739"/>
      <c r="V47" s="739"/>
      <c r="W47" s="739"/>
      <c r="X47" s="739"/>
      <c r="Y47" s="739"/>
      <c r="Z47" s="739"/>
      <c r="AA47" s="740"/>
      <c r="AO47" s="792"/>
      <c r="AP47" s="791"/>
    </row>
    <row r="48" spans="1:73">
      <c r="A48" s="738"/>
      <c r="B48" s="739"/>
      <c r="C48" s="739"/>
      <c r="D48" s="739"/>
      <c r="E48" s="739"/>
      <c r="F48" s="739"/>
      <c r="G48" s="739"/>
      <c r="H48" s="739"/>
      <c r="I48" s="739"/>
      <c r="J48" s="739"/>
      <c r="K48" s="739"/>
      <c r="L48" s="739"/>
      <c r="M48" s="739"/>
      <c r="N48" s="739"/>
      <c r="O48" s="739"/>
      <c r="P48" s="739"/>
      <c r="Q48" s="739"/>
      <c r="R48" s="739"/>
      <c r="S48" s="739"/>
      <c r="T48" s="739"/>
      <c r="U48" s="739"/>
      <c r="V48" s="739"/>
      <c r="W48" s="739"/>
      <c r="X48" s="739"/>
      <c r="Y48" s="739"/>
      <c r="Z48" s="739"/>
      <c r="AA48" s="740"/>
      <c r="AO48" s="791"/>
      <c r="AP48" s="791"/>
    </row>
    <row r="49" spans="1:42">
      <c r="A49" s="738"/>
      <c r="B49" s="739"/>
      <c r="C49" s="739"/>
      <c r="D49" s="739"/>
      <c r="E49" s="739"/>
      <c r="F49" s="739"/>
      <c r="G49" s="739"/>
      <c r="H49" s="739"/>
      <c r="I49" s="739"/>
      <c r="J49" s="739"/>
      <c r="K49" s="739"/>
      <c r="L49" s="739"/>
      <c r="M49" s="739"/>
      <c r="N49" s="739"/>
      <c r="O49" s="739"/>
      <c r="P49" s="739"/>
      <c r="Q49" s="739"/>
      <c r="R49" s="739"/>
      <c r="S49" s="739"/>
      <c r="T49" s="739"/>
      <c r="U49" s="739"/>
      <c r="V49" s="739"/>
      <c r="W49" s="739"/>
      <c r="X49" s="739"/>
      <c r="Y49" s="739"/>
      <c r="Z49" s="739"/>
      <c r="AA49" s="740"/>
      <c r="AO49" s="792"/>
      <c r="AP49" s="791"/>
    </row>
    <row r="50" spans="1:42">
      <c r="A50" s="738"/>
      <c r="B50" s="739"/>
      <c r="C50" s="739"/>
      <c r="D50" s="739"/>
      <c r="E50" s="739"/>
      <c r="F50" s="739"/>
      <c r="G50" s="739"/>
      <c r="H50" s="739"/>
      <c r="I50" s="739"/>
      <c r="J50" s="739"/>
      <c r="K50" s="739"/>
      <c r="L50" s="739"/>
      <c r="M50" s="739"/>
      <c r="N50" s="739"/>
      <c r="O50" s="739"/>
      <c r="P50" s="739"/>
      <c r="Q50" s="739"/>
      <c r="R50" s="739"/>
      <c r="S50" s="739"/>
      <c r="T50" s="739"/>
      <c r="U50" s="739"/>
      <c r="V50" s="739"/>
      <c r="W50" s="739"/>
      <c r="X50" s="739"/>
      <c r="Y50" s="739"/>
      <c r="Z50" s="739"/>
      <c r="AA50" s="740"/>
      <c r="AO50" s="791"/>
      <c r="AP50" s="791"/>
    </row>
    <row r="51" spans="1:42">
      <c r="A51" s="738"/>
      <c r="B51" s="739"/>
      <c r="C51" s="739"/>
      <c r="D51" s="739"/>
      <c r="E51" s="739"/>
      <c r="F51" s="739"/>
      <c r="G51" s="739"/>
      <c r="H51" s="739"/>
      <c r="I51" s="739"/>
      <c r="J51" s="739"/>
      <c r="K51" s="739"/>
      <c r="L51" s="739"/>
      <c r="M51" s="739"/>
      <c r="N51" s="739"/>
      <c r="O51" s="739"/>
      <c r="P51" s="739"/>
      <c r="Q51" s="739"/>
      <c r="R51" s="739"/>
      <c r="S51" s="739"/>
      <c r="T51" s="739"/>
      <c r="U51" s="739"/>
      <c r="V51" s="739"/>
      <c r="W51" s="739"/>
      <c r="X51" s="739"/>
      <c r="Y51" s="739"/>
      <c r="Z51" s="739"/>
      <c r="AA51" s="740"/>
      <c r="AO51" s="792"/>
      <c r="AP51" s="791"/>
    </row>
    <row r="52" spans="1:42">
      <c r="A52" s="738"/>
      <c r="B52" s="739"/>
      <c r="C52" s="739"/>
      <c r="D52" s="739"/>
      <c r="E52" s="739"/>
      <c r="F52" s="739"/>
      <c r="G52" s="739"/>
      <c r="H52" s="739"/>
      <c r="I52" s="739"/>
      <c r="J52" s="739"/>
      <c r="K52" s="739"/>
      <c r="L52" s="739"/>
      <c r="M52" s="739"/>
      <c r="N52" s="739"/>
      <c r="O52" s="739"/>
      <c r="P52" s="739"/>
      <c r="Q52" s="739"/>
      <c r="R52" s="739"/>
      <c r="S52" s="739"/>
      <c r="T52" s="739"/>
      <c r="U52" s="739"/>
      <c r="V52" s="739"/>
      <c r="W52" s="739"/>
      <c r="X52" s="739"/>
      <c r="Y52" s="739"/>
      <c r="Z52" s="739"/>
      <c r="AA52" s="740"/>
      <c r="AO52" s="791"/>
      <c r="AP52" s="791"/>
    </row>
    <row r="53" spans="1:42">
      <c r="A53" s="744"/>
      <c r="B53" s="745"/>
      <c r="C53" s="745"/>
      <c r="D53" s="745"/>
      <c r="E53" s="745"/>
      <c r="F53" s="745"/>
      <c r="G53" s="745"/>
      <c r="H53" s="745"/>
      <c r="I53" s="745"/>
      <c r="J53" s="745"/>
      <c r="K53" s="745"/>
      <c r="L53" s="745"/>
      <c r="M53" s="745"/>
      <c r="N53" s="745"/>
      <c r="O53" s="745"/>
      <c r="P53" s="745"/>
      <c r="Q53" s="745"/>
      <c r="R53" s="745"/>
      <c r="S53" s="745"/>
      <c r="T53" s="745"/>
      <c r="U53" s="745"/>
      <c r="V53" s="745"/>
      <c r="W53" s="745"/>
      <c r="X53" s="745"/>
      <c r="Y53" s="745"/>
      <c r="Z53" s="745"/>
      <c r="AA53" s="746"/>
      <c r="AO53" s="792"/>
      <c r="AP53" s="791"/>
    </row>
    <row r="54" spans="1:42">
      <c r="A54" s="739"/>
      <c r="B54" s="739"/>
      <c r="C54" s="739"/>
      <c r="D54" s="739"/>
      <c r="E54" s="739"/>
      <c r="F54" s="739"/>
      <c r="G54" s="739"/>
      <c r="H54" s="739"/>
      <c r="I54" s="739"/>
      <c r="J54" s="739"/>
      <c r="K54" s="739"/>
      <c r="L54" s="739"/>
      <c r="M54" s="739"/>
      <c r="N54" s="739"/>
      <c r="O54" s="739"/>
      <c r="P54" s="739"/>
      <c r="Q54" s="739"/>
      <c r="R54" s="739"/>
      <c r="S54" s="739"/>
      <c r="T54" s="739"/>
      <c r="U54" s="739"/>
      <c r="V54" s="739"/>
      <c r="W54" s="739"/>
      <c r="X54" s="739"/>
      <c r="Y54" s="739"/>
      <c r="Z54" s="739"/>
      <c r="AA54" s="739"/>
      <c r="AO54" s="791"/>
      <c r="AP54" s="791"/>
    </row>
  </sheetData>
  <mergeCells count="4">
    <mergeCell ref="A1:B1"/>
    <mergeCell ref="V1:AA1"/>
    <mergeCell ref="B5:M16"/>
    <mergeCell ref="AP15:BA28"/>
  </mergeCells>
  <phoneticPr fontId="9"/>
  <conditionalFormatting sqref="AD11:AD22">
    <cfRule type="top10" dxfId="1" priority="1" rank="1"/>
  </conditionalFormatting>
  <pageMargins left="0.75" right="0.75" top="1" bottom="1" header="0.51200000000000001" footer="0.51200000000000001"/>
  <pageSetup paperSize="9" scale="88" orientation="portrait" r:id="rId1"/>
  <headerFooter alignWithMargins="0"/>
  <colBreaks count="2" manualBreakCount="2">
    <brk id="27" max="1048575" man="1"/>
    <brk id="60" max="52"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D00-000000000000}">
          <x14:formula1>
            <xm:f>業種リスト!$A$2:$A$14</xm:f>
          </x14:formula1>
          <xm:sqref>AR6:AT6</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
    <tabColor indexed="53"/>
  </sheetPr>
  <dimension ref="A1:KP683"/>
  <sheetViews>
    <sheetView tabSelected="1" view="pageBreakPreview" zoomScale="110" zoomScaleNormal="100" zoomScaleSheetLayoutView="110" workbookViewId="0">
      <pane xSplit="1" ySplit="1" topLeftCell="B2" activePane="bottomRight" state="frozen"/>
      <selection activeCell="B3" sqref="B3:M17"/>
      <selection pane="topRight" activeCell="B3" sqref="B3:M17"/>
      <selection pane="bottomLeft" activeCell="B3" sqref="B3:M17"/>
      <selection pane="bottomRight" activeCell="G12" sqref="G12:G13"/>
    </sheetView>
  </sheetViews>
  <sheetFormatPr defaultColWidth="11.140625" defaultRowHeight="10.5"/>
  <cols>
    <col min="1" max="1" width="9.28515625" style="9" customWidth="1"/>
    <col min="2" max="2" width="5.85546875" style="9" customWidth="1"/>
    <col min="3" max="3" width="6.85546875" style="9" customWidth="1"/>
    <col min="4" max="5" width="7.28515625" style="9" customWidth="1"/>
    <col min="6" max="6" width="6.42578125" style="15" customWidth="1"/>
    <col min="7" max="7" width="10.28515625" style="15" customWidth="1"/>
    <col min="8" max="8" width="11.7109375" style="15" customWidth="1"/>
    <col min="9" max="11" width="10.28515625" style="15" customWidth="1"/>
    <col min="12" max="20" width="6.42578125" style="15" customWidth="1"/>
    <col min="21" max="22" width="5.7109375" style="15" customWidth="1"/>
    <col min="23" max="23" width="7.140625" style="9" customWidth="1"/>
    <col min="24" max="31" width="8.7109375" style="9" customWidth="1"/>
    <col min="32" max="58" width="7" style="9" customWidth="1"/>
    <col min="59" max="59" width="10.42578125" style="9" customWidth="1"/>
    <col min="60" max="61" width="8.5703125" style="9" customWidth="1"/>
    <col min="62" max="65" width="6.28515625" style="9" customWidth="1"/>
    <col min="66" max="69" width="7" style="5" customWidth="1"/>
    <col min="70" max="70" width="7.85546875" style="5" customWidth="1"/>
    <col min="71" max="95" width="7.7109375" style="5" customWidth="1"/>
    <col min="96" max="103" width="6.140625" style="9" customWidth="1"/>
    <col min="104" max="104" width="7.85546875" style="9" customWidth="1"/>
    <col min="105" max="106" width="7.5703125" style="9" customWidth="1"/>
    <col min="107" max="107" width="8.28515625" style="9" customWidth="1"/>
    <col min="108" max="108" width="9" style="9" customWidth="1"/>
    <col min="109" max="113" width="7.5703125" style="9" customWidth="1"/>
    <col min="114" max="114" width="8.42578125" style="9" customWidth="1"/>
    <col min="115" max="115" width="7.5703125" style="9" customWidth="1"/>
    <col min="116" max="116" width="14.85546875" style="9" customWidth="1"/>
    <col min="117" max="117" width="7.7109375" style="9" customWidth="1"/>
    <col min="118" max="120" width="6.85546875" style="9" customWidth="1"/>
    <col min="121" max="121" width="7.7109375" style="9" customWidth="1"/>
    <col min="122" max="124" width="9.7109375" style="9" customWidth="1"/>
    <col min="125" max="125" width="11.42578125" style="9" customWidth="1"/>
    <col min="126" max="127" width="9.7109375" style="9" customWidth="1"/>
    <col min="128" max="128" width="10.7109375" style="9" customWidth="1"/>
    <col min="129" max="129" width="10.85546875" style="9" customWidth="1"/>
    <col min="130" max="130" width="11.7109375" style="9" customWidth="1"/>
    <col min="131" max="132" width="9.7109375" style="9" customWidth="1"/>
    <col min="133" max="133" width="11.5703125" style="9" customWidth="1"/>
    <col min="134" max="140" width="9.7109375" style="9" customWidth="1"/>
    <col min="141" max="190" width="7.28515625" style="9" customWidth="1"/>
    <col min="191" max="199" width="12.7109375" style="9" customWidth="1"/>
    <col min="200" max="200" width="10.140625" style="9" customWidth="1"/>
    <col min="201" max="206" width="7" style="9" customWidth="1"/>
    <col min="207" max="207" width="9" style="9" customWidth="1"/>
    <col min="208" max="212" width="7" style="9" customWidth="1"/>
    <col min="213" max="220" width="6" style="9" customWidth="1"/>
    <col min="221" max="221" width="4.5703125" style="9" customWidth="1"/>
    <col min="222" max="229" width="6.28515625" style="9" customWidth="1"/>
    <col min="230" max="230" width="6.85546875" style="9" customWidth="1"/>
    <col min="231" max="235" width="6.28515625" style="9" customWidth="1"/>
    <col min="236" max="236" width="6.140625" style="9" customWidth="1"/>
    <col min="237" max="237" width="6" style="9" customWidth="1"/>
    <col min="238" max="242" width="6.28515625" style="9" customWidth="1"/>
    <col min="243" max="243" width="6.140625" style="9" customWidth="1"/>
    <col min="244" max="244" width="5.85546875" style="9" customWidth="1"/>
    <col min="245" max="249" width="6.28515625" style="9" customWidth="1"/>
    <col min="250" max="250" width="6.140625" style="9" customWidth="1"/>
    <col min="251" max="251" width="5.85546875" style="9" customWidth="1"/>
    <col min="252" max="256" width="6.28515625" style="9" customWidth="1"/>
    <col min="257" max="257" width="6.140625" style="9" customWidth="1"/>
    <col min="258" max="264" width="11.7109375" style="9" customWidth="1"/>
    <col min="265" max="265" width="11.85546875" style="9" customWidth="1"/>
    <col min="266" max="266" width="6.85546875" style="9" customWidth="1"/>
    <col min="267" max="271" width="6.28515625" style="9" customWidth="1"/>
    <col min="272" max="272" width="6.140625" style="9" customWidth="1"/>
    <col min="273" max="273" width="6" style="9" customWidth="1"/>
    <col min="274" max="278" width="6.28515625" style="9" customWidth="1"/>
    <col min="279" max="279" width="6.140625" style="9" customWidth="1"/>
    <col min="280" max="280" width="5.85546875" style="9" customWidth="1"/>
    <col min="281" max="285" width="6.28515625" style="9" customWidth="1"/>
    <col min="286" max="286" width="6.140625" style="9" customWidth="1"/>
    <col min="287" max="287" width="5.85546875" style="9" customWidth="1"/>
    <col min="288" max="292" width="6.28515625" style="9" customWidth="1"/>
    <col min="293" max="293" width="6.140625" style="9" customWidth="1"/>
    <col min="294" max="300" width="11.7109375" style="9" customWidth="1"/>
    <col min="301" max="301" width="11.85546875" style="9" customWidth="1"/>
    <col min="302" max="16384" width="11.140625" style="9"/>
  </cols>
  <sheetData>
    <row r="1" spans="1:301" s="431" customFormat="1" ht="14.25" customHeight="1">
      <c r="A1" s="608"/>
      <c r="B1" s="609"/>
      <c r="C1" s="818"/>
      <c r="D1" s="610" t="s">
        <v>445</v>
      </c>
      <c r="E1" s="611"/>
      <c r="F1" s="612" t="s">
        <v>375</v>
      </c>
      <c r="G1" s="613"/>
      <c r="H1" s="613"/>
      <c r="I1" s="614"/>
      <c r="J1" s="615"/>
      <c r="K1" s="616"/>
      <c r="L1" s="617"/>
      <c r="M1" s="618"/>
      <c r="N1" s="618"/>
      <c r="O1" s="618"/>
      <c r="P1" s="618"/>
      <c r="Q1" s="618"/>
      <c r="R1" s="618"/>
      <c r="S1" s="617"/>
      <c r="T1" s="617"/>
      <c r="U1" s="612" t="s">
        <v>438</v>
      </c>
      <c r="V1" s="613"/>
      <c r="W1" s="610" t="s">
        <v>386</v>
      </c>
      <c r="X1" s="619"/>
      <c r="Y1" s="619"/>
      <c r="Z1" s="619"/>
      <c r="AA1" s="611"/>
      <c r="AB1" s="620"/>
      <c r="AC1" s="608"/>
      <c r="AD1" s="608"/>
      <c r="AE1" s="608"/>
      <c r="AF1" s="610" t="s">
        <v>10</v>
      </c>
      <c r="AG1" s="619"/>
      <c r="AH1" s="619"/>
      <c r="AI1" s="619"/>
      <c r="AJ1" s="611"/>
      <c r="AK1" s="844"/>
      <c r="AL1" s="845"/>
      <c r="AM1" s="620"/>
      <c r="AN1" s="620"/>
      <c r="AO1" s="620"/>
      <c r="AP1" s="620"/>
      <c r="AQ1" s="620"/>
      <c r="AR1" s="620"/>
      <c r="AS1" s="620"/>
      <c r="AT1" s="620"/>
      <c r="AU1" s="620"/>
      <c r="AV1" s="620"/>
      <c r="AW1" s="620"/>
      <c r="AX1" s="620"/>
      <c r="AY1" s="620"/>
      <c r="AZ1" s="831"/>
      <c r="BA1" s="610" t="s">
        <v>10</v>
      </c>
      <c r="BB1" s="619"/>
      <c r="BC1" s="619"/>
      <c r="BD1" s="619"/>
      <c r="BE1" s="611"/>
      <c r="BF1" s="620"/>
      <c r="BG1" s="610" t="s">
        <v>439</v>
      </c>
      <c r="BH1" s="619"/>
      <c r="BI1" s="619"/>
      <c r="BJ1" s="610" t="s">
        <v>172</v>
      </c>
      <c r="BK1" s="619"/>
      <c r="BL1" s="619"/>
      <c r="BM1" s="611"/>
      <c r="BN1" s="610" t="s">
        <v>388</v>
      </c>
      <c r="BO1" s="619"/>
      <c r="BP1" s="619"/>
      <c r="BQ1" s="611"/>
      <c r="BR1" s="620"/>
      <c r="BS1" s="608"/>
      <c r="BT1" s="608"/>
      <c r="BU1" s="608"/>
      <c r="BV1" s="608"/>
      <c r="BW1" s="608"/>
      <c r="BX1" s="608"/>
      <c r="BY1" s="608"/>
      <c r="BZ1" s="608"/>
      <c r="CA1" s="608"/>
      <c r="CB1" s="608"/>
      <c r="CC1" s="608"/>
      <c r="CD1" s="608"/>
      <c r="CE1" s="608"/>
      <c r="CF1" s="608"/>
      <c r="CG1" s="608"/>
      <c r="CH1" s="608"/>
      <c r="CI1" s="608"/>
      <c r="CJ1" s="608"/>
      <c r="CK1" s="608"/>
      <c r="CL1" s="608"/>
      <c r="CM1" s="610" t="s">
        <v>388</v>
      </c>
      <c r="CN1" s="619"/>
      <c r="CO1" s="619"/>
      <c r="CP1" s="611"/>
      <c r="CQ1" s="608"/>
      <c r="CR1" s="610" t="s">
        <v>440</v>
      </c>
      <c r="CS1" s="619"/>
      <c r="CT1" s="619"/>
      <c r="CU1" s="619"/>
      <c r="CV1" s="1032"/>
      <c r="CW1" s="620"/>
      <c r="CX1" s="608"/>
      <c r="CY1" s="608"/>
      <c r="CZ1" s="610" t="s">
        <v>53</v>
      </c>
      <c r="DA1" s="619"/>
      <c r="DB1" s="619"/>
      <c r="DC1" s="611"/>
      <c r="DD1" s="608"/>
      <c r="DE1" s="608"/>
      <c r="DF1" s="608"/>
      <c r="DG1" s="608"/>
      <c r="DH1" s="608"/>
      <c r="DI1" s="608"/>
      <c r="DJ1" s="608"/>
      <c r="DK1" s="608"/>
      <c r="DL1" s="608"/>
      <c r="DM1" s="610" t="s">
        <v>524</v>
      </c>
      <c r="DN1" s="619"/>
      <c r="DO1" s="619"/>
      <c r="DP1" s="619"/>
      <c r="DQ1" s="611"/>
      <c r="DR1" s="620"/>
      <c r="DS1" s="620"/>
      <c r="DT1" s="620"/>
      <c r="DU1" s="620"/>
      <c r="DV1" s="620"/>
      <c r="DW1" s="608"/>
      <c r="DX1" s="608"/>
      <c r="DY1" s="608"/>
      <c r="DZ1" s="608"/>
      <c r="EA1" s="610" t="s">
        <v>24</v>
      </c>
      <c r="EB1" s="619"/>
      <c r="EC1" s="619"/>
      <c r="ED1" s="619"/>
      <c r="EE1" s="611"/>
      <c r="EF1" s="608"/>
      <c r="EG1" s="608"/>
      <c r="EH1" s="608"/>
      <c r="EI1" s="608"/>
      <c r="EJ1" s="608"/>
      <c r="EK1" s="608"/>
      <c r="EL1" s="608"/>
      <c r="EM1" s="608"/>
      <c r="EN1" s="608"/>
      <c r="EO1" s="608"/>
      <c r="EP1" s="608"/>
      <c r="EQ1" s="608"/>
      <c r="ER1" s="608"/>
      <c r="ES1" s="608"/>
      <c r="ET1" s="608"/>
      <c r="EU1" s="608"/>
      <c r="EV1" s="608"/>
      <c r="EW1" s="608"/>
      <c r="EX1" s="608"/>
      <c r="EY1" s="608"/>
      <c r="EZ1" s="608"/>
      <c r="FA1" s="608"/>
      <c r="FB1" s="608"/>
      <c r="FC1" s="608"/>
      <c r="FD1" s="608"/>
      <c r="FE1" s="718"/>
      <c r="FF1" s="608"/>
      <c r="FG1" s="608"/>
      <c r="FH1" s="608"/>
      <c r="FI1" s="608"/>
      <c r="FJ1" s="608"/>
      <c r="FK1" s="608"/>
      <c r="FL1" s="608"/>
      <c r="FM1" s="608"/>
      <c r="FN1" s="608"/>
      <c r="FO1" s="608"/>
      <c r="FP1" s="608"/>
      <c r="FQ1" s="608"/>
      <c r="FR1" s="608"/>
      <c r="FS1" s="608"/>
      <c r="FT1" s="608"/>
      <c r="FU1" s="608"/>
      <c r="FV1" s="608"/>
      <c r="FW1" s="608"/>
      <c r="FX1" s="608"/>
      <c r="FY1" s="718"/>
      <c r="FZ1" s="608"/>
      <c r="GA1" s="608"/>
      <c r="GB1" s="608"/>
      <c r="GC1" s="608"/>
      <c r="GD1" s="608"/>
      <c r="GE1" s="608"/>
      <c r="GF1" s="608"/>
      <c r="GG1" s="608"/>
      <c r="GH1" s="608"/>
      <c r="GI1" s="610" t="s">
        <v>24</v>
      </c>
      <c r="GJ1" s="619"/>
      <c r="GK1" s="619"/>
      <c r="GL1" s="619"/>
      <c r="GM1" s="611"/>
      <c r="GN1" s="608"/>
      <c r="GO1" s="608"/>
      <c r="GP1" s="608"/>
      <c r="GQ1" s="608"/>
      <c r="GR1" s="607"/>
      <c r="GS1" s="610" t="s">
        <v>345</v>
      </c>
      <c r="GT1" s="619"/>
      <c r="GU1" s="619"/>
      <c r="GV1" s="611"/>
      <c r="GW1" s="620"/>
      <c r="GX1" s="620"/>
      <c r="GY1" s="608"/>
      <c r="GZ1" s="608"/>
      <c r="HA1" s="608"/>
      <c r="HB1" s="608"/>
      <c r="HC1" s="608"/>
      <c r="HD1" s="608"/>
      <c r="HE1" s="610" t="s">
        <v>647</v>
      </c>
      <c r="HF1" s="619"/>
      <c r="HG1" s="619"/>
      <c r="HH1" s="619"/>
      <c r="HI1" s="611"/>
      <c r="HJ1" s="608"/>
      <c r="HK1" s="608"/>
      <c r="HL1" s="608"/>
      <c r="HM1" s="608"/>
      <c r="HN1" s="608"/>
      <c r="HO1" s="608"/>
      <c r="HP1" s="608"/>
      <c r="HQ1" s="608"/>
      <c r="HR1" s="608"/>
      <c r="HS1" s="608"/>
      <c r="HT1" s="608"/>
      <c r="HU1" s="608"/>
      <c r="HV1" s="608"/>
      <c r="HW1" s="608"/>
      <c r="HX1" s="608"/>
      <c r="HY1" s="608"/>
      <c r="HZ1" s="608"/>
      <c r="IA1" s="608"/>
      <c r="IB1" s="608"/>
      <c r="IC1" s="608"/>
      <c r="ID1" s="608"/>
      <c r="IE1" s="608"/>
      <c r="IF1" s="608"/>
      <c r="IG1" s="608"/>
      <c r="IH1" s="608"/>
      <c r="II1" s="608"/>
      <c r="IJ1" s="608"/>
      <c r="IK1" s="608"/>
      <c r="IL1" s="608"/>
      <c r="IM1" s="608"/>
      <c r="IN1" s="608"/>
      <c r="IO1" s="608"/>
      <c r="IP1" s="608"/>
      <c r="IQ1" s="608"/>
      <c r="IR1" s="608"/>
      <c r="IS1" s="608"/>
      <c r="IT1" s="608"/>
      <c r="IU1" s="608"/>
      <c r="IV1" s="608"/>
      <c r="IW1" s="608"/>
      <c r="IX1" s="610" t="s">
        <v>645</v>
      </c>
      <c r="IY1" s="619"/>
      <c r="IZ1" s="619"/>
      <c r="JA1" s="619"/>
      <c r="JB1" s="619"/>
      <c r="JC1" s="619"/>
      <c r="JD1" s="611"/>
      <c r="JE1" s="620"/>
      <c r="JF1" s="608"/>
      <c r="JG1" s="608"/>
      <c r="JH1" s="608"/>
      <c r="JI1" s="608"/>
      <c r="JJ1" s="608"/>
      <c r="JK1" s="608"/>
      <c r="JL1" s="608"/>
      <c r="JM1" s="608"/>
      <c r="JN1" s="608"/>
      <c r="JO1" s="608"/>
      <c r="JP1" s="608"/>
      <c r="JQ1" s="608"/>
      <c r="JR1" s="608"/>
      <c r="JS1" s="608"/>
      <c r="JT1" s="608"/>
      <c r="JU1" s="608"/>
      <c r="JV1" s="608"/>
      <c r="JW1" s="608"/>
      <c r="JX1" s="608"/>
      <c r="JY1" s="608"/>
      <c r="JZ1" s="608"/>
      <c r="KA1" s="608"/>
      <c r="KB1" s="608"/>
      <c r="KC1" s="608"/>
      <c r="KD1" s="608"/>
      <c r="KE1" s="608"/>
      <c r="KF1" s="608"/>
      <c r="KG1" s="608"/>
      <c r="KH1" s="610" t="s">
        <v>644</v>
      </c>
      <c r="KI1" s="619"/>
      <c r="KJ1" s="619"/>
      <c r="KK1" s="619"/>
      <c r="KL1" s="619"/>
      <c r="KM1" s="619"/>
      <c r="KN1" s="611"/>
      <c r="KO1" s="620"/>
    </row>
    <row r="2" spans="1:301" s="431" customFormat="1" ht="14.25" customHeight="1">
      <c r="A2" s="608"/>
      <c r="B2" s="609"/>
      <c r="C2" s="818"/>
      <c r="D2" s="1030" t="s">
        <v>195</v>
      </c>
      <c r="E2" s="1031"/>
      <c r="F2" s="621" t="s">
        <v>374</v>
      </c>
      <c r="G2" s="622"/>
      <c r="H2" s="622"/>
      <c r="I2" s="623"/>
      <c r="J2" s="615"/>
      <c r="K2" s="616"/>
      <c r="L2" s="617"/>
      <c r="M2" s="616"/>
      <c r="N2" s="616"/>
      <c r="O2" s="616"/>
      <c r="P2" s="616"/>
      <c r="Q2" s="616"/>
      <c r="R2" s="616"/>
      <c r="S2" s="624"/>
      <c r="T2" s="624"/>
      <c r="U2" s="1051" t="s">
        <v>376</v>
      </c>
      <c r="V2" s="1052"/>
      <c r="W2" s="625" t="s">
        <v>385</v>
      </c>
      <c r="X2" s="626"/>
      <c r="Y2" s="626"/>
      <c r="Z2" s="626"/>
      <c r="AA2" s="627"/>
      <c r="AB2" s="620"/>
      <c r="AC2" s="608"/>
      <c r="AD2" s="608"/>
      <c r="AE2" s="608"/>
      <c r="AF2" s="625" t="s">
        <v>769</v>
      </c>
      <c r="AG2" s="626"/>
      <c r="AH2" s="626"/>
      <c r="AI2" s="626"/>
      <c r="AJ2" s="627"/>
      <c r="AK2" s="620"/>
      <c r="AL2" s="620"/>
      <c r="AM2" s="620"/>
      <c r="AN2" s="620"/>
      <c r="AO2" s="620"/>
      <c r="AP2" s="620"/>
      <c r="AQ2" s="620"/>
      <c r="AR2" s="620"/>
      <c r="AS2" s="620"/>
      <c r="AT2" s="620"/>
      <c r="AU2" s="620"/>
      <c r="AV2" s="620"/>
      <c r="AW2" s="620"/>
      <c r="AX2" s="620"/>
      <c r="AY2" s="620"/>
      <c r="AZ2" s="620"/>
      <c r="BA2" s="625" t="s">
        <v>762</v>
      </c>
      <c r="BB2" s="626"/>
      <c r="BC2" s="626"/>
      <c r="BD2" s="626"/>
      <c r="BE2" s="627"/>
      <c r="BF2" s="620"/>
      <c r="BG2" s="625" t="s">
        <v>337</v>
      </c>
      <c r="BH2" s="626"/>
      <c r="BI2" s="626"/>
      <c r="BJ2" s="625" t="s">
        <v>338</v>
      </c>
      <c r="BK2" s="626"/>
      <c r="BL2" s="626"/>
      <c r="BM2" s="627"/>
      <c r="BN2" s="625" t="s">
        <v>173</v>
      </c>
      <c r="BO2" s="626"/>
      <c r="BP2" s="626"/>
      <c r="BQ2" s="627"/>
      <c r="BR2" s="620"/>
      <c r="BS2" s="608"/>
      <c r="BT2" s="608"/>
      <c r="BU2" s="608"/>
      <c r="BV2" s="608"/>
      <c r="BW2" s="608"/>
      <c r="BX2" s="608"/>
      <c r="BY2" s="608"/>
      <c r="BZ2" s="608"/>
      <c r="CA2" s="608"/>
      <c r="CB2" s="608"/>
      <c r="CC2" s="608"/>
      <c r="CD2" s="608"/>
      <c r="CE2" s="608"/>
      <c r="CF2" s="608"/>
      <c r="CG2" s="608"/>
      <c r="CH2" s="608"/>
      <c r="CI2" s="608"/>
      <c r="CJ2" s="608"/>
      <c r="CK2" s="608"/>
      <c r="CL2" s="608"/>
      <c r="CM2" s="625" t="s">
        <v>174</v>
      </c>
      <c r="CN2" s="626"/>
      <c r="CO2" s="626"/>
      <c r="CP2" s="627"/>
      <c r="CQ2" s="608"/>
      <c r="CR2" s="625" t="s">
        <v>389</v>
      </c>
      <c r="CS2" s="626"/>
      <c r="CT2" s="626"/>
      <c r="CU2" s="626"/>
      <c r="CV2" s="1033"/>
      <c r="CW2" s="620"/>
      <c r="CX2" s="608"/>
      <c r="CY2" s="608"/>
      <c r="CZ2" s="625" t="s">
        <v>391</v>
      </c>
      <c r="DA2" s="626"/>
      <c r="DB2" s="626"/>
      <c r="DC2" s="627"/>
      <c r="DD2" s="608"/>
      <c r="DE2" s="608"/>
      <c r="DF2" s="608"/>
      <c r="DG2" s="608"/>
      <c r="DH2" s="608"/>
      <c r="DI2" s="608"/>
      <c r="DJ2" s="608"/>
      <c r="DK2" s="608"/>
      <c r="DL2" s="608"/>
      <c r="DM2" s="625" t="s">
        <v>54</v>
      </c>
      <c r="DN2" s="626"/>
      <c r="DO2" s="626"/>
      <c r="DP2" s="626"/>
      <c r="DQ2" s="627"/>
      <c r="DR2" s="620"/>
      <c r="DS2" s="620"/>
      <c r="DT2" s="620"/>
      <c r="DU2" s="620"/>
      <c r="DV2" s="620"/>
      <c r="DW2" s="608"/>
      <c r="DX2" s="608"/>
      <c r="DY2" s="608"/>
      <c r="DZ2" s="608"/>
      <c r="EA2" s="625" t="s">
        <v>148</v>
      </c>
      <c r="EB2" s="626"/>
      <c r="EC2" s="626"/>
      <c r="ED2" s="626"/>
      <c r="EE2" s="627"/>
      <c r="EF2" s="608"/>
      <c r="EG2" s="608"/>
      <c r="EH2" s="608"/>
      <c r="EI2" s="608"/>
      <c r="EJ2" s="608"/>
      <c r="EK2" s="608"/>
      <c r="EL2" s="608"/>
      <c r="EM2" s="608"/>
      <c r="EN2" s="608"/>
      <c r="EO2" s="608"/>
      <c r="EP2" s="608"/>
      <c r="EQ2" s="608"/>
      <c r="ER2" s="608"/>
      <c r="ES2" s="608"/>
      <c r="ET2" s="608"/>
      <c r="EU2" s="608"/>
      <c r="EV2" s="608"/>
      <c r="EW2" s="608"/>
      <c r="EX2" s="608"/>
      <c r="EY2" s="608"/>
      <c r="EZ2" s="608"/>
      <c r="FA2" s="608"/>
      <c r="FB2" s="608"/>
      <c r="FC2" s="608"/>
      <c r="FD2" s="608"/>
      <c r="FE2" s="718"/>
      <c r="FF2" s="608"/>
      <c r="FG2" s="608"/>
      <c r="FH2" s="608"/>
      <c r="FI2" s="608"/>
      <c r="FJ2" s="608"/>
      <c r="FK2" s="608"/>
      <c r="FL2" s="608"/>
      <c r="FM2" s="608"/>
      <c r="FN2" s="608"/>
      <c r="FO2" s="608"/>
      <c r="FP2" s="608"/>
      <c r="FQ2" s="608"/>
      <c r="FR2" s="608"/>
      <c r="FS2" s="608"/>
      <c r="FT2" s="608"/>
      <c r="FU2" s="608"/>
      <c r="FV2" s="608"/>
      <c r="FW2" s="608"/>
      <c r="FX2" s="608"/>
      <c r="FY2" s="718"/>
      <c r="FZ2" s="608"/>
      <c r="GA2" s="608"/>
      <c r="GB2" s="608"/>
      <c r="GC2" s="608"/>
      <c r="GD2" s="608"/>
      <c r="GE2" s="608"/>
      <c r="GF2" s="608"/>
      <c r="GG2" s="608"/>
      <c r="GH2" s="608"/>
      <c r="GI2" s="625" t="s">
        <v>149</v>
      </c>
      <c r="GJ2" s="626"/>
      <c r="GK2" s="626"/>
      <c r="GL2" s="626"/>
      <c r="GM2" s="627"/>
      <c r="GN2" s="608"/>
      <c r="GO2" s="608"/>
      <c r="GP2" s="608"/>
      <c r="GQ2" s="608"/>
      <c r="GR2" s="607"/>
      <c r="GS2" s="625" t="s">
        <v>211</v>
      </c>
      <c r="GT2" s="626"/>
      <c r="GU2" s="626"/>
      <c r="GV2" s="627"/>
      <c r="GW2" s="620"/>
      <c r="GX2" s="620"/>
      <c r="GY2" s="608"/>
      <c r="GZ2" s="608"/>
      <c r="HA2" s="608"/>
      <c r="HB2" s="608"/>
      <c r="HC2" s="608"/>
      <c r="HD2" s="608"/>
      <c r="HE2" s="625" t="s">
        <v>138</v>
      </c>
      <c r="HF2" s="626"/>
      <c r="HG2" s="626"/>
      <c r="HH2" s="626"/>
      <c r="HI2" s="627"/>
      <c r="HJ2" s="608"/>
      <c r="HK2" s="608"/>
      <c r="HL2" s="608"/>
      <c r="HM2" s="608"/>
      <c r="HN2" s="608"/>
      <c r="HO2" s="608"/>
      <c r="HP2" s="608"/>
      <c r="HQ2" s="608"/>
      <c r="HR2" s="608"/>
      <c r="HS2" s="608"/>
      <c r="HT2" s="608"/>
      <c r="HU2" s="608"/>
      <c r="HV2" s="608"/>
      <c r="HW2" s="608"/>
      <c r="HX2" s="608"/>
      <c r="HY2" s="608"/>
      <c r="HZ2" s="608"/>
      <c r="IA2" s="608"/>
      <c r="IB2" s="608"/>
      <c r="IC2" s="608"/>
      <c r="ID2" s="608"/>
      <c r="IE2" s="608"/>
      <c r="IF2" s="608"/>
      <c r="IG2" s="608"/>
      <c r="IH2" s="608"/>
      <c r="II2" s="608"/>
      <c r="IJ2" s="608"/>
      <c r="IK2" s="608"/>
      <c r="IL2" s="608"/>
      <c r="IM2" s="608"/>
      <c r="IN2" s="608"/>
      <c r="IO2" s="608"/>
      <c r="IP2" s="608"/>
      <c r="IQ2" s="608"/>
      <c r="IR2" s="608"/>
      <c r="IS2" s="608"/>
      <c r="IT2" s="608"/>
      <c r="IU2" s="608"/>
      <c r="IV2" s="608"/>
      <c r="IW2" s="608"/>
      <c r="IX2" s="625" t="s">
        <v>169</v>
      </c>
      <c r="IY2" s="626"/>
      <c r="IZ2" s="626"/>
      <c r="JA2" s="626" t="s">
        <v>662</v>
      </c>
      <c r="JB2" s="626"/>
      <c r="JC2" s="626"/>
      <c r="JD2" s="627"/>
      <c r="JE2" s="620"/>
      <c r="JF2" s="608"/>
      <c r="JG2" s="608"/>
      <c r="JH2" s="608"/>
      <c r="JI2" s="608"/>
      <c r="JJ2" s="608"/>
      <c r="JK2" s="608"/>
      <c r="JL2" s="608"/>
      <c r="JM2" s="608"/>
      <c r="JN2" s="608"/>
      <c r="JO2" s="608"/>
      <c r="JP2" s="608"/>
      <c r="JQ2" s="608"/>
      <c r="JR2" s="608"/>
      <c r="JS2" s="608"/>
      <c r="JT2" s="608"/>
      <c r="JU2" s="608"/>
      <c r="JV2" s="608"/>
      <c r="JW2" s="608"/>
      <c r="JX2" s="608"/>
      <c r="JY2" s="608"/>
      <c r="JZ2" s="608"/>
      <c r="KA2" s="608"/>
      <c r="KB2" s="608"/>
      <c r="KC2" s="608"/>
      <c r="KD2" s="608"/>
      <c r="KE2" s="608"/>
      <c r="KF2" s="608"/>
      <c r="KG2" s="608"/>
      <c r="KH2" s="625" t="s">
        <v>796</v>
      </c>
      <c r="KI2" s="626"/>
      <c r="KJ2" s="626"/>
      <c r="KK2" s="626" t="s">
        <v>662</v>
      </c>
      <c r="KL2" s="626"/>
      <c r="KM2" s="626"/>
      <c r="KN2" s="627"/>
      <c r="KO2" s="620"/>
    </row>
    <row r="3" spans="1:301" s="5" customFormat="1" ht="12" customHeight="1">
      <c r="A3" s="2"/>
      <c r="B3" s="6"/>
      <c r="D3" s="2"/>
      <c r="E3" s="2"/>
      <c r="F3" s="13"/>
      <c r="G3" s="13"/>
      <c r="H3" s="13"/>
      <c r="I3" s="13"/>
      <c r="J3" s="13"/>
      <c r="K3" s="13"/>
      <c r="L3" s="13"/>
      <c r="M3" s="14"/>
      <c r="N3" s="14"/>
      <c r="O3" s="14"/>
      <c r="P3" s="14"/>
      <c r="Q3" s="14"/>
      <c r="R3" s="14"/>
      <c r="U3" s="13"/>
      <c r="V3" s="13"/>
      <c r="W3" s="2"/>
      <c r="X3" s="2"/>
      <c r="Y3" s="2"/>
      <c r="Z3" s="2"/>
      <c r="AA3" s="2"/>
      <c r="AB3" s="2"/>
      <c r="AC3" s="2"/>
      <c r="AD3" s="2"/>
      <c r="AE3" s="2"/>
      <c r="AF3" s="2"/>
      <c r="AG3" s="2"/>
      <c r="AH3" s="2"/>
      <c r="AI3" s="2"/>
      <c r="AJ3" s="2"/>
      <c r="AK3" s="843"/>
      <c r="AL3" s="2"/>
      <c r="AM3" s="2"/>
      <c r="AN3" s="2"/>
      <c r="AO3" s="2"/>
      <c r="AP3" s="2"/>
      <c r="AQ3" s="2"/>
      <c r="AR3" s="2"/>
      <c r="AS3" s="2"/>
      <c r="AT3" s="3"/>
      <c r="AU3" s="3"/>
      <c r="AV3" s="3"/>
      <c r="AW3" s="3"/>
      <c r="AX3" s="3"/>
      <c r="AY3" s="3"/>
      <c r="AZ3" s="3"/>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718"/>
      <c r="FF3" s="2"/>
      <c r="FG3" s="2"/>
      <c r="FH3" s="2"/>
      <c r="FI3" s="2"/>
      <c r="FJ3" s="2"/>
      <c r="FK3" s="2"/>
      <c r="FL3" s="2"/>
      <c r="FM3" s="2"/>
      <c r="FN3" s="2"/>
      <c r="FO3" s="2"/>
      <c r="FP3" s="2"/>
      <c r="FQ3" s="2"/>
      <c r="FR3" s="2"/>
      <c r="FS3" s="2"/>
      <c r="FT3" s="2"/>
      <c r="FU3" s="2"/>
      <c r="FV3" s="2"/>
      <c r="FW3" s="2"/>
      <c r="FX3" s="2"/>
      <c r="FY3" s="718"/>
      <c r="FZ3" s="2"/>
      <c r="GA3" s="2"/>
      <c r="GB3" s="2"/>
      <c r="GC3" s="2"/>
      <c r="GD3" s="2"/>
      <c r="GE3" s="2"/>
      <c r="GF3" s="2"/>
      <c r="GG3" s="2"/>
      <c r="GH3" s="2"/>
      <c r="GI3" s="2"/>
      <c r="GJ3" s="2"/>
      <c r="GK3" s="2"/>
      <c r="GL3" s="2"/>
      <c r="GM3" s="2"/>
      <c r="GN3" s="2"/>
      <c r="GO3" s="2"/>
      <c r="GP3" s="2"/>
      <c r="GQ3" s="2"/>
      <c r="GR3" s="607"/>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row>
    <row r="4" spans="1:301" s="11" customFormat="1" ht="33" customHeight="1" thickBot="1">
      <c r="A4" s="1057" t="s">
        <v>601</v>
      </c>
      <c r="B4" s="1038" t="s">
        <v>549</v>
      </c>
      <c r="C4" s="1060" t="s">
        <v>548</v>
      </c>
      <c r="D4" s="1038" t="s">
        <v>370</v>
      </c>
      <c r="E4" s="1037"/>
      <c r="F4" s="1065" t="s">
        <v>599</v>
      </c>
      <c r="G4" s="1065"/>
      <c r="H4" s="1065"/>
      <c r="I4" s="1065"/>
      <c r="J4" s="1065"/>
      <c r="K4" s="1065"/>
      <c r="L4" s="1065" t="s">
        <v>600</v>
      </c>
      <c r="M4" s="1065"/>
      <c r="N4" s="1065"/>
      <c r="O4" s="1065"/>
      <c r="P4" s="1065"/>
      <c r="Q4" s="1066"/>
      <c r="R4" s="774"/>
      <c r="S4" s="1038" t="s">
        <v>371</v>
      </c>
      <c r="T4" s="1038"/>
      <c r="U4" s="1053" t="s">
        <v>376</v>
      </c>
      <c r="V4" s="1053"/>
      <c r="W4" s="1037" t="s">
        <v>384</v>
      </c>
      <c r="X4" s="1037"/>
      <c r="Y4" s="1037"/>
      <c r="Z4" s="1037"/>
      <c r="AA4" s="1037"/>
      <c r="AB4" s="1037"/>
      <c r="AC4" s="1037"/>
      <c r="AD4" s="1037"/>
      <c r="AE4" s="1037"/>
      <c r="AF4" s="1023" t="s">
        <v>564</v>
      </c>
      <c r="AG4" s="1024"/>
      <c r="AH4" s="1024"/>
      <c r="AI4" s="1024"/>
      <c r="AJ4" s="1024"/>
      <c r="AK4" s="1024"/>
      <c r="AL4" s="1025"/>
      <c r="AM4" s="839"/>
      <c r="AN4" s="839"/>
      <c r="AO4" s="839"/>
      <c r="AP4" s="839"/>
      <c r="AQ4" s="839"/>
      <c r="AR4" s="839"/>
      <c r="AS4" s="839"/>
      <c r="AT4" s="827"/>
      <c r="AU4" s="825"/>
      <c r="AV4" s="825"/>
      <c r="AW4" s="825"/>
      <c r="AX4" s="825"/>
      <c r="AY4" s="825"/>
      <c r="AZ4" s="829"/>
      <c r="BA4" s="1023" t="s">
        <v>768</v>
      </c>
      <c r="BB4" s="1024"/>
      <c r="BC4" s="1024"/>
      <c r="BD4" s="1024"/>
      <c r="BE4" s="1024"/>
      <c r="BF4" s="1025"/>
      <c r="BG4" s="1072" t="s">
        <v>779</v>
      </c>
      <c r="BH4" s="1072"/>
      <c r="BI4" s="1072"/>
      <c r="BJ4" s="1038" t="s">
        <v>234</v>
      </c>
      <c r="BK4" s="1037"/>
      <c r="BL4" s="1037"/>
      <c r="BM4" s="1037"/>
      <c r="BN4" s="1037" t="s">
        <v>175</v>
      </c>
      <c r="BO4" s="1037"/>
      <c r="BP4" s="1037"/>
      <c r="BQ4" s="1037"/>
      <c r="BR4" s="1039" t="s">
        <v>176</v>
      </c>
      <c r="BS4" s="1037" t="s">
        <v>177</v>
      </c>
      <c r="BT4" s="1037"/>
      <c r="BU4" s="1037"/>
      <c r="BV4" s="1037"/>
      <c r="BW4" s="1037"/>
      <c r="BX4" s="1037"/>
      <c r="BY4" s="628"/>
      <c r="BZ4" s="628"/>
      <c r="CA4" s="628"/>
      <c r="CB4" s="628"/>
      <c r="CC4" s="628"/>
      <c r="CD4" s="628"/>
      <c r="CE4" s="628"/>
      <c r="CF4" s="628"/>
      <c r="CG4" s="628"/>
      <c r="CH4" s="628"/>
      <c r="CI4" s="628"/>
      <c r="CJ4" s="628"/>
      <c r="CK4" s="628"/>
      <c r="CL4" s="628"/>
      <c r="CM4" s="1037" t="s">
        <v>182</v>
      </c>
      <c r="CN4" s="1037"/>
      <c r="CO4" s="1037"/>
      <c r="CP4" s="1037"/>
      <c r="CQ4" s="1037"/>
      <c r="CR4" s="1037" t="s">
        <v>435</v>
      </c>
      <c r="CS4" s="1037"/>
      <c r="CT4" s="1037"/>
      <c r="CU4" s="1037"/>
      <c r="CV4" s="1037" t="s">
        <v>436</v>
      </c>
      <c r="CW4" s="1037"/>
      <c r="CX4" s="1037"/>
      <c r="CY4" s="1037"/>
      <c r="CZ4" s="1037" t="s">
        <v>594</v>
      </c>
      <c r="DA4" s="1037"/>
      <c r="DB4" s="1037"/>
      <c r="DC4" s="1037"/>
      <c r="DD4" s="1037"/>
      <c r="DE4" s="1037"/>
      <c r="DF4" s="1037"/>
      <c r="DG4" s="1037"/>
      <c r="DH4" s="1037"/>
      <c r="DI4" s="1037"/>
      <c r="DJ4" s="1037"/>
      <c r="DK4" s="1037"/>
      <c r="DL4" s="633"/>
      <c r="DM4" s="1048" t="s">
        <v>356</v>
      </c>
      <c r="DN4" s="1049"/>
      <c r="DO4" s="1049"/>
      <c r="DP4" s="1050"/>
      <c r="DQ4" s="1037" t="s">
        <v>63</v>
      </c>
      <c r="DR4" s="1037"/>
      <c r="DS4" s="1037"/>
      <c r="DT4" s="1037"/>
      <c r="DU4" s="1037"/>
      <c r="DV4" s="1037"/>
      <c r="DW4" s="1037" t="s">
        <v>361</v>
      </c>
      <c r="DX4" s="1037"/>
      <c r="DY4" s="1037"/>
      <c r="DZ4" s="1037"/>
      <c r="EA4" s="1060" t="s">
        <v>344</v>
      </c>
      <c r="EB4" s="1060"/>
      <c r="EC4" s="1060"/>
      <c r="ED4" s="1060"/>
      <c r="EE4" s="1060"/>
      <c r="EF4" s="1060"/>
      <c r="EG4" s="1060"/>
      <c r="EH4" s="1060"/>
      <c r="EI4" s="1060"/>
      <c r="EJ4" s="1060"/>
      <c r="EK4" s="633"/>
      <c r="EL4" s="633"/>
      <c r="EM4" s="633"/>
      <c r="EN4" s="633"/>
      <c r="EO4" s="633"/>
      <c r="EP4" s="633"/>
      <c r="EQ4" s="633"/>
      <c r="ER4" s="633"/>
      <c r="ES4" s="633"/>
      <c r="ET4" s="633"/>
      <c r="EU4" s="633"/>
      <c r="EV4" s="633"/>
      <c r="EW4" s="633"/>
      <c r="EX4" s="633"/>
      <c r="EY4" s="633"/>
      <c r="EZ4" s="633"/>
      <c r="FA4" s="633"/>
      <c r="FB4" s="633"/>
      <c r="FC4" s="633"/>
      <c r="FD4" s="633"/>
      <c r="FE4" s="718"/>
      <c r="FF4" s="633"/>
      <c r="FG4" s="633"/>
      <c r="FH4" s="633"/>
      <c r="FI4" s="633"/>
      <c r="FJ4" s="633"/>
      <c r="FK4" s="633"/>
      <c r="FL4" s="633"/>
      <c r="FM4" s="633"/>
      <c r="FN4" s="633"/>
      <c r="FO4" s="834"/>
      <c r="FP4" s="834"/>
      <c r="FQ4" s="834"/>
      <c r="FR4" s="834"/>
      <c r="FS4" s="834"/>
      <c r="FT4" s="834"/>
      <c r="FU4" s="834"/>
      <c r="FV4" s="834"/>
      <c r="FW4" s="834"/>
      <c r="FX4" s="834"/>
      <c r="FY4" s="718"/>
      <c r="FZ4" s="633"/>
      <c r="GA4" s="633"/>
      <c r="GB4" s="633"/>
      <c r="GC4" s="633"/>
      <c r="GD4" s="633"/>
      <c r="GE4" s="633"/>
      <c r="GF4" s="633"/>
      <c r="GG4" s="633"/>
      <c r="GH4" s="633"/>
      <c r="GI4" s="1060" t="s">
        <v>661</v>
      </c>
      <c r="GJ4" s="1060"/>
      <c r="GK4" s="1060"/>
      <c r="GL4" s="1060"/>
      <c r="GM4" s="1060"/>
      <c r="GN4" s="1060"/>
      <c r="GO4" s="1060"/>
      <c r="GP4" s="1060"/>
      <c r="GQ4" s="1060"/>
      <c r="GR4" s="607"/>
      <c r="GS4" s="1038" t="s">
        <v>364</v>
      </c>
      <c r="GT4" s="1037"/>
      <c r="GU4" s="1037"/>
      <c r="GV4" s="1037"/>
      <c r="GW4" s="1037" t="s">
        <v>25</v>
      </c>
      <c r="GX4" s="1037"/>
      <c r="GY4" s="1037"/>
      <c r="GZ4" s="1037"/>
      <c r="HA4" s="1037"/>
      <c r="HB4" s="1037"/>
      <c r="HC4" s="1037" t="s">
        <v>29</v>
      </c>
      <c r="HD4" s="1037"/>
      <c r="HE4" s="1046" t="s">
        <v>132</v>
      </c>
      <c r="HF4" s="1046"/>
      <c r="HG4" s="1046"/>
      <c r="HH4" s="1046"/>
      <c r="HI4" s="1047" t="s">
        <v>133</v>
      </c>
      <c r="HJ4" s="1047"/>
      <c r="HK4" s="1047"/>
      <c r="HL4" s="1047"/>
      <c r="HM4" s="628"/>
      <c r="HN4" s="1037" t="s">
        <v>136</v>
      </c>
      <c r="HO4" s="1037"/>
      <c r="HP4" s="1037"/>
      <c r="HQ4" s="1037"/>
      <c r="HR4" s="1037"/>
      <c r="HS4" s="1037"/>
      <c r="HT4" s="1037"/>
      <c r="HU4" s="1037"/>
      <c r="HV4" s="633"/>
      <c r="HW4" s="633"/>
      <c r="HX4" s="633"/>
      <c r="HY4" s="633"/>
      <c r="HZ4" s="633"/>
      <c r="IA4" s="633"/>
      <c r="IB4" s="633"/>
      <c r="IC4" s="633"/>
      <c r="ID4" s="633"/>
      <c r="IE4" s="633"/>
      <c r="IF4" s="633"/>
      <c r="IG4" s="633"/>
      <c r="IH4" s="633"/>
      <c r="II4" s="633"/>
      <c r="IJ4" s="633"/>
      <c r="IK4" s="633"/>
      <c r="IL4" s="633"/>
      <c r="IM4" s="633"/>
      <c r="IN4" s="633"/>
      <c r="IO4" s="633"/>
      <c r="IP4" s="633"/>
      <c r="IQ4" s="633"/>
      <c r="IR4" s="633"/>
      <c r="IS4" s="633"/>
      <c r="IT4" s="633"/>
      <c r="IU4" s="633"/>
      <c r="IV4" s="633"/>
      <c r="IW4" s="633"/>
      <c r="IX4" s="1037" t="s">
        <v>794</v>
      </c>
      <c r="IY4" s="1037"/>
      <c r="IZ4" s="1037"/>
      <c r="JA4" s="1037"/>
      <c r="JB4" s="1037"/>
      <c r="JC4" s="1037"/>
      <c r="JD4" s="1037"/>
      <c r="JE4" s="633"/>
      <c r="JF4" s="633"/>
      <c r="JG4" s="633"/>
      <c r="JH4" s="633"/>
      <c r="JI4" s="633"/>
      <c r="JJ4" s="633"/>
      <c r="JK4" s="633"/>
      <c r="JL4" s="633"/>
      <c r="JM4" s="633"/>
      <c r="JN4" s="633"/>
      <c r="JO4" s="633"/>
      <c r="JP4" s="633"/>
      <c r="JQ4" s="633"/>
      <c r="JR4" s="633"/>
      <c r="JS4" s="633"/>
      <c r="JT4" s="633"/>
      <c r="JU4" s="633"/>
      <c r="JV4" s="633"/>
      <c r="JW4" s="633"/>
      <c r="JX4" s="633"/>
      <c r="JY4" s="633"/>
      <c r="JZ4" s="633"/>
      <c r="KA4" s="633"/>
      <c r="KB4" s="633"/>
      <c r="KC4" s="633"/>
      <c r="KD4" s="633"/>
      <c r="KE4" s="633"/>
      <c r="KF4" s="633"/>
      <c r="KG4" s="633"/>
      <c r="KH4" s="1037" t="s">
        <v>795</v>
      </c>
      <c r="KI4" s="1037"/>
      <c r="KJ4" s="1037"/>
      <c r="KK4" s="1037"/>
      <c r="KL4" s="1037"/>
      <c r="KM4" s="1037"/>
      <c r="KN4" s="1037"/>
      <c r="KO4" s="633"/>
    </row>
    <row r="5" spans="1:301" s="11" customFormat="1" ht="33" customHeight="1" thickBot="1">
      <c r="A5" s="1058"/>
      <c r="B5" s="1038"/>
      <c r="C5" s="1060"/>
      <c r="D5" s="634" t="s">
        <v>541</v>
      </c>
      <c r="E5" s="635" t="s">
        <v>542</v>
      </c>
      <c r="F5" s="636"/>
      <c r="G5" s="637" t="s">
        <v>324</v>
      </c>
      <c r="H5" s="637" t="s">
        <v>325</v>
      </c>
      <c r="I5" s="631" t="s">
        <v>424</v>
      </c>
      <c r="J5" s="637" t="s">
        <v>321</v>
      </c>
      <c r="K5" s="631" t="s">
        <v>546</v>
      </c>
      <c r="L5" s="636"/>
      <c r="M5" s="637" t="s">
        <v>209</v>
      </c>
      <c r="N5" s="637" t="s">
        <v>619</v>
      </c>
      <c r="O5" s="637" t="s">
        <v>620</v>
      </c>
      <c r="P5" s="637" t="s">
        <v>621</v>
      </c>
      <c r="Q5" s="637" t="s">
        <v>322</v>
      </c>
      <c r="R5" s="631" t="s">
        <v>546</v>
      </c>
      <c r="S5" s="630" t="s">
        <v>372</v>
      </c>
      <c r="T5" s="630" t="s">
        <v>446</v>
      </c>
      <c r="U5" s="632" t="s">
        <v>372</v>
      </c>
      <c r="V5" s="632" t="s">
        <v>446</v>
      </c>
      <c r="W5" s="819" t="s">
        <v>2</v>
      </c>
      <c r="X5" s="629" t="s">
        <v>348</v>
      </c>
      <c r="Y5" s="629" t="s">
        <v>349</v>
      </c>
      <c r="Z5" s="629" t="s">
        <v>350</v>
      </c>
      <c r="AA5" s="629" t="s">
        <v>351</v>
      </c>
      <c r="AB5" s="629" t="s">
        <v>352</v>
      </c>
      <c r="AC5" s="853" t="s">
        <v>353</v>
      </c>
      <c r="AD5" s="775" t="s">
        <v>343</v>
      </c>
      <c r="AE5" s="630" t="s">
        <v>546</v>
      </c>
      <c r="AF5" s="819" t="s">
        <v>760</v>
      </c>
      <c r="AG5" s="1015" t="s">
        <v>179</v>
      </c>
      <c r="AH5" s="1016"/>
      <c r="AI5" s="1016"/>
      <c r="AJ5" s="1016"/>
      <c r="AK5" s="820" t="s">
        <v>761</v>
      </c>
      <c r="AL5" s="776" t="s">
        <v>546</v>
      </c>
      <c r="AM5" s="828"/>
      <c r="AN5" s="839"/>
      <c r="AO5" s="839"/>
      <c r="AP5" s="839"/>
      <c r="AQ5" s="839"/>
      <c r="AR5" s="839"/>
      <c r="AS5" s="839"/>
      <c r="AT5" s="839"/>
      <c r="AU5" s="826"/>
      <c r="AV5" s="826"/>
      <c r="AW5" s="826"/>
      <c r="AX5" s="826"/>
      <c r="AY5" s="826"/>
      <c r="AZ5" s="830"/>
      <c r="BA5" s="817" t="s">
        <v>763</v>
      </c>
      <c r="BB5" s="817" t="s">
        <v>764</v>
      </c>
      <c r="BC5" s="817" t="s">
        <v>765</v>
      </c>
      <c r="BD5" s="817" t="s">
        <v>766</v>
      </c>
      <c r="BE5" s="817" t="s">
        <v>767</v>
      </c>
      <c r="BF5" s="776" t="s">
        <v>546</v>
      </c>
      <c r="BG5" s="777" t="s">
        <v>232</v>
      </c>
      <c r="BH5" s="778" t="s">
        <v>231</v>
      </c>
      <c r="BI5" s="779" t="s">
        <v>233</v>
      </c>
      <c r="BJ5" s="773"/>
      <c r="BK5" s="630" t="s">
        <v>557</v>
      </c>
      <c r="BL5" s="630" t="s">
        <v>558</v>
      </c>
      <c r="BM5" s="630" t="s">
        <v>546</v>
      </c>
      <c r="BN5" s="628"/>
      <c r="BO5" s="630" t="s">
        <v>237</v>
      </c>
      <c r="BP5" s="630" t="s">
        <v>238</v>
      </c>
      <c r="BQ5" s="630" t="s">
        <v>546</v>
      </c>
      <c r="BR5" s="1040"/>
      <c r="BS5" s="630" t="s">
        <v>178</v>
      </c>
      <c r="BT5" s="1011" t="s">
        <v>179</v>
      </c>
      <c r="BU5" s="1012"/>
      <c r="BV5" s="1013"/>
      <c r="BW5" s="857" t="s">
        <v>236</v>
      </c>
      <c r="BX5" s="630" t="s">
        <v>546</v>
      </c>
      <c r="BY5" s="628"/>
      <c r="BZ5" s="628"/>
      <c r="CA5" s="628"/>
      <c r="CB5" s="628"/>
      <c r="CC5" s="628"/>
      <c r="CD5" s="628"/>
      <c r="CE5" s="628"/>
      <c r="CF5" s="628"/>
      <c r="CG5" s="628"/>
      <c r="CH5" s="628"/>
      <c r="CI5" s="628"/>
      <c r="CJ5" s="628"/>
      <c r="CK5" s="628"/>
      <c r="CL5" s="628"/>
      <c r="CM5" s="630" t="s">
        <v>805</v>
      </c>
      <c r="CN5" s="630" t="s">
        <v>806</v>
      </c>
      <c r="CO5" s="629" t="s">
        <v>807</v>
      </c>
      <c r="CP5" s="630" t="s">
        <v>236</v>
      </c>
      <c r="CQ5" s="630" t="s">
        <v>546</v>
      </c>
      <c r="CR5" s="628"/>
      <c r="CS5" s="630" t="s">
        <v>237</v>
      </c>
      <c r="CT5" s="630" t="s">
        <v>238</v>
      </c>
      <c r="CU5" s="630" t="s">
        <v>546</v>
      </c>
      <c r="CV5" s="628"/>
      <c r="CW5" s="630" t="s">
        <v>237</v>
      </c>
      <c r="CX5" s="630" t="s">
        <v>238</v>
      </c>
      <c r="CY5" s="630" t="s">
        <v>546</v>
      </c>
      <c r="CZ5" s="629" t="s">
        <v>311</v>
      </c>
      <c r="DA5" s="630" t="s">
        <v>447</v>
      </c>
      <c r="DB5" s="629" t="s">
        <v>448</v>
      </c>
      <c r="DC5" s="629" t="s">
        <v>449</v>
      </c>
      <c r="DD5" s="629" t="s">
        <v>451</v>
      </c>
      <c r="DE5" s="630" t="s">
        <v>452</v>
      </c>
      <c r="DF5" s="629" t="s">
        <v>453</v>
      </c>
      <c r="DG5" s="629" t="s">
        <v>454</v>
      </c>
      <c r="DH5" s="629" t="s">
        <v>455</v>
      </c>
      <c r="DI5" s="630" t="s">
        <v>533</v>
      </c>
      <c r="DJ5" s="638" t="s">
        <v>339</v>
      </c>
      <c r="DK5" s="639" t="s">
        <v>546</v>
      </c>
      <c r="DL5" s="633"/>
      <c r="DM5" s="633"/>
      <c r="DN5" s="629" t="s">
        <v>354</v>
      </c>
      <c r="DO5" s="629" t="s">
        <v>355</v>
      </c>
      <c r="DP5" s="630" t="s">
        <v>546</v>
      </c>
      <c r="DQ5" s="633"/>
      <c r="DR5" s="629" t="s">
        <v>357</v>
      </c>
      <c r="DS5" s="629" t="s">
        <v>358</v>
      </c>
      <c r="DT5" s="629" t="s">
        <v>359</v>
      </c>
      <c r="DU5" s="629" t="s">
        <v>360</v>
      </c>
      <c r="DV5" s="630" t="s">
        <v>546</v>
      </c>
      <c r="DW5" s="640" t="s">
        <v>362</v>
      </c>
      <c r="DX5" s="640" t="s">
        <v>363</v>
      </c>
      <c r="DY5" s="641" t="s">
        <v>660</v>
      </c>
      <c r="DZ5" s="641" t="s">
        <v>363</v>
      </c>
      <c r="EA5" s="629" t="s">
        <v>456</v>
      </c>
      <c r="EB5" s="1034" t="s">
        <v>179</v>
      </c>
      <c r="EC5" s="1034"/>
      <c r="ED5" s="1034"/>
      <c r="EE5" s="1034"/>
      <c r="EF5" s="1034"/>
      <c r="EG5" s="1034"/>
      <c r="EH5" s="1034"/>
      <c r="EI5" s="629" t="s">
        <v>343</v>
      </c>
      <c r="EJ5" s="630" t="s">
        <v>546</v>
      </c>
      <c r="EK5" s="633"/>
      <c r="EL5" s="633"/>
      <c r="EM5" s="633"/>
      <c r="EN5" s="633"/>
      <c r="EO5" s="633"/>
      <c r="EP5" s="633"/>
      <c r="EQ5" s="633"/>
      <c r="ER5" s="633"/>
      <c r="ES5" s="633"/>
      <c r="ET5" s="633"/>
      <c r="EU5" s="633"/>
      <c r="EV5" s="633"/>
      <c r="EW5" s="633"/>
      <c r="EX5" s="633"/>
      <c r="EY5" s="633"/>
      <c r="EZ5" s="633"/>
      <c r="FA5" s="633"/>
      <c r="FB5" s="633"/>
      <c r="FC5" s="633"/>
      <c r="FD5" s="633"/>
      <c r="FE5" s="718"/>
      <c r="FF5" s="633"/>
      <c r="FG5" s="633"/>
      <c r="FH5" s="633"/>
      <c r="FI5" s="633"/>
      <c r="FJ5" s="633"/>
      <c r="FK5" s="633"/>
      <c r="FL5" s="633"/>
      <c r="FM5" s="633"/>
      <c r="FN5" s="633"/>
      <c r="FO5" s="834"/>
      <c r="FP5" s="834"/>
      <c r="FQ5" s="834"/>
      <c r="FR5" s="834"/>
      <c r="FS5" s="834"/>
      <c r="FT5" s="834"/>
      <c r="FU5" s="834"/>
      <c r="FV5" s="834"/>
      <c r="FW5" s="834"/>
      <c r="FX5" s="834"/>
      <c r="FY5" s="718"/>
      <c r="FZ5" s="633"/>
      <c r="GA5" s="633"/>
      <c r="GB5" s="633"/>
      <c r="GC5" s="633"/>
      <c r="GD5" s="633"/>
      <c r="GE5" s="633"/>
      <c r="GF5" s="633"/>
      <c r="GG5" s="633"/>
      <c r="GH5" s="633"/>
      <c r="GI5" s="629" t="s">
        <v>340</v>
      </c>
      <c r="GJ5" s="629" t="s">
        <v>559</v>
      </c>
      <c r="GK5" s="630" t="s">
        <v>341</v>
      </c>
      <c r="GL5" s="629" t="s">
        <v>342</v>
      </c>
      <c r="GM5" s="629" t="s">
        <v>142</v>
      </c>
      <c r="GN5" s="629" t="s">
        <v>480</v>
      </c>
      <c r="GO5" s="629" t="s">
        <v>628</v>
      </c>
      <c r="GP5" s="629" t="s">
        <v>343</v>
      </c>
      <c r="GQ5" s="630" t="s">
        <v>546</v>
      </c>
      <c r="GR5" s="607"/>
      <c r="GS5" s="633"/>
      <c r="GT5" s="629" t="s">
        <v>354</v>
      </c>
      <c r="GU5" s="629" t="s">
        <v>355</v>
      </c>
      <c r="GV5" s="630" t="s">
        <v>546</v>
      </c>
      <c r="GW5" s="633"/>
      <c r="GX5" s="630" t="s">
        <v>26</v>
      </c>
      <c r="GY5" s="629" t="s">
        <v>365</v>
      </c>
      <c r="GZ5" s="630" t="s">
        <v>27</v>
      </c>
      <c r="HA5" s="630" t="s">
        <v>28</v>
      </c>
      <c r="HB5" s="630" t="s">
        <v>546</v>
      </c>
      <c r="HC5" s="634" t="s">
        <v>541</v>
      </c>
      <c r="HD5" s="635" t="s">
        <v>542</v>
      </c>
      <c r="HE5" s="634" t="s">
        <v>134</v>
      </c>
      <c r="HF5" s="634" t="s">
        <v>457</v>
      </c>
      <c r="HG5" s="634" t="s">
        <v>458</v>
      </c>
      <c r="HH5" s="634" t="s">
        <v>546</v>
      </c>
      <c r="HI5" s="635" t="s">
        <v>134</v>
      </c>
      <c r="HJ5" s="635" t="s">
        <v>457</v>
      </c>
      <c r="HK5" s="635" t="s">
        <v>458</v>
      </c>
      <c r="HL5" s="635" t="s">
        <v>546</v>
      </c>
      <c r="HM5" s="628"/>
      <c r="HN5" s="642" t="s">
        <v>135</v>
      </c>
      <c r="HO5" s="643" t="s">
        <v>622</v>
      </c>
      <c r="HP5" s="643" t="s">
        <v>623</v>
      </c>
      <c r="HQ5" s="643" t="s">
        <v>624</v>
      </c>
      <c r="HR5" s="643" t="s">
        <v>625</v>
      </c>
      <c r="HS5" s="643" t="s">
        <v>626</v>
      </c>
      <c r="HT5" s="643" t="s">
        <v>347</v>
      </c>
      <c r="HU5" s="630" t="s">
        <v>546</v>
      </c>
      <c r="HV5" s="633"/>
      <c r="HW5" s="644"/>
      <c r="HX5" s="644"/>
      <c r="HY5" s="644"/>
      <c r="HZ5" s="644"/>
      <c r="IA5" s="633"/>
      <c r="IB5" s="633"/>
      <c r="IC5" s="633"/>
      <c r="ID5" s="633"/>
      <c r="IE5" s="633"/>
      <c r="IF5" s="633"/>
      <c r="IG5" s="633"/>
      <c r="IH5" s="633"/>
      <c r="II5" s="633"/>
      <c r="IJ5" s="633"/>
      <c r="IK5" s="633"/>
      <c r="IL5" s="633"/>
      <c r="IM5" s="633"/>
      <c r="IN5" s="633"/>
      <c r="IO5" s="633"/>
      <c r="IP5" s="633"/>
      <c r="IQ5" s="633"/>
      <c r="IR5" s="633"/>
      <c r="IS5" s="633"/>
      <c r="IT5" s="633"/>
      <c r="IU5" s="633"/>
      <c r="IV5" s="633"/>
      <c r="IW5" s="633"/>
      <c r="IX5" s="629" t="s">
        <v>212</v>
      </c>
      <c r="IY5" s="630" t="s">
        <v>171</v>
      </c>
      <c r="IZ5" s="629" t="s">
        <v>369</v>
      </c>
      <c r="JA5" s="629" t="s">
        <v>629</v>
      </c>
      <c r="JB5" s="629" t="s">
        <v>213</v>
      </c>
      <c r="JC5" s="630" t="s">
        <v>546</v>
      </c>
      <c r="JD5" s="629" t="s">
        <v>459</v>
      </c>
      <c r="JE5" s="633"/>
      <c r="JF5" s="633"/>
      <c r="JG5" s="644"/>
      <c r="JH5" s="644"/>
      <c r="JI5" s="644"/>
      <c r="JJ5" s="644"/>
      <c r="JK5" s="633"/>
      <c r="JL5" s="633"/>
      <c r="JM5" s="633"/>
      <c r="JN5" s="633"/>
      <c r="JO5" s="633"/>
      <c r="JP5" s="633"/>
      <c r="JQ5" s="633"/>
      <c r="JR5" s="633"/>
      <c r="JS5" s="633"/>
      <c r="JT5" s="633"/>
      <c r="JU5" s="633"/>
      <c r="JV5" s="633"/>
      <c r="JW5" s="633"/>
      <c r="JX5" s="633"/>
      <c r="JY5" s="633"/>
      <c r="JZ5" s="633"/>
      <c r="KA5" s="633"/>
      <c r="KB5" s="633"/>
      <c r="KC5" s="633"/>
      <c r="KD5" s="633"/>
      <c r="KE5" s="633"/>
      <c r="KF5" s="633"/>
      <c r="KG5" s="633"/>
      <c r="KH5" s="855" t="s">
        <v>212</v>
      </c>
      <c r="KI5" s="856" t="s">
        <v>171</v>
      </c>
      <c r="KJ5" s="855" t="s">
        <v>369</v>
      </c>
      <c r="KK5" s="855" t="s">
        <v>629</v>
      </c>
      <c r="KL5" s="855" t="s">
        <v>213</v>
      </c>
      <c r="KM5" s="856" t="s">
        <v>546</v>
      </c>
      <c r="KN5" s="855" t="s">
        <v>459</v>
      </c>
      <c r="KO5" s="633"/>
    </row>
    <row r="6" spans="1:301" s="1" customFormat="1" ht="12" customHeight="1">
      <c r="A6" s="1055" t="s">
        <v>546</v>
      </c>
      <c r="B6" s="1122">
        <v>0</v>
      </c>
      <c r="C6" s="1120">
        <v>0</v>
      </c>
      <c r="D6" s="1112" t="e">
        <v>#DIV/0!</v>
      </c>
      <c r="E6" s="1112" t="e">
        <v>#DIV/0!</v>
      </c>
      <c r="F6" s="1118"/>
      <c r="G6" s="1020">
        <v>0</v>
      </c>
      <c r="H6" s="1020">
        <v>0</v>
      </c>
      <c r="I6" s="1020">
        <v>0</v>
      </c>
      <c r="J6" s="1020">
        <v>0</v>
      </c>
      <c r="K6" s="1020">
        <v>0</v>
      </c>
      <c r="L6" s="1118"/>
      <c r="M6" s="1020">
        <v>0</v>
      </c>
      <c r="N6" s="1020">
        <v>0</v>
      </c>
      <c r="O6" s="1020">
        <v>0</v>
      </c>
      <c r="P6" s="1020">
        <v>0</v>
      </c>
      <c r="Q6" s="1020">
        <v>0</v>
      </c>
      <c r="R6" s="1020">
        <v>0</v>
      </c>
      <c r="S6" s="1114" t="e">
        <v>#DIV/0!</v>
      </c>
      <c r="T6" s="1114" t="e">
        <v>#DIV/0!</v>
      </c>
      <c r="U6" s="1114" t="e">
        <v>#DIV/0!</v>
      </c>
      <c r="V6" s="1114" t="e">
        <v>#DIV/0!</v>
      </c>
      <c r="W6" s="1063">
        <v>0</v>
      </c>
      <c r="X6" s="1020">
        <v>0</v>
      </c>
      <c r="Y6" s="1020">
        <v>0</v>
      </c>
      <c r="Z6" s="1020">
        <v>0</v>
      </c>
      <c r="AA6" s="1020">
        <v>0</v>
      </c>
      <c r="AB6" s="1020">
        <v>0</v>
      </c>
      <c r="AC6" s="1020">
        <v>0</v>
      </c>
      <c r="AD6" s="1020">
        <v>0</v>
      </c>
      <c r="AE6" s="1020">
        <v>0</v>
      </c>
      <c r="AF6" s="1026">
        <v>0</v>
      </c>
      <c r="AG6" s="1018">
        <v>0</v>
      </c>
      <c r="AH6" s="1018">
        <v>0</v>
      </c>
      <c r="AI6" s="1018">
        <v>0</v>
      </c>
      <c r="AJ6" s="1018">
        <v>0</v>
      </c>
      <c r="AK6" s="1063">
        <v>0</v>
      </c>
      <c r="AL6" s="1020">
        <v>0</v>
      </c>
      <c r="AM6" s="840"/>
      <c r="AN6" s="838"/>
      <c r="AO6" s="838"/>
      <c r="AP6" s="838"/>
      <c r="AQ6" s="838"/>
      <c r="AR6" s="838"/>
      <c r="AS6" s="838"/>
      <c r="AT6" s="846"/>
      <c r="AU6" s="1022"/>
      <c r="AV6" s="1022"/>
      <c r="AW6" s="1022"/>
      <c r="AX6" s="1022"/>
      <c r="AY6" s="1022"/>
      <c r="AZ6" s="1070"/>
      <c r="BA6" s="1020">
        <v>0</v>
      </c>
      <c r="BB6" s="1020">
        <v>0</v>
      </c>
      <c r="BC6" s="1020">
        <v>0</v>
      </c>
      <c r="BD6" s="1020">
        <v>0</v>
      </c>
      <c r="BE6" s="1020">
        <v>0</v>
      </c>
      <c r="BF6" s="1020">
        <v>0</v>
      </c>
      <c r="BG6" s="1134" t="e">
        <v>#DIV/0!</v>
      </c>
      <c r="BH6" s="1134" t="e">
        <v>#DIV/0!</v>
      </c>
      <c r="BI6" s="1134" t="e">
        <v>#DIV/0!</v>
      </c>
      <c r="BJ6" s="1041"/>
      <c r="BK6" s="1020">
        <v>0</v>
      </c>
      <c r="BL6" s="1020">
        <v>0</v>
      </c>
      <c r="BM6" s="1020">
        <v>0</v>
      </c>
      <c r="BN6" s="1041"/>
      <c r="BO6" s="1020">
        <v>0</v>
      </c>
      <c r="BP6" s="1020">
        <v>0</v>
      </c>
      <c r="BQ6" s="1020">
        <v>0</v>
      </c>
      <c r="BR6" s="1132" t="e">
        <v>#DIV/0!</v>
      </c>
      <c r="BS6" s="1124">
        <v>0</v>
      </c>
      <c r="BT6" s="1041">
        <v>0</v>
      </c>
      <c r="BU6" s="1041">
        <v>0</v>
      </c>
      <c r="BV6" s="1041">
        <v>0</v>
      </c>
      <c r="BW6" s="1028">
        <v>0</v>
      </c>
      <c r="BX6" s="1028">
        <v>0</v>
      </c>
      <c r="BY6" s="645"/>
      <c r="BZ6" s="645"/>
      <c r="CA6" s="645"/>
      <c r="CB6" s="645"/>
      <c r="CC6" s="645"/>
      <c r="CD6" s="645"/>
      <c r="CE6" s="645"/>
      <c r="CF6" s="645"/>
      <c r="CG6" s="645"/>
      <c r="CH6" s="645"/>
      <c r="CI6" s="645"/>
      <c r="CJ6" s="645"/>
      <c r="CK6" s="645"/>
      <c r="CL6" s="645"/>
      <c r="CM6" s="1020">
        <v>0</v>
      </c>
      <c r="CN6" s="1020">
        <v>0</v>
      </c>
      <c r="CO6" s="1020">
        <v>0</v>
      </c>
      <c r="CP6" s="1020">
        <v>0</v>
      </c>
      <c r="CQ6" s="1020">
        <v>0</v>
      </c>
      <c r="CR6" s="1143"/>
      <c r="CS6" s="1020">
        <v>0</v>
      </c>
      <c r="CT6" s="1020">
        <v>0</v>
      </c>
      <c r="CU6" s="1020">
        <v>0</v>
      </c>
      <c r="CV6" s="1143"/>
      <c r="CW6" s="1020">
        <v>0</v>
      </c>
      <c r="CX6" s="1020">
        <v>0</v>
      </c>
      <c r="CY6" s="1020">
        <v>0</v>
      </c>
      <c r="CZ6" s="1028">
        <v>0</v>
      </c>
      <c r="DA6" s="1020">
        <v>0</v>
      </c>
      <c r="DB6" s="1020">
        <v>0</v>
      </c>
      <c r="DC6" s="1020">
        <v>0</v>
      </c>
      <c r="DD6" s="1020">
        <v>0</v>
      </c>
      <c r="DE6" s="1020">
        <v>0</v>
      </c>
      <c r="DF6" s="1020">
        <v>0</v>
      </c>
      <c r="DG6" s="1020">
        <v>0</v>
      </c>
      <c r="DH6" s="1020">
        <v>0</v>
      </c>
      <c r="DI6" s="1020">
        <v>0</v>
      </c>
      <c r="DJ6" s="1020">
        <v>0</v>
      </c>
      <c r="DK6" s="1020">
        <v>0</v>
      </c>
      <c r="DL6" s="645"/>
      <c r="DM6" s="1143"/>
      <c r="DN6" s="1020">
        <v>0</v>
      </c>
      <c r="DO6" s="1020">
        <v>0</v>
      </c>
      <c r="DP6" s="1020">
        <v>0</v>
      </c>
      <c r="DQ6" s="1143"/>
      <c r="DR6" s="1020">
        <v>0</v>
      </c>
      <c r="DS6" s="1020">
        <v>0</v>
      </c>
      <c r="DT6" s="1020">
        <v>0</v>
      </c>
      <c r="DU6" s="1020">
        <v>0</v>
      </c>
      <c r="DV6" s="1028">
        <v>0</v>
      </c>
      <c r="DW6" s="1080">
        <v>0</v>
      </c>
      <c r="DX6" s="1080">
        <v>0</v>
      </c>
      <c r="DY6" s="1080">
        <v>0</v>
      </c>
      <c r="DZ6" s="1080">
        <v>0</v>
      </c>
      <c r="EA6" s="1028">
        <v>0</v>
      </c>
      <c r="EB6" s="1035">
        <v>0</v>
      </c>
      <c r="EC6" s="1035">
        <v>0</v>
      </c>
      <c r="ED6" s="1035">
        <v>0</v>
      </c>
      <c r="EE6" s="1035">
        <v>0</v>
      </c>
      <c r="EF6" s="1035">
        <v>0</v>
      </c>
      <c r="EG6" s="1035">
        <v>0</v>
      </c>
      <c r="EH6" s="1035">
        <v>0</v>
      </c>
      <c r="EI6" s="1028">
        <v>0</v>
      </c>
      <c r="EJ6" s="1028">
        <v>0</v>
      </c>
      <c r="EK6" s="645"/>
      <c r="EL6" s="645"/>
      <c r="EM6" s="645"/>
      <c r="EN6" s="645"/>
      <c r="EO6" s="645"/>
      <c r="EP6" s="645"/>
      <c r="EQ6" s="645"/>
      <c r="ER6" s="645"/>
      <c r="ES6" s="645"/>
      <c r="ET6" s="645"/>
      <c r="EU6" s="645"/>
      <c r="EV6" s="645"/>
      <c r="EW6" s="645"/>
      <c r="EX6" s="645"/>
      <c r="EY6" s="645"/>
      <c r="EZ6" s="645"/>
      <c r="FA6" s="645"/>
      <c r="FB6" s="645"/>
      <c r="FC6" s="645"/>
      <c r="FD6" s="645"/>
      <c r="FE6" s="718"/>
      <c r="FF6" s="645"/>
      <c r="FG6" s="645"/>
      <c r="FH6" s="645"/>
      <c r="FI6" s="645"/>
      <c r="FJ6" s="645"/>
      <c r="FK6" s="645"/>
      <c r="FL6" s="645"/>
      <c r="FM6" s="645"/>
      <c r="FN6" s="645"/>
      <c r="FO6" s="835"/>
      <c r="FP6" s="835"/>
      <c r="FQ6" s="835"/>
      <c r="FR6" s="835"/>
      <c r="FS6" s="835"/>
      <c r="FT6" s="835"/>
      <c r="FU6" s="835"/>
      <c r="FV6" s="835"/>
      <c r="FW6" s="835"/>
      <c r="FX6" s="835"/>
      <c r="FY6" s="718"/>
      <c r="FZ6" s="645"/>
      <c r="GA6" s="645"/>
      <c r="GB6" s="645"/>
      <c r="GC6" s="645"/>
      <c r="GD6" s="645"/>
      <c r="GE6" s="645"/>
      <c r="GF6" s="645"/>
      <c r="GG6" s="645"/>
      <c r="GH6" s="645"/>
      <c r="GI6" s="1020">
        <v>0</v>
      </c>
      <c r="GJ6" s="1020">
        <v>0</v>
      </c>
      <c r="GK6" s="1020">
        <v>0</v>
      </c>
      <c r="GL6" s="1020">
        <v>0</v>
      </c>
      <c r="GM6" s="1020">
        <v>0</v>
      </c>
      <c r="GN6" s="1020">
        <v>0</v>
      </c>
      <c r="GO6" s="1020">
        <v>0</v>
      </c>
      <c r="GP6" s="1020">
        <v>0</v>
      </c>
      <c r="GQ6" s="1020">
        <v>0</v>
      </c>
      <c r="GR6" s="607"/>
      <c r="GS6" s="1143"/>
      <c r="GT6" s="1020">
        <v>0</v>
      </c>
      <c r="GU6" s="1020">
        <v>0</v>
      </c>
      <c r="GV6" s="1020">
        <v>0</v>
      </c>
      <c r="GW6" s="1143"/>
      <c r="GX6" s="1020">
        <v>0</v>
      </c>
      <c r="GY6" s="1020">
        <v>0</v>
      </c>
      <c r="GZ6" s="1020">
        <v>0</v>
      </c>
      <c r="HA6" s="1020">
        <v>0</v>
      </c>
      <c r="HB6" s="1028">
        <v>0</v>
      </c>
      <c r="HC6" s="1020">
        <v>0</v>
      </c>
      <c r="HD6" s="1020">
        <v>0</v>
      </c>
      <c r="HE6" s="1080">
        <v>0</v>
      </c>
      <c r="HF6" s="1020">
        <v>0</v>
      </c>
      <c r="HG6" s="1020">
        <v>0</v>
      </c>
      <c r="HH6" s="1020">
        <v>0</v>
      </c>
      <c r="HI6" s="1080">
        <v>0</v>
      </c>
      <c r="HJ6" s="1020">
        <v>0</v>
      </c>
      <c r="HK6" s="1020">
        <v>0</v>
      </c>
      <c r="HL6" s="1020">
        <v>0</v>
      </c>
      <c r="HM6" s="901"/>
      <c r="HN6" s="1020">
        <v>0</v>
      </c>
      <c r="HO6" s="1020">
        <v>0</v>
      </c>
      <c r="HP6" s="1020">
        <v>0</v>
      </c>
      <c r="HQ6" s="1020">
        <v>0</v>
      </c>
      <c r="HR6" s="1020">
        <v>0</v>
      </c>
      <c r="HS6" s="1020">
        <v>0</v>
      </c>
      <c r="HT6" s="1020">
        <v>0</v>
      </c>
      <c r="HU6" s="1020">
        <v>0</v>
      </c>
      <c r="HV6" s="645"/>
      <c r="HW6" s="1147"/>
      <c r="HX6" s="1147"/>
      <c r="HY6" s="1147"/>
      <c r="HZ6" s="1147"/>
      <c r="IA6" s="645"/>
      <c r="IB6" s="645"/>
      <c r="IC6" s="645"/>
      <c r="ID6" s="645"/>
      <c r="IE6" s="645"/>
      <c r="IF6" s="645"/>
      <c r="IG6" s="645"/>
      <c r="IH6" s="645"/>
      <c r="II6" s="645"/>
      <c r="IJ6" s="645"/>
      <c r="IK6" s="645"/>
      <c r="IL6" s="645"/>
      <c r="IM6" s="645"/>
      <c r="IN6" s="645"/>
      <c r="IO6" s="645"/>
      <c r="IP6" s="1041"/>
      <c r="IQ6" s="645"/>
      <c r="IR6" s="645"/>
      <c r="IS6" s="645"/>
      <c r="IT6" s="645"/>
      <c r="IU6" s="645"/>
      <c r="IV6" s="645"/>
      <c r="IW6" s="1041"/>
      <c r="IX6" s="1020">
        <v>0</v>
      </c>
      <c r="IY6" s="1020">
        <v>0</v>
      </c>
      <c r="IZ6" s="1020">
        <v>0</v>
      </c>
      <c r="JA6" s="1020">
        <v>0</v>
      </c>
      <c r="JB6" s="1020">
        <v>0</v>
      </c>
      <c r="JC6" s="1020">
        <v>0</v>
      </c>
      <c r="JD6" s="1020">
        <v>0</v>
      </c>
      <c r="JE6" s="645"/>
      <c r="JF6" s="645"/>
      <c r="JG6" s="1147"/>
      <c r="JH6" s="1147"/>
      <c r="JI6" s="1147"/>
      <c r="JJ6" s="1147"/>
      <c r="JK6" s="645"/>
      <c r="JL6" s="645"/>
      <c r="JM6" s="645"/>
      <c r="JN6" s="645"/>
      <c r="JO6" s="645"/>
      <c r="JP6" s="645"/>
      <c r="JQ6" s="645"/>
      <c r="JR6" s="645"/>
      <c r="JS6" s="645"/>
      <c r="JT6" s="645"/>
      <c r="JU6" s="645"/>
      <c r="JV6" s="645"/>
      <c r="JW6" s="645"/>
      <c r="JX6" s="645"/>
      <c r="JY6" s="645"/>
      <c r="JZ6" s="1041"/>
      <c r="KA6" s="645"/>
      <c r="KB6" s="645"/>
      <c r="KC6" s="645"/>
      <c r="KD6" s="645"/>
      <c r="KE6" s="645"/>
      <c r="KF6" s="645"/>
      <c r="KG6" s="1041"/>
      <c r="KH6" s="1020">
        <v>0</v>
      </c>
      <c r="KI6" s="1020">
        <v>0</v>
      </c>
      <c r="KJ6" s="1020">
        <v>0</v>
      </c>
      <c r="KK6" s="1020">
        <v>0</v>
      </c>
      <c r="KL6" s="1020">
        <v>0</v>
      </c>
      <c r="KM6" s="1020">
        <v>0</v>
      </c>
      <c r="KN6" s="1020">
        <v>0</v>
      </c>
      <c r="KO6" s="645"/>
    </row>
    <row r="7" spans="1:301" s="1" customFormat="1" ht="12" customHeight="1">
      <c r="A7" s="1055"/>
      <c r="B7" s="1123"/>
      <c r="C7" s="1121"/>
      <c r="D7" s="1113"/>
      <c r="E7" s="1113"/>
      <c r="F7" s="1119"/>
      <c r="G7" s="1021"/>
      <c r="H7" s="1021"/>
      <c r="I7" s="1021"/>
      <c r="J7" s="1021"/>
      <c r="K7" s="1021"/>
      <c r="L7" s="1119"/>
      <c r="M7" s="1021"/>
      <c r="N7" s="1021"/>
      <c r="O7" s="1021"/>
      <c r="P7" s="1021"/>
      <c r="Q7" s="1021"/>
      <c r="R7" s="1021"/>
      <c r="S7" s="1115"/>
      <c r="T7" s="1115"/>
      <c r="U7" s="1115"/>
      <c r="V7" s="1115"/>
      <c r="W7" s="1064"/>
      <c r="X7" s="1021"/>
      <c r="Y7" s="1021"/>
      <c r="Z7" s="1021"/>
      <c r="AA7" s="1021"/>
      <c r="AB7" s="1021"/>
      <c r="AC7" s="1021"/>
      <c r="AD7" s="1021"/>
      <c r="AE7" s="1021"/>
      <c r="AF7" s="1111"/>
      <c r="AG7" s="1019"/>
      <c r="AH7" s="1019"/>
      <c r="AI7" s="1019"/>
      <c r="AJ7" s="1019"/>
      <c r="AK7" s="1064"/>
      <c r="AL7" s="1021"/>
      <c r="AM7" s="840"/>
      <c r="AN7" s="838"/>
      <c r="AO7" s="838"/>
      <c r="AP7" s="838"/>
      <c r="AQ7" s="838"/>
      <c r="AR7" s="838"/>
      <c r="AS7" s="838"/>
      <c r="AT7" s="846"/>
      <c r="AU7" s="1022"/>
      <c r="AV7" s="1022"/>
      <c r="AW7" s="1022"/>
      <c r="AX7" s="1022"/>
      <c r="AY7" s="1022"/>
      <c r="AZ7" s="1071"/>
      <c r="BA7" s="1021"/>
      <c r="BB7" s="1021"/>
      <c r="BC7" s="1021"/>
      <c r="BD7" s="1021"/>
      <c r="BE7" s="1021"/>
      <c r="BF7" s="1021"/>
      <c r="BG7" s="1067"/>
      <c r="BH7" s="1067"/>
      <c r="BI7" s="1067"/>
      <c r="BJ7" s="1042"/>
      <c r="BK7" s="1021"/>
      <c r="BL7" s="1021"/>
      <c r="BM7" s="1021"/>
      <c r="BN7" s="1042"/>
      <c r="BO7" s="1021"/>
      <c r="BP7" s="1021"/>
      <c r="BQ7" s="1021"/>
      <c r="BR7" s="1133"/>
      <c r="BS7" s="1125"/>
      <c r="BT7" s="1042"/>
      <c r="BU7" s="1042"/>
      <c r="BV7" s="1042"/>
      <c r="BW7" s="1029"/>
      <c r="BX7" s="1029"/>
      <c r="BY7" s="645"/>
      <c r="BZ7" s="645"/>
      <c r="CA7" s="645"/>
      <c r="CB7" s="645"/>
      <c r="CC7" s="645"/>
      <c r="CD7" s="645"/>
      <c r="CE7" s="645"/>
      <c r="CF7" s="645"/>
      <c r="CG7" s="645"/>
      <c r="CH7" s="645"/>
      <c r="CI7" s="645"/>
      <c r="CJ7" s="645"/>
      <c r="CK7" s="645"/>
      <c r="CL7" s="645"/>
      <c r="CM7" s="1021"/>
      <c r="CN7" s="1021"/>
      <c r="CO7" s="1021"/>
      <c r="CP7" s="1021"/>
      <c r="CQ7" s="1021"/>
      <c r="CR7" s="1144"/>
      <c r="CS7" s="1021"/>
      <c r="CT7" s="1021"/>
      <c r="CU7" s="1021"/>
      <c r="CV7" s="1144"/>
      <c r="CW7" s="1021"/>
      <c r="CX7" s="1021"/>
      <c r="CY7" s="1021"/>
      <c r="CZ7" s="1029"/>
      <c r="DA7" s="1021"/>
      <c r="DB7" s="1021"/>
      <c r="DC7" s="1021"/>
      <c r="DD7" s="1021"/>
      <c r="DE7" s="1021"/>
      <c r="DF7" s="1021"/>
      <c r="DG7" s="1021"/>
      <c r="DH7" s="1021"/>
      <c r="DI7" s="1021"/>
      <c r="DJ7" s="1021"/>
      <c r="DK7" s="1021"/>
      <c r="DL7" s="645"/>
      <c r="DM7" s="1144"/>
      <c r="DN7" s="1021"/>
      <c r="DO7" s="1021"/>
      <c r="DP7" s="1021"/>
      <c r="DQ7" s="1144"/>
      <c r="DR7" s="1021"/>
      <c r="DS7" s="1021"/>
      <c r="DT7" s="1021"/>
      <c r="DU7" s="1021"/>
      <c r="DV7" s="1029"/>
      <c r="DW7" s="1067"/>
      <c r="DX7" s="1067"/>
      <c r="DY7" s="1067"/>
      <c r="DZ7" s="1067"/>
      <c r="EA7" s="1029"/>
      <c r="EB7" s="1036"/>
      <c r="EC7" s="1036"/>
      <c r="ED7" s="1036"/>
      <c r="EE7" s="1036"/>
      <c r="EF7" s="1036"/>
      <c r="EG7" s="1036"/>
      <c r="EH7" s="1036"/>
      <c r="EI7" s="1029"/>
      <c r="EJ7" s="1029"/>
      <c r="EK7" s="645"/>
      <c r="EL7" s="645"/>
      <c r="EM7" s="645"/>
      <c r="EN7" s="645"/>
      <c r="EO7" s="645"/>
      <c r="EP7" s="645"/>
      <c r="EQ7" s="645"/>
      <c r="ER7" s="645"/>
      <c r="ES7" s="645"/>
      <c r="ET7" s="645"/>
      <c r="EU7" s="645"/>
      <c r="EV7" s="645"/>
      <c r="EW7" s="645"/>
      <c r="EX7" s="645"/>
      <c r="EY7" s="645"/>
      <c r="EZ7" s="645"/>
      <c r="FA7" s="645"/>
      <c r="FB7" s="645"/>
      <c r="FC7" s="645"/>
      <c r="FD7" s="645"/>
      <c r="FE7" s="718"/>
      <c r="FF7" s="645"/>
      <c r="FG7" s="645"/>
      <c r="FH7" s="645"/>
      <c r="FI7" s="645"/>
      <c r="FJ7" s="645"/>
      <c r="FK7" s="645"/>
      <c r="FL7" s="645"/>
      <c r="FM7" s="645"/>
      <c r="FN7" s="645"/>
      <c r="FO7" s="835"/>
      <c r="FP7" s="835"/>
      <c r="FQ7" s="835"/>
      <c r="FR7" s="835"/>
      <c r="FS7" s="835"/>
      <c r="FT7" s="835"/>
      <c r="FU7" s="835"/>
      <c r="FV7" s="835"/>
      <c r="FW7" s="835"/>
      <c r="FX7" s="835"/>
      <c r="FY7" s="718"/>
      <c r="FZ7" s="645"/>
      <c r="GA7" s="645"/>
      <c r="GB7" s="645"/>
      <c r="GC7" s="645"/>
      <c r="GD7" s="645"/>
      <c r="GE7" s="645"/>
      <c r="GF7" s="645"/>
      <c r="GG7" s="645"/>
      <c r="GH7" s="645"/>
      <c r="GI7" s="1021"/>
      <c r="GJ7" s="1021"/>
      <c r="GK7" s="1021"/>
      <c r="GL7" s="1021"/>
      <c r="GM7" s="1021"/>
      <c r="GN7" s="1021"/>
      <c r="GO7" s="1021"/>
      <c r="GP7" s="1021"/>
      <c r="GQ7" s="1021"/>
      <c r="GR7" s="607"/>
      <c r="GS7" s="1144"/>
      <c r="GT7" s="1021"/>
      <c r="GU7" s="1021"/>
      <c r="GV7" s="1021"/>
      <c r="GW7" s="1144"/>
      <c r="GX7" s="1021"/>
      <c r="GY7" s="1021"/>
      <c r="GZ7" s="1021"/>
      <c r="HA7" s="1021"/>
      <c r="HB7" s="1029"/>
      <c r="HC7" s="1021"/>
      <c r="HD7" s="1021"/>
      <c r="HE7" s="1067"/>
      <c r="HF7" s="1021"/>
      <c r="HG7" s="1021"/>
      <c r="HH7" s="1021"/>
      <c r="HI7" s="1067"/>
      <c r="HJ7" s="1021"/>
      <c r="HK7" s="1021"/>
      <c r="HL7" s="1021"/>
      <c r="HM7" s="901"/>
      <c r="HN7" s="1021"/>
      <c r="HO7" s="1021"/>
      <c r="HP7" s="1021"/>
      <c r="HQ7" s="1021"/>
      <c r="HR7" s="1021"/>
      <c r="HS7" s="1021"/>
      <c r="HT7" s="1021"/>
      <c r="HU7" s="1021"/>
      <c r="HV7" s="645"/>
      <c r="HW7" s="1148"/>
      <c r="HX7" s="1148"/>
      <c r="HY7" s="1148"/>
      <c r="HZ7" s="1148"/>
      <c r="IA7" s="645"/>
      <c r="IB7" s="645"/>
      <c r="IC7" s="645"/>
      <c r="ID7" s="645"/>
      <c r="IE7" s="645"/>
      <c r="IF7" s="645"/>
      <c r="IG7" s="645"/>
      <c r="IH7" s="645"/>
      <c r="II7" s="645"/>
      <c r="IJ7" s="645"/>
      <c r="IK7" s="645"/>
      <c r="IL7" s="645"/>
      <c r="IM7" s="645"/>
      <c r="IN7" s="645"/>
      <c r="IO7" s="645"/>
      <c r="IP7" s="1042"/>
      <c r="IQ7" s="645"/>
      <c r="IR7" s="645"/>
      <c r="IS7" s="645"/>
      <c r="IT7" s="645"/>
      <c r="IU7" s="645"/>
      <c r="IV7" s="645"/>
      <c r="IW7" s="1042"/>
      <c r="IX7" s="1021"/>
      <c r="IY7" s="1021"/>
      <c r="IZ7" s="1021"/>
      <c r="JA7" s="1021"/>
      <c r="JB7" s="1021"/>
      <c r="JC7" s="1021"/>
      <c r="JD7" s="1021"/>
      <c r="JE7" s="645"/>
      <c r="JF7" s="645"/>
      <c r="JG7" s="1148"/>
      <c r="JH7" s="1148"/>
      <c r="JI7" s="1148"/>
      <c r="JJ7" s="1148"/>
      <c r="JK7" s="645"/>
      <c r="JL7" s="645"/>
      <c r="JM7" s="645"/>
      <c r="JN7" s="645"/>
      <c r="JO7" s="645"/>
      <c r="JP7" s="645"/>
      <c r="JQ7" s="645"/>
      <c r="JR7" s="645"/>
      <c r="JS7" s="645"/>
      <c r="JT7" s="645"/>
      <c r="JU7" s="645"/>
      <c r="JV7" s="645"/>
      <c r="JW7" s="645"/>
      <c r="JX7" s="645"/>
      <c r="JY7" s="645"/>
      <c r="JZ7" s="1042"/>
      <c r="KA7" s="645"/>
      <c r="KB7" s="645"/>
      <c r="KC7" s="645"/>
      <c r="KD7" s="645"/>
      <c r="KE7" s="645"/>
      <c r="KF7" s="645"/>
      <c r="KG7" s="1042"/>
      <c r="KH7" s="1021"/>
      <c r="KI7" s="1021"/>
      <c r="KJ7" s="1021"/>
      <c r="KK7" s="1021"/>
      <c r="KL7" s="1021"/>
      <c r="KM7" s="1021"/>
      <c r="KN7" s="1021"/>
      <c r="KO7" s="645"/>
    </row>
    <row r="8" spans="1:301" s="1" customFormat="1" ht="12" customHeight="1">
      <c r="A8" s="1055" t="s">
        <v>533</v>
      </c>
      <c r="B8" s="1122">
        <v>126</v>
      </c>
      <c r="C8" s="1120">
        <v>6039</v>
      </c>
      <c r="D8" s="1112">
        <v>1155.9565217391305</v>
      </c>
      <c r="E8" s="1112">
        <v>1099.25</v>
      </c>
      <c r="F8" s="1118"/>
      <c r="G8" s="1020">
        <v>21</v>
      </c>
      <c r="H8" s="1020">
        <v>30</v>
      </c>
      <c r="I8" s="1020">
        <v>67</v>
      </c>
      <c r="J8" s="1020">
        <v>6</v>
      </c>
      <c r="K8" s="1020">
        <v>2</v>
      </c>
      <c r="L8" s="1118"/>
      <c r="M8" s="1020">
        <v>6</v>
      </c>
      <c r="N8" s="1020">
        <v>10</v>
      </c>
      <c r="O8" s="1020">
        <v>23</v>
      </c>
      <c r="P8" s="1020">
        <v>8</v>
      </c>
      <c r="Q8" s="1020">
        <v>40</v>
      </c>
      <c r="R8" s="1020">
        <v>39</v>
      </c>
      <c r="S8" s="1114">
        <v>39.015555555555551</v>
      </c>
      <c r="T8" s="1114">
        <v>26.884027777777774</v>
      </c>
      <c r="U8" s="1114">
        <v>12.926144578313254</v>
      </c>
      <c r="V8" s="1114">
        <v>14.251212121212122</v>
      </c>
      <c r="W8" s="1063">
        <v>111</v>
      </c>
      <c r="X8" s="1020">
        <v>63</v>
      </c>
      <c r="Y8" s="1020">
        <v>8</v>
      </c>
      <c r="Z8" s="1020">
        <v>9</v>
      </c>
      <c r="AA8" s="1020">
        <v>6</v>
      </c>
      <c r="AB8" s="1020">
        <v>2</v>
      </c>
      <c r="AC8" s="1020">
        <v>23</v>
      </c>
      <c r="AD8" s="1020">
        <v>12</v>
      </c>
      <c r="AE8" s="1020">
        <v>1</v>
      </c>
      <c r="AF8" s="1026">
        <v>46</v>
      </c>
      <c r="AG8" s="1018">
        <v>3</v>
      </c>
      <c r="AH8" s="1018">
        <v>13</v>
      </c>
      <c r="AI8" s="1018">
        <v>25</v>
      </c>
      <c r="AJ8" s="1018">
        <v>5</v>
      </c>
      <c r="AK8" s="1063">
        <v>68</v>
      </c>
      <c r="AL8" s="1020">
        <v>8</v>
      </c>
      <c r="AM8" s="840"/>
      <c r="AN8" s="838"/>
      <c r="AO8" s="838"/>
      <c r="AP8" s="838"/>
      <c r="AQ8" s="838"/>
      <c r="AR8" s="838"/>
      <c r="AS8" s="838"/>
      <c r="AT8" s="847"/>
      <c r="AU8" s="1022"/>
      <c r="AV8" s="1022"/>
      <c r="AW8" s="1022"/>
      <c r="AX8" s="1022"/>
      <c r="AY8" s="1022"/>
      <c r="AZ8" s="1070"/>
      <c r="BA8" s="1020">
        <v>3</v>
      </c>
      <c r="BB8" s="1020">
        <v>14</v>
      </c>
      <c r="BC8" s="1020">
        <v>27</v>
      </c>
      <c r="BD8" s="1020">
        <v>6</v>
      </c>
      <c r="BE8" s="1020">
        <v>68</v>
      </c>
      <c r="BF8" s="1020">
        <v>8</v>
      </c>
      <c r="BG8" s="1080">
        <v>24.981818181818181</v>
      </c>
      <c r="BH8" s="1068">
        <v>893.5980392156863</v>
      </c>
      <c r="BI8" s="1068">
        <v>302.83333333333331</v>
      </c>
      <c r="BJ8" s="1041"/>
      <c r="BK8" s="1020">
        <v>85</v>
      </c>
      <c r="BL8" s="1020">
        <v>23</v>
      </c>
      <c r="BM8" s="1020">
        <v>14</v>
      </c>
      <c r="BN8" s="1041"/>
      <c r="BO8" s="1020">
        <v>91</v>
      </c>
      <c r="BP8" s="1020">
        <v>31</v>
      </c>
      <c r="BQ8" s="1020">
        <v>3</v>
      </c>
      <c r="BR8" s="1132">
        <v>62.6</v>
      </c>
      <c r="BS8" s="1124">
        <v>98</v>
      </c>
      <c r="BT8" s="1041">
        <v>19</v>
      </c>
      <c r="BU8" s="1041">
        <v>65</v>
      </c>
      <c r="BV8" s="1041">
        <v>14</v>
      </c>
      <c r="BW8" s="1028">
        <v>21</v>
      </c>
      <c r="BX8" s="1028">
        <v>5</v>
      </c>
      <c r="BY8" s="1027"/>
      <c r="BZ8" s="647"/>
      <c r="CA8" s="647"/>
      <c r="CB8" s="647"/>
      <c r="CC8" s="647"/>
      <c r="CD8" s="647"/>
      <c r="CE8" s="647"/>
      <c r="CF8" s="1061"/>
      <c r="CG8" s="647"/>
      <c r="CH8" s="647"/>
      <c r="CI8" s="647"/>
      <c r="CJ8" s="647"/>
      <c r="CK8" s="647"/>
      <c r="CL8" s="647"/>
      <c r="CM8" s="1020">
        <v>19</v>
      </c>
      <c r="CN8" s="1020">
        <v>66</v>
      </c>
      <c r="CO8" s="1020">
        <v>15</v>
      </c>
      <c r="CP8" s="1020">
        <v>22</v>
      </c>
      <c r="CQ8" s="1020">
        <v>5</v>
      </c>
      <c r="CR8" s="1143"/>
      <c r="CS8" s="1020">
        <v>163</v>
      </c>
      <c r="CT8" s="1020">
        <v>38</v>
      </c>
      <c r="CU8" s="1020">
        <v>4</v>
      </c>
      <c r="CV8" s="1143"/>
      <c r="CW8" s="1020">
        <v>14</v>
      </c>
      <c r="CX8" s="1020">
        <v>92</v>
      </c>
      <c r="CY8" s="1020">
        <v>16</v>
      </c>
      <c r="CZ8" s="1028">
        <v>101</v>
      </c>
      <c r="DA8" s="1020">
        <v>2</v>
      </c>
      <c r="DB8" s="1020">
        <v>11</v>
      </c>
      <c r="DC8" s="1020">
        <v>1</v>
      </c>
      <c r="DD8" s="1020">
        <v>44</v>
      </c>
      <c r="DE8" s="1020">
        <v>30</v>
      </c>
      <c r="DF8" s="1020">
        <v>2</v>
      </c>
      <c r="DG8" s="1020">
        <v>2</v>
      </c>
      <c r="DH8" s="1020">
        <v>8</v>
      </c>
      <c r="DI8" s="1020">
        <v>1</v>
      </c>
      <c r="DJ8" s="1020">
        <v>19</v>
      </c>
      <c r="DK8" s="1020">
        <v>6</v>
      </c>
      <c r="DL8" s="646"/>
      <c r="DM8" s="1143"/>
      <c r="DN8" s="1020">
        <v>86</v>
      </c>
      <c r="DO8" s="1020">
        <v>32</v>
      </c>
      <c r="DP8" s="1020">
        <v>7</v>
      </c>
      <c r="DQ8" s="1143"/>
      <c r="DR8" s="1020">
        <v>42</v>
      </c>
      <c r="DS8" s="1020">
        <v>34</v>
      </c>
      <c r="DT8" s="1020">
        <v>10</v>
      </c>
      <c r="DU8" s="1020">
        <v>1</v>
      </c>
      <c r="DV8" s="1028">
        <v>-1</v>
      </c>
      <c r="DW8" s="1080">
        <v>36</v>
      </c>
      <c r="DX8" s="1080">
        <v>10</v>
      </c>
      <c r="DY8" s="1080">
        <v>66</v>
      </c>
      <c r="DZ8" s="1080">
        <v>65</v>
      </c>
      <c r="EA8" s="1028">
        <v>72</v>
      </c>
      <c r="EB8" s="1035">
        <v>52</v>
      </c>
      <c r="EC8" s="1035">
        <v>8</v>
      </c>
      <c r="ED8" s="1035">
        <v>2</v>
      </c>
      <c r="EE8" s="1035">
        <v>0</v>
      </c>
      <c r="EF8" s="1035">
        <v>1</v>
      </c>
      <c r="EG8" s="1035">
        <v>1</v>
      </c>
      <c r="EH8" s="1035">
        <v>8</v>
      </c>
      <c r="EI8" s="1028">
        <v>44</v>
      </c>
      <c r="EJ8" s="1028">
        <v>8</v>
      </c>
      <c r="EK8" s="1061"/>
      <c r="EL8" s="902"/>
      <c r="EM8" s="902"/>
      <c r="EN8" s="902"/>
      <c r="EO8" s="902"/>
      <c r="EP8" s="902"/>
      <c r="EQ8" s="902"/>
      <c r="ER8" s="902"/>
      <c r="ES8" s="902"/>
      <c r="ET8" s="902"/>
      <c r="EU8" s="1061"/>
      <c r="EV8" s="902"/>
      <c r="EW8" s="902"/>
      <c r="EX8" s="902"/>
      <c r="EY8" s="902"/>
      <c r="EZ8" s="902"/>
      <c r="FA8" s="902"/>
      <c r="FB8" s="902"/>
      <c r="FC8" s="902"/>
      <c r="FD8" s="902"/>
      <c r="FE8" s="718"/>
      <c r="FF8" s="902"/>
      <c r="FG8" s="902"/>
      <c r="FH8" s="902"/>
      <c r="FI8" s="902"/>
      <c r="FJ8" s="902"/>
      <c r="FK8" s="902"/>
      <c r="FL8" s="902"/>
      <c r="FM8" s="902"/>
      <c r="FN8" s="902"/>
      <c r="FO8" s="836"/>
      <c r="FP8" s="836"/>
      <c r="FQ8" s="836"/>
      <c r="FR8" s="836"/>
      <c r="FS8" s="836"/>
      <c r="FT8" s="836"/>
      <c r="FU8" s="836"/>
      <c r="FV8" s="836"/>
      <c r="FW8" s="836"/>
      <c r="FX8" s="836"/>
      <c r="FY8" s="718"/>
      <c r="FZ8" s="902"/>
      <c r="GA8" s="902"/>
      <c r="GB8" s="902"/>
      <c r="GC8" s="902"/>
      <c r="GD8" s="902"/>
      <c r="GE8" s="902"/>
      <c r="GF8" s="902"/>
      <c r="GG8" s="902"/>
      <c r="GH8" s="902"/>
      <c r="GI8" s="1020">
        <v>52</v>
      </c>
      <c r="GJ8" s="1020">
        <v>9</v>
      </c>
      <c r="GK8" s="1020">
        <v>29</v>
      </c>
      <c r="GL8" s="1020">
        <v>2</v>
      </c>
      <c r="GM8" s="1020">
        <v>12</v>
      </c>
      <c r="GN8" s="1020">
        <v>8</v>
      </c>
      <c r="GO8" s="1020">
        <v>38</v>
      </c>
      <c r="GP8" s="1020">
        <v>44</v>
      </c>
      <c r="GQ8" s="1020">
        <v>8</v>
      </c>
      <c r="GR8" s="607"/>
      <c r="GS8" s="1143"/>
      <c r="GT8" s="1020">
        <v>77</v>
      </c>
      <c r="GU8" s="1020">
        <v>43</v>
      </c>
      <c r="GV8" s="1020">
        <v>5</v>
      </c>
      <c r="GW8" s="1143"/>
      <c r="GX8" s="1020">
        <v>48</v>
      </c>
      <c r="GY8" s="1020">
        <v>15</v>
      </c>
      <c r="GZ8" s="1020">
        <v>9</v>
      </c>
      <c r="HA8" s="1020">
        <v>2</v>
      </c>
      <c r="HB8" s="1028">
        <v>3</v>
      </c>
      <c r="HC8" s="1020">
        <v>1</v>
      </c>
      <c r="HD8" s="1020">
        <v>2</v>
      </c>
      <c r="HE8" s="1080">
        <v>360</v>
      </c>
      <c r="HF8" s="1020">
        <v>82</v>
      </c>
      <c r="HG8" s="1020">
        <v>4</v>
      </c>
      <c r="HH8" s="1020">
        <v>40</v>
      </c>
      <c r="HI8" s="1080">
        <v>71</v>
      </c>
      <c r="HJ8" s="1020">
        <v>41</v>
      </c>
      <c r="HK8" s="1020">
        <v>9</v>
      </c>
      <c r="HL8" s="1020">
        <v>76</v>
      </c>
      <c r="HM8" s="901"/>
      <c r="HN8" s="1020">
        <v>54</v>
      </c>
      <c r="HO8" s="1020">
        <v>2</v>
      </c>
      <c r="HP8" s="1020">
        <v>3</v>
      </c>
      <c r="HQ8" s="1020">
        <v>9</v>
      </c>
      <c r="HR8" s="1020">
        <v>6</v>
      </c>
      <c r="HS8" s="1020">
        <v>0</v>
      </c>
      <c r="HT8" s="1020">
        <v>21</v>
      </c>
      <c r="HU8" s="1020">
        <v>31</v>
      </c>
      <c r="HV8" s="646"/>
      <c r="HW8" s="1147"/>
      <c r="HX8" s="1147"/>
      <c r="HY8" s="1147"/>
      <c r="HZ8" s="1147"/>
      <c r="IA8" s="902"/>
      <c r="IB8" s="902"/>
      <c r="IC8" s="646"/>
      <c r="ID8" s="902"/>
      <c r="IE8" s="902"/>
      <c r="IF8" s="902"/>
      <c r="IG8" s="902"/>
      <c r="IH8" s="902"/>
      <c r="II8" s="902"/>
      <c r="IJ8" s="1061"/>
      <c r="IK8" s="902"/>
      <c r="IL8" s="902"/>
      <c r="IM8" s="902"/>
      <c r="IN8" s="902"/>
      <c r="IO8" s="902"/>
      <c r="IP8" s="1041"/>
      <c r="IQ8" s="1061"/>
      <c r="IR8" s="902"/>
      <c r="IS8" s="902"/>
      <c r="IT8" s="902"/>
      <c r="IU8" s="902"/>
      <c r="IV8" s="902"/>
      <c r="IW8" s="1041"/>
      <c r="IX8" s="1020">
        <v>31</v>
      </c>
      <c r="IY8" s="1020">
        <v>20</v>
      </c>
      <c r="IZ8" s="1020">
        <v>42</v>
      </c>
      <c r="JA8" s="1020">
        <v>14</v>
      </c>
      <c r="JB8" s="1020">
        <v>57</v>
      </c>
      <c r="JC8" s="1020">
        <v>4</v>
      </c>
      <c r="JD8" s="1020">
        <v>65</v>
      </c>
      <c r="JE8" s="646"/>
      <c r="JF8" s="646"/>
      <c r="JG8" s="1147"/>
      <c r="JH8" s="1147"/>
      <c r="JI8" s="1147"/>
      <c r="JJ8" s="1147"/>
      <c r="JK8" s="902"/>
      <c r="JL8" s="902"/>
      <c r="JM8" s="646"/>
      <c r="JN8" s="902"/>
      <c r="JO8" s="902"/>
      <c r="JP8" s="902"/>
      <c r="JQ8" s="902"/>
      <c r="JR8" s="902"/>
      <c r="JS8" s="902"/>
      <c r="JT8" s="1061"/>
      <c r="JU8" s="902"/>
      <c r="JV8" s="902"/>
      <c r="JW8" s="902"/>
      <c r="JX8" s="902"/>
      <c r="JY8" s="902"/>
      <c r="JZ8" s="1041"/>
      <c r="KA8" s="1061"/>
      <c r="KB8" s="902"/>
      <c r="KC8" s="902"/>
      <c r="KD8" s="902"/>
      <c r="KE8" s="902"/>
      <c r="KF8" s="902"/>
      <c r="KG8" s="1041"/>
      <c r="KH8" s="1020">
        <v>51</v>
      </c>
      <c r="KI8" s="1020">
        <v>38</v>
      </c>
      <c r="KJ8" s="1020">
        <v>66</v>
      </c>
      <c r="KK8" s="1020">
        <v>4</v>
      </c>
      <c r="KL8" s="1020">
        <v>207</v>
      </c>
      <c r="KM8" s="1020">
        <v>32</v>
      </c>
      <c r="KN8" s="1020">
        <v>112</v>
      </c>
      <c r="KO8" s="646"/>
    </row>
    <row r="9" spans="1:301" s="1" customFormat="1" ht="12" customHeight="1">
      <c r="A9" s="1055"/>
      <c r="B9" s="1123"/>
      <c r="C9" s="1121"/>
      <c r="D9" s="1113"/>
      <c r="E9" s="1113"/>
      <c r="F9" s="1119"/>
      <c r="G9" s="1021"/>
      <c r="H9" s="1021"/>
      <c r="I9" s="1021"/>
      <c r="J9" s="1021"/>
      <c r="K9" s="1021"/>
      <c r="L9" s="1119"/>
      <c r="M9" s="1021"/>
      <c r="N9" s="1021"/>
      <c r="O9" s="1021"/>
      <c r="P9" s="1021"/>
      <c r="Q9" s="1021"/>
      <c r="R9" s="1021"/>
      <c r="S9" s="1115"/>
      <c r="T9" s="1115"/>
      <c r="U9" s="1115"/>
      <c r="V9" s="1115"/>
      <c r="W9" s="1064"/>
      <c r="X9" s="1021"/>
      <c r="Y9" s="1021"/>
      <c r="Z9" s="1021"/>
      <c r="AA9" s="1021"/>
      <c r="AB9" s="1021"/>
      <c r="AC9" s="1021"/>
      <c r="AD9" s="1021"/>
      <c r="AE9" s="1021"/>
      <c r="AF9" s="1111"/>
      <c r="AG9" s="1019"/>
      <c r="AH9" s="1019"/>
      <c r="AI9" s="1019"/>
      <c r="AJ9" s="1019"/>
      <c r="AK9" s="1064"/>
      <c r="AL9" s="1021"/>
      <c r="AM9" s="840"/>
      <c r="AN9" s="838"/>
      <c r="AO9" s="838"/>
      <c r="AP9" s="838"/>
      <c r="AQ9" s="838"/>
      <c r="AR9" s="838"/>
      <c r="AS9" s="838"/>
      <c r="AT9" s="847"/>
      <c r="AU9" s="1022"/>
      <c r="AV9" s="1022"/>
      <c r="AW9" s="1022"/>
      <c r="AX9" s="1022"/>
      <c r="AY9" s="1022"/>
      <c r="AZ9" s="1071"/>
      <c r="BA9" s="1021"/>
      <c r="BB9" s="1021"/>
      <c r="BC9" s="1021"/>
      <c r="BD9" s="1021"/>
      <c r="BE9" s="1021"/>
      <c r="BF9" s="1021"/>
      <c r="BG9" s="1067"/>
      <c r="BH9" s="1069"/>
      <c r="BI9" s="1069"/>
      <c r="BJ9" s="1042"/>
      <c r="BK9" s="1021"/>
      <c r="BL9" s="1021"/>
      <c r="BM9" s="1021"/>
      <c r="BN9" s="1042"/>
      <c r="BO9" s="1021"/>
      <c r="BP9" s="1021"/>
      <c r="BQ9" s="1021"/>
      <c r="BR9" s="1133"/>
      <c r="BS9" s="1125"/>
      <c r="BT9" s="1042"/>
      <c r="BU9" s="1042"/>
      <c r="BV9" s="1042"/>
      <c r="BW9" s="1029"/>
      <c r="BX9" s="1029"/>
      <c r="BY9" s="1027"/>
      <c r="BZ9" s="647"/>
      <c r="CA9" s="647"/>
      <c r="CB9" s="647"/>
      <c r="CC9" s="647"/>
      <c r="CD9" s="647"/>
      <c r="CE9" s="647"/>
      <c r="CF9" s="1062"/>
      <c r="CG9" s="647"/>
      <c r="CH9" s="647"/>
      <c r="CI9" s="647"/>
      <c r="CJ9" s="647"/>
      <c r="CK9" s="647"/>
      <c r="CL9" s="647"/>
      <c r="CM9" s="1021"/>
      <c r="CN9" s="1021"/>
      <c r="CO9" s="1021"/>
      <c r="CP9" s="1021"/>
      <c r="CQ9" s="1021"/>
      <c r="CR9" s="1144"/>
      <c r="CS9" s="1021"/>
      <c r="CT9" s="1021"/>
      <c r="CU9" s="1021"/>
      <c r="CV9" s="1144"/>
      <c r="CW9" s="1021"/>
      <c r="CX9" s="1021"/>
      <c r="CY9" s="1021"/>
      <c r="CZ9" s="1029"/>
      <c r="DA9" s="1021"/>
      <c r="DB9" s="1021"/>
      <c r="DC9" s="1021"/>
      <c r="DD9" s="1021"/>
      <c r="DE9" s="1021"/>
      <c r="DF9" s="1021"/>
      <c r="DG9" s="1021"/>
      <c r="DH9" s="1021"/>
      <c r="DI9" s="1021"/>
      <c r="DJ9" s="1021"/>
      <c r="DK9" s="1021"/>
      <c r="DL9" s="646"/>
      <c r="DM9" s="1144"/>
      <c r="DN9" s="1021"/>
      <c r="DO9" s="1021"/>
      <c r="DP9" s="1021"/>
      <c r="DQ9" s="1144"/>
      <c r="DR9" s="1021"/>
      <c r="DS9" s="1021"/>
      <c r="DT9" s="1021"/>
      <c r="DU9" s="1021"/>
      <c r="DV9" s="1029"/>
      <c r="DW9" s="1067"/>
      <c r="DX9" s="1067"/>
      <c r="DY9" s="1067"/>
      <c r="DZ9" s="1067"/>
      <c r="EA9" s="1029"/>
      <c r="EB9" s="1036"/>
      <c r="EC9" s="1036"/>
      <c r="ED9" s="1036"/>
      <c r="EE9" s="1036"/>
      <c r="EF9" s="1036"/>
      <c r="EG9" s="1036"/>
      <c r="EH9" s="1036"/>
      <c r="EI9" s="1029"/>
      <c r="EJ9" s="1029"/>
      <c r="EK9" s="1062"/>
      <c r="EL9" s="902"/>
      <c r="EM9" s="902"/>
      <c r="EN9" s="902"/>
      <c r="EO9" s="902"/>
      <c r="EP9" s="902"/>
      <c r="EQ9" s="902"/>
      <c r="ER9" s="902"/>
      <c r="ES9" s="902"/>
      <c r="ET9" s="902"/>
      <c r="EU9" s="1062"/>
      <c r="EV9" s="902"/>
      <c r="EW9" s="902"/>
      <c r="EX9" s="902"/>
      <c r="EY9" s="902"/>
      <c r="EZ9" s="902"/>
      <c r="FA9" s="902"/>
      <c r="FB9" s="902"/>
      <c r="FC9" s="902"/>
      <c r="FD9" s="902"/>
      <c r="FE9" s="718"/>
      <c r="FF9" s="902"/>
      <c r="FG9" s="902"/>
      <c r="FH9" s="902"/>
      <c r="FI9" s="902"/>
      <c r="FJ9" s="902"/>
      <c r="FK9" s="902"/>
      <c r="FL9" s="902"/>
      <c r="FM9" s="902"/>
      <c r="FN9" s="902"/>
      <c r="FO9" s="836"/>
      <c r="FP9" s="836"/>
      <c r="FQ9" s="836"/>
      <c r="FR9" s="836"/>
      <c r="FS9" s="836"/>
      <c r="FT9" s="836"/>
      <c r="FU9" s="836"/>
      <c r="FV9" s="836"/>
      <c r="FW9" s="836"/>
      <c r="FX9" s="836"/>
      <c r="FY9" s="718"/>
      <c r="FZ9" s="902"/>
      <c r="GA9" s="902"/>
      <c r="GB9" s="902"/>
      <c r="GC9" s="902"/>
      <c r="GD9" s="902"/>
      <c r="GE9" s="902"/>
      <c r="GF9" s="902"/>
      <c r="GG9" s="902"/>
      <c r="GH9" s="902"/>
      <c r="GI9" s="1021"/>
      <c r="GJ9" s="1021"/>
      <c r="GK9" s="1021"/>
      <c r="GL9" s="1021"/>
      <c r="GM9" s="1021"/>
      <c r="GN9" s="1021"/>
      <c r="GO9" s="1021"/>
      <c r="GP9" s="1021"/>
      <c r="GQ9" s="1021"/>
      <c r="GR9" s="607"/>
      <c r="GS9" s="1144"/>
      <c r="GT9" s="1021"/>
      <c r="GU9" s="1021"/>
      <c r="GV9" s="1021"/>
      <c r="GW9" s="1144"/>
      <c r="GX9" s="1021"/>
      <c r="GY9" s="1021"/>
      <c r="GZ9" s="1021"/>
      <c r="HA9" s="1021"/>
      <c r="HB9" s="1029"/>
      <c r="HC9" s="1021"/>
      <c r="HD9" s="1021"/>
      <c r="HE9" s="1067"/>
      <c r="HF9" s="1021"/>
      <c r="HG9" s="1021"/>
      <c r="HH9" s="1021"/>
      <c r="HI9" s="1067"/>
      <c r="HJ9" s="1021"/>
      <c r="HK9" s="1021"/>
      <c r="HL9" s="1021"/>
      <c r="HM9" s="901"/>
      <c r="HN9" s="1021"/>
      <c r="HO9" s="1021"/>
      <c r="HP9" s="1021"/>
      <c r="HQ9" s="1021"/>
      <c r="HR9" s="1021"/>
      <c r="HS9" s="1021"/>
      <c r="HT9" s="1021"/>
      <c r="HU9" s="1021"/>
      <c r="HV9" s="646"/>
      <c r="HW9" s="1148"/>
      <c r="HX9" s="1148"/>
      <c r="HY9" s="1148"/>
      <c r="HZ9" s="1148"/>
      <c r="IA9" s="902"/>
      <c r="IB9" s="902"/>
      <c r="IC9" s="646"/>
      <c r="ID9" s="902"/>
      <c r="IE9" s="902"/>
      <c r="IF9" s="902"/>
      <c r="IG9" s="902"/>
      <c r="IH9" s="902"/>
      <c r="II9" s="902"/>
      <c r="IJ9" s="1062"/>
      <c r="IK9" s="902"/>
      <c r="IL9" s="902"/>
      <c r="IM9" s="902"/>
      <c r="IN9" s="902"/>
      <c r="IO9" s="902"/>
      <c r="IP9" s="1042"/>
      <c r="IQ9" s="1062"/>
      <c r="IR9" s="902"/>
      <c r="IS9" s="902"/>
      <c r="IT9" s="902"/>
      <c r="IU9" s="902"/>
      <c r="IV9" s="902"/>
      <c r="IW9" s="1042"/>
      <c r="IX9" s="1021"/>
      <c r="IY9" s="1021"/>
      <c r="IZ9" s="1021"/>
      <c r="JA9" s="1021"/>
      <c r="JB9" s="1021"/>
      <c r="JC9" s="1021"/>
      <c r="JD9" s="1021"/>
      <c r="JE9" s="646"/>
      <c r="JF9" s="646"/>
      <c r="JG9" s="1148"/>
      <c r="JH9" s="1148"/>
      <c r="JI9" s="1148"/>
      <c r="JJ9" s="1148"/>
      <c r="JK9" s="902"/>
      <c r="JL9" s="902"/>
      <c r="JM9" s="646"/>
      <c r="JN9" s="902"/>
      <c r="JO9" s="902"/>
      <c r="JP9" s="902"/>
      <c r="JQ9" s="902"/>
      <c r="JR9" s="902"/>
      <c r="JS9" s="902"/>
      <c r="JT9" s="1062"/>
      <c r="JU9" s="902"/>
      <c r="JV9" s="902"/>
      <c r="JW9" s="902"/>
      <c r="JX9" s="902"/>
      <c r="JY9" s="902"/>
      <c r="JZ9" s="1042"/>
      <c r="KA9" s="1062"/>
      <c r="KB9" s="902"/>
      <c r="KC9" s="902"/>
      <c r="KD9" s="902"/>
      <c r="KE9" s="902"/>
      <c r="KF9" s="902"/>
      <c r="KG9" s="1042"/>
      <c r="KH9" s="1021"/>
      <c r="KI9" s="1021"/>
      <c r="KJ9" s="1021"/>
      <c r="KK9" s="1021"/>
      <c r="KL9" s="1021"/>
      <c r="KM9" s="1021"/>
      <c r="KN9" s="1021"/>
      <c r="KO9" s="646"/>
    </row>
    <row r="10" spans="1:301" s="1" customFormat="1" ht="12" customHeight="1">
      <c r="A10" s="1055" t="s">
        <v>534</v>
      </c>
      <c r="B10" s="1122">
        <v>145</v>
      </c>
      <c r="C10" s="1120">
        <v>5123</v>
      </c>
      <c r="D10" s="1112">
        <v>1147.7906976744187</v>
      </c>
      <c r="E10" s="1112">
        <v>1124.6881720430108</v>
      </c>
      <c r="F10" s="1118"/>
      <c r="G10" s="1020">
        <v>14</v>
      </c>
      <c r="H10" s="1020">
        <v>31</v>
      </c>
      <c r="I10" s="1020">
        <v>87</v>
      </c>
      <c r="J10" s="1020">
        <v>1</v>
      </c>
      <c r="K10" s="1020">
        <v>12</v>
      </c>
      <c r="L10" s="1118"/>
      <c r="M10" s="1020">
        <v>7</v>
      </c>
      <c r="N10" s="1020">
        <v>7</v>
      </c>
      <c r="O10" s="1020">
        <v>22</v>
      </c>
      <c r="P10" s="1020">
        <v>19</v>
      </c>
      <c r="Q10" s="1020">
        <v>37</v>
      </c>
      <c r="R10" s="1020">
        <v>53</v>
      </c>
      <c r="S10" s="1114">
        <v>39.845563909774427</v>
      </c>
      <c r="T10" s="1114">
        <v>25.914415584415586</v>
      </c>
      <c r="U10" s="1114">
        <v>13.058421052631584</v>
      </c>
      <c r="V10" s="1114">
        <v>4.136304347826087</v>
      </c>
      <c r="W10" s="1063">
        <v>132</v>
      </c>
      <c r="X10" s="1020">
        <v>75</v>
      </c>
      <c r="Y10" s="1020">
        <v>8</v>
      </c>
      <c r="Z10" s="1020">
        <v>17</v>
      </c>
      <c r="AA10" s="1020">
        <v>10</v>
      </c>
      <c r="AB10" s="1020">
        <v>5</v>
      </c>
      <c r="AC10" s="1020">
        <v>17</v>
      </c>
      <c r="AD10" s="1020">
        <v>10</v>
      </c>
      <c r="AE10" s="1020">
        <v>3</v>
      </c>
      <c r="AF10" s="1026">
        <v>53</v>
      </c>
      <c r="AG10" s="1018">
        <v>5</v>
      </c>
      <c r="AH10" s="1018">
        <v>12</v>
      </c>
      <c r="AI10" s="1018">
        <v>22</v>
      </c>
      <c r="AJ10" s="1018">
        <v>14</v>
      </c>
      <c r="AK10" s="1063">
        <v>81</v>
      </c>
      <c r="AL10" s="1020">
        <v>7</v>
      </c>
      <c r="AM10" s="832"/>
      <c r="AN10" s="848"/>
      <c r="AO10" s="848"/>
      <c r="AP10" s="848"/>
      <c r="AQ10" s="848"/>
      <c r="AR10" s="848"/>
      <c r="AS10" s="848"/>
      <c r="AT10" s="846"/>
      <c r="AU10" s="1022"/>
      <c r="AV10" s="1022"/>
      <c r="AW10" s="1022"/>
      <c r="AX10" s="1022"/>
      <c r="AY10" s="1022"/>
      <c r="AZ10" s="1070"/>
      <c r="BA10" s="1020">
        <v>5</v>
      </c>
      <c r="BB10" s="1020">
        <v>13</v>
      </c>
      <c r="BC10" s="1020">
        <v>24</v>
      </c>
      <c r="BD10" s="1020">
        <v>15</v>
      </c>
      <c r="BE10" s="1020">
        <v>82</v>
      </c>
      <c r="BF10" s="1020">
        <v>7</v>
      </c>
      <c r="BG10" s="1080">
        <v>24.216000000000001</v>
      </c>
      <c r="BH10" s="1068">
        <v>576.37068965517244</v>
      </c>
      <c r="BI10" s="1068">
        <v>264.69642857142856</v>
      </c>
      <c r="BJ10" s="1041"/>
      <c r="BK10" s="1020">
        <v>97</v>
      </c>
      <c r="BL10" s="1020">
        <v>33</v>
      </c>
      <c r="BM10" s="1020">
        <v>13</v>
      </c>
      <c r="BN10" s="1041"/>
      <c r="BO10" s="1020">
        <v>101</v>
      </c>
      <c r="BP10" s="1020">
        <v>41</v>
      </c>
      <c r="BQ10" s="1020">
        <v>2</v>
      </c>
      <c r="BR10" s="1132">
        <v>62.120879120879124</v>
      </c>
      <c r="BS10" s="1124">
        <v>118</v>
      </c>
      <c r="BT10" s="1041">
        <v>20</v>
      </c>
      <c r="BU10" s="1041">
        <v>82</v>
      </c>
      <c r="BV10" s="1041">
        <v>16</v>
      </c>
      <c r="BW10" s="1028">
        <v>18</v>
      </c>
      <c r="BX10" s="1028">
        <v>6</v>
      </c>
      <c r="BY10" s="645"/>
      <c r="BZ10" s="645"/>
      <c r="CA10" s="645"/>
      <c r="CB10" s="645"/>
      <c r="CC10" s="645"/>
      <c r="CD10" s="645"/>
      <c r="CE10" s="645"/>
      <c r="CF10" s="645"/>
      <c r="CG10" s="645"/>
      <c r="CH10" s="645"/>
      <c r="CI10" s="645"/>
      <c r="CJ10" s="645"/>
      <c r="CK10" s="645"/>
      <c r="CL10" s="645"/>
      <c r="CM10" s="1020">
        <v>20</v>
      </c>
      <c r="CN10" s="1020">
        <v>84</v>
      </c>
      <c r="CO10" s="1020">
        <v>18</v>
      </c>
      <c r="CP10" s="1020">
        <v>19</v>
      </c>
      <c r="CQ10" s="1020">
        <v>6</v>
      </c>
      <c r="CR10" s="1143"/>
      <c r="CS10" s="1020">
        <v>177</v>
      </c>
      <c r="CT10" s="1020">
        <v>41</v>
      </c>
      <c r="CU10" s="1020">
        <v>5</v>
      </c>
      <c r="CV10" s="1143"/>
      <c r="CW10" s="1020">
        <v>16</v>
      </c>
      <c r="CX10" s="1020">
        <v>108</v>
      </c>
      <c r="CY10" s="1020">
        <v>16</v>
      </c>
      <c r="CZ10" s="1028">
        <v>132</v>
      </c>
      <c r="DA10" s="1020">
        <v>0</v>
      </c>
      <c r="DB10" s="1020">
        <v>21</v>
      </c>
      <c r="DC10" s="1020">
        <v>3</v>
      </c>
      <c r="DD10" s="1020">
        <v>71</v>
      </c>
      <c r="DE10" s="1020">
        <v>25</v>
      </c>
      <c r="DF10" s="1020">
        <v>3</v>
      </c>
      <c r="DG10" s="1020">
        <v>2</v>
      </c>
      <c r="DH10" s="1020">
        <v>7</v>
      </c>
      <c r="DI10" s="1020">
        <v>0</v>
      </c>
      <c r="DJ10" s="1020">
        <v>11</v>
      </c>
      <c r="DK10" s="1020">
        <v>2</v>
      </c>
      <c r="DL10" s="645"/>
      <c r="DM10" s="1143"/>
      <c r="DN10" s="1020">
        <v>98</v>
      </c>
      <c r="DO10" s="1020">
        <v>43</v>
      </c>
      <c r="DP10" s="1020">
        <v>4</v>
      </c>
      <c r="DQ10" s="1143"/>
      <c r="DR10" s="1020">
        <v>51</v>
      </c>
      <c r="DS10" s="1020">
        <v>36</v>
      </c>
      <c r="DT10" s="1020">
        <v>7</v>
      </c>
      <c r="DU10" s="1020">
        <v>1</v>
      </c>
      <c r="DV10" s="1028">
        <v>3</v>
      </c>
      <c r="DW10" s="1080">
        <v>38</v>
      </c>
      <c r="DX10" s="1080">
        <v>13</v>
      </c>
      <c r="DY10" s="1080">
        <v>21</v>
      </c>
      <c r="DZ10" s="1080">
        <v>21</v>
      </c>
      <c r="EA10" s="1028">
        <v>94</v>
      </c>
      <c r="EB10" s="1035">
        <v>62</v>
      </c>
      <c r="EC10" s="1035">
        <v>5</v>
      </c>
      <c r="ED10" s="1035">
        <v>6</v>
      </c>
      <c r="EE10" s="1035">
        <v>2</v>
      </c>
      <c r="EF10" s="1035">
        <v>5</v>
      </c>
      <c r="EG10" s="1035">
        <v>3</v>
      </c>
      <c r="EH10" s="1035">
        <v>11</v>
      </c>
      <c r="EI10" s="1028">
        <v>45</v>
      </c>
      <c r="EJ10" s="1028">
        <v>5</v>
      </c>
      <c r="EK10" s="645"/>
      <c r="EL10" s="645"/>
      <c r="EM10" s="645"/>
      <c r="EN10" s="645"/>
      <c r="EO10" s="645"/>
      <c r="EP10" s="645"/>
      <c r="EQ10" s="645"/>
      <c r="ER10" s="645"/>
      <c r="ES10" s="645"/>
      <c r="ET10" s="645"/>
      <c r="EU10" s="645"/>
      <c r="EV10" s="645"/>
      <c r="EW10" s="645"/>
      <c r="EX10" s="645"/>
      <c r="EY10" s="645"/>
      <c r="EZ10" s="645"/>
      <c r="FA10" s="645"/>
      <c r="FB10" s="645"/>
      <c r="FC10" s="645"/>
      <c r="FD10" s="645"/>
      <c r="FE10" s="718"/>
      <c r="FF10" s="645"/>
      <c r="FG10" s="645"/>
      <c r="FH10" s="645"/>
      <c r="FI10" s="645"/>
      <c r="FJ10" s="645"/>
      <c r="FK10" s="645"/>
      <c r="FL10" s="645"/>
      <c r="FM10" s="645"/>
      <c r="FN10" s="645"/>
      <c r="FO10" s="835"/>
      <c r="FP10" s="835"/>
      <c r="FQ10" s="835"/>
      <c r="FR10" s="835"/>
      <c r="FS10" s="835"/>
      <c r="FT10" s="835"/>
      <c r="FU10" s="835"/>
      <c r="FV10" s="835"/>
      <c r="FW10" s="835"/>
      <c r="FX10" s="835"/>
      <c r="FY10" s="718"/>
      <c r="FZ10" s="645"/>
      <c r="GA10" s="645"/>
      <c r="GB10" s="645"/>
      <c r="GC10" s="645"/>
      <c r="GD10" s="645"/>
      <c r="GE10" s="645"/>
      <c r="GF10" s="645"/>
      <c r="GG10" s="645"/>
      <c r="GH10" s="645"/>
      <c r="GI10" s="1020">
        <v>62</v>
      </c>
      <c r="GJ10" s="1020">
        <v>15</v>
      </c>
      <c r="GK10" s="1020">
        <v>37</v>
      </c>
      <c r="GL10" s="1020">
        <v>8</v>
      </c>
      <c r="GM10" s="1020">
        <v>19</v>
      </c>
      <c r="GN10" s="1020">
        <v>14</v>
      </c>
      <c r="GO10" s="1020">
        <v>46</v>
      </c>
      <c r="GP10" s="1020">
        <v>46</v>
      </c>
      <c r="GQ10" s="1020">
        <v>5</v>
      </c>
      <c r="GR10" s="607"/>
      <c r="GS10" s="1143"/>
      <c r="GT10" s="1020">
        <v>84</v>
      </c>
      <c r="GU10" s="1020">
        <v>59</v>
      </c>
      <c r="GV10" s="1020">
        <v>2</v>
      </c>
      <c r="GW10" s="1143"/>
      <c r="GX10" s="1020">
        <v>58</v>
      </c>
      <c r="GY10" s="1020">
        <v>16</v>
      </c>
      <c r="GZ10" s="1020">
        <v>5</v>
      </c>
      <c r="HA10" s="1020">
        <v>1</v>
      </c>
      <c r="HB10" s="1028">
        <v>4</v>
      </c>
      <c r="HC10" s="1020">
        <v>2</v>
      </c>
      <c r="HD10" s="1020">
        <v>3</v>
      </c>
      <c r="HE10" s="1080">
        <v>556</v>
      </c>
      <c r="HF10" s="1020">
        <v>100</v>
      </c>
      <c r="HG10" s="1020">
        <v>8</v>
      </c>
      <c r="HH10" s="1020">
        <v>37</v>
      </c>
      <c r="HI10" s="1080">
        <v>78</v>
      </c>
      <c r="HJ10" s="1020">
        <v>49</v>
      </c>
      <c r="HK10" s="1020">
        <v>25</v>
      </c>
      <c r="HL10" s="1020">
        <v>71</v>
      </c>
      <c r="HM10" s="901"/>
      <c r="HN10" s="1020">
        <v>68</v>
      </c>
      <c r="HO10" s="1020">
        <v>0</v>
      </c>
      <c r="HP10" s="1020">
        <v>9</v>
      </c>
      <c r="HQ10" s="1020">
        <v>7</v>
      </c>
      <c r="HR10" s="1020">
        <v>7</v>
      </c>
      <c r="HS10" s="1020">
        <v>1</v>
      </c>
      <c r="HT10" s="1020">
        <v>24</v>
      </c>
      <c r="HU10" s="1020">
        <v>29</v>
      </c>
      <c r="HV10" s="645"/>
      <c r="HW10" s="1147"/>
      <c r="HX10" s="1147"/>
      <c r="HY10" s="1147"/>
      <c r="HZ10" s="1147"/>
      <c r="IA10" s="645"/>
      <c r="IB10" s="645"/>
      <c r="IC10" s="645"/>
      <c r="ID10" s="645"/>
      <c r="IE10" s="645"/>
      <c r="IF10" s="645"/>
      <c r="IG10" s="645"/>
      <c r="IH10" s="645"/>
      <c r="II10" s="645"/>
      <c r="IJ10" s="645"/>
      <c r="IK10" s="645"/>
      <c r="IL10" s="645"/>
      <c r="IM10" s="645"/>
      <c r="IN10" s="645"/>
      <c r="IO10" s="645"/>
      <c r="IP10" s="1041"/>
      <c r="IQ10" s="645"/>
      <c r="IR10" s="645"/>
      <c r="IS10" s="645"/>
      <c r="IT10" s="645"/>
      <c r="IU10" s="645"/>
      <c r="IV10" s="645"/>
      <c r="IW10" s="1041"/>
      <c r="IX10" s="1020">
        <v>30</v>
      </c>
      <c r="IY10" s="1020">
        <v>23</v>
      </c>
      <c r="IZ10" s="1020">
        <v>49</v>
      </c>
      <c r="JA10" s="1020">
        <v>20</v>
      </c>
      <c r="JB10" s="1020">
        <v>68</v>
      </c>
      <c r="JC10" s="1020">
        <v>3</v>
      </c>
      <c r="JD10" s="1020">
        <v>74</v>
      </c>
      <c r="JE10" s="645"/>
      <c r="JF10" s="645"/>
      <c r="JG10" s="1147"/>
      <c r="JH10" s="1147"/>
      <c r="JI10" s="1147"/>
      <c r="JJ10" s="1147"/>
      <c r="JK10" s="645"/>
      <c r="JL10" s="645"/>
      <c r="JM10" s="645"/>
      <c r="JN10" s="645"/>
      <c r="JO10" s="645"/>
      <c r="JP10" s="645"/>
      <c r="JQ10" s="645"/>
      <c r="JR10" s="645"/>
      <c r="JS10" s="645"/>
      <c r="JT10" s="645"/>
      <c r="JU10" s="645"/>
      <c r="JV10" s="645"/>
      <c r="JW10" s="645"/>
      <c r="JX10" s="645"/>
      <c r="JY10" s="645"/>
      <c r="JZ10" s="1041"/>
      <c r="KA10" s="645"/>
      <c r="KB10" s="645"/>
      <c r="KC10" s="645"/>
      <c r="KD10" s="645"/>
      <c r="KE10" s="645"/>
      <c r="KF10" s="645"/>
      <c r="KG10" s="1041"/>
      <c r="KH10" s="1020">
        <v>59</v>
      </c>
      <c r="KI10" s="1020">
        <v>43</v>
      </c>
      <c r="KJ10" s="1020">
        <v>83</v>
      </c>
      <c r="KK10" s="1020">
        <v>4</v>
      </c>
      <c r="KL10" s="1020">
        <v>258</v>
      </c>
      <c r="KM10" s="1020">
        <v>42</v>
      </c>
      <c r="KN10" s="1020">
        <v>126</v>
      </c>
      <c r="KO10" s="645"/>
    </row>
    <row r="11" spans="1:301" s="1" customFormat="1" ht="12" customHeight="1">
      <c r="A11" s="1055"/>
      <c r="B11" s="1123"/>
      <c r="C11" s="1121"/>
      <c r="D11" s="1113"/>
      <c r="E11" s="1113"/>
      <c r="F11" s="1119"/>
      <c r="G11" s="1021"/>
      <c r="H11" s="1021"/>
      <c r="I11" s="1021"/>
      <c r="J11" s="1021"/>
      <c r="K11" s="1021"/>
      <c r="L11" s="1119"/>
      <c r="M11" s="1021"/>
      <c r="N11" s="1021"/>
      <c r="O11" s="1021"/>
      <c r="P11" s="1021"/>
      <c r="Q11" s="1021"/>
      <c r="R11" s="1021"/>
      <c r="S11" s="1115"/>
      <c r="T11" s="1115"/>
      <c r="U11" s="1115"/>
      <c r="V11" s="1115"/>
      <c r="W11" s="1064"/>
      <c r="X11" s="1021"/>
      <c r="Y11" s="1021"/>
      <c r="Z11" s="1021"/>
      <c r="AA11" s="1021"/>
      <c r="AB11" s="1021"/>
      <c r="AC11" s="1021"/>
      <c r="AD11" s="1021"/>
      <c r="AE11" s="1021"/>
      <c r="AF11" s="1111"/>
      <c r="AG11" s="1019"/>
      <c r="AH11" s="1019"/>
      <c r="AI11" s="1019"/>
      <c r="AJ11" s="1019"/>
      <c r="AK11" s="1064"/>
      <c r="AL11" s="1021"/>
      <c r="AM11" s="832"/>
      <c r="AN11" s="848"/>
      <c r="AO11" s="848"/>
      <c r="AP11" s="848"/>
      <c r="AQ11" s="848"/>
      <c r="AR11" s="848"/>
      <c r="AS11" s="848"/>
      <c r="AT11" s="846"/>
      <c r="AU11" s="1022"/>
      <c r="AV11" s="1022"/>
      <c r="AW11" s="1022"/>
      <c r="AX11" s="1022"/>
      <c r="AY11" s="1022"/>
      <c r="AZ11" s="1071"/>
      <c r="BA11" s="1021"/>
      <c r="BB11" s="1021"/>
      <c r="BC11" s="1021"/>
      <c r="BD11" s="1021"/>
      <c r="BE11" s="1021"/>
      <c r="BF11" s="1021"/>
      <c r="BG11" s="1067"/>
      <c r="BH11" s="1069"/>
      <c r="BI11" s="1069"/>
      <c r="BJ11" s="1042"/>
      <c r="BK11" s="1021"/>
      <c r="BL11" s="1021"/>
      <c r="BM11" s="1021"/>
      <c r="BN11" s="1042"/>
      <c r="BO11" s="1021"/>
      <c r="BP11" s="1021"/>
      <c r="BQ11" s="1021"/>
      <c r="BR11" s="1133"/>
      <c r="BS11" s="1125"/>
      <c r="BT11" s="1042"/>
      <c r="BU11" s="1042"/>
      <c r="BV11" s="1042"/>
      <c r="BW11" s="1029"/>
      <c r="BX11" s="1029"/>
      <c r="BY11" s="645"/>
      <c r="BZ11" s="645"/>
      <c r="CA11" s="645"/>
      <c r="CB11" s="645"/>
      <c r="CC11" s="645"/>
      <c r="CD11" s="645"/>
      <c r="CE11" s="645"/>
      <c r="CF11" s="645"/>
      <c r="CG11" s="645"/>
      <c r="CH11" s="645"/>
      <c r="CI11" s="645"/>
      <c r="CJ11" s="645"/>
      <c r="CK11" s="645"/>
      <c r="CL11" s="645"/>
      <c r="CM11" s="1021"/>
      <c r="CN11" s="1021"/>
      <c r="CO11" s="1021"/>
      <c r="CP11" s="1021"/>
      <c r="CQ11" s="1021"/>
      <c r="CR11" s="1144"/>
      <c r="CS11" s="1021"/>
      <c r="CT11" s="1021"/>
      <c r="CU11" s="1021"/>
      <c r="CV11" s="1144"/>
      <c r="CW11" s="1021"/>
      <c r="CX11" s="1021"/>
      <c r="CY11" s="1021"/>
      <c r="CZ11" s="1029"/>
      <c r="DA11" s="1021"/>
      <c r="DB11" s="1021"/>
      <c r="DC11" s="1021"/>
      <c r="DD11" s="1021"/>
      <c r="DE11" s="1021"/>
      <c r="DF11" s="1021"/>
      <c r="DG11" s="1021"/>
      <c r="DH11" s="1021"/>
      <c r="DI11" s="1021"/>
      <c r="DJ11" s="1021"/>
      <c r="DK11" s="1021"/>
      <c r="DL11" s="645"/>
      <c r="DM11" s="1144"/>
      <c r="DN11" s="1021"/>
      <c r="DO11" s="1021"/>
      <c r="DP11" s="1021"/>
      <c r="DQ11" s="1144"/>
      <c r="DR11" s="1021"/>
      <c r="DS11" s="1021"/>
      <c r="DT11" s="1021"/>
      <c r="DU11" s="1021"/>
      <c r="DV11" s="1029"/>
      <c r="DW11" s="1067"/>
      <c r="DX11" s="1067"/>
      <c r="DY11" s="1067"/>
      <c r="DZ11" s="1067"/>
      <c r="EA11" s="1029"/>
      <c r="EB11" s="1036"/>
      <c r="EC11" s="1036"/>
      <c r="ED11" s="1036"/>
      <c r="EE11" s="1036"/>
      <c r="EF11" s="1036"/>
      <c r="EG11" s="1036"/>
      <c r="EH11" s="1036"/>
      <c r="EI11" s="1029"/>
      <c r="EJ11" s="1029"/>
      <c r="EK11" s="645"/>
      <c r="EL11" s="645"/>
      <c r="EM11" s="645"/>
      <c r="EN11" s="645"/>
      <c r="EO11" s="645"/>
      <c r="EP11" s="645"/>
      <c r="EQ11" s="645"/>
      <c r="ER11" s="645"/>
      <c r="ES11" s="645"/>
      <c r="ET11" s="645"/>
      <c r="EU11" s="645"/>
      <c r="EV11" s="645"/>
      <c r="EW11" s="645"/>
      <c r="EX11" s="645"/>
      <c r="EY11" s="645"/>
      <c r="EZ11" s="645"/>
      <c r="FA11" s="645"/>
      <c r="FB11" s="645"/>
      <c r="FC11" s="645"/>
      <c r="FD11" s="645"/>
      <c r="FE11" s="718"/>
      <c r="FF11" s="645"/>
      <c r="FG11" s="645"/>
      <c r="FH11" s="645"/>
      <c r="FI11" s="645"/>
      <c r="FJ11" s="645"/>
      <c r="FK11" s="645"/>
      <c r="FL11" s="645"/>
      <c r="FM11" s="645"/>
      <c r="FN11" s="645"/>
      <c r="FO11" s="835"/>
      <c r="FP11" s="835"/>
      <c r="FQ11" s="835"/>
      <c r="FR11" s="835"/>
      <c r="FS11" s="835"/>
      <c r="FT11" s="835"/>
      <c r="FU11" s="835"/>
      <c r="FV11" s="835"/>
      <c r="FW11" s="835"/>
      <c r="FX11" s="835"/>
      <c r="FY11" s="718"/>
      <c r="FZ11" s="645"/>
      <c r="GA11" s="645"/>
      <c r="GB11" s="645"/>
      <c r="GC11" s="645"/>
      <c r="GD11" s="645"/>
      <c r="GE11" s="645"/>
      <c r="GF11" s="645"/>
      <c r="GG11" s="645"/>
      <c r="GH11" s="645"/>
      <c r="GI11" s="1021"/>
      <c r="GJ11" s="1021"/>
      <c r="GK11" s="1021"/>
      <c r="GL11" s="1021"/>
      <c r="GM11" s="1021"/>
      <c r="GN11" s="1021"/>
      <c r="GO11" s="1021"/>
      <c r="GP11" s="1021"/>
      <c r="GQ11" s="1021"/>
      <c r="GR11" s="607"/>
      <c r="GS11" s="1144"/>
      <c r="GT11" s="1021"/>
      <c r="GU11" s="1021"/>
      <c r="GV11" s="1021"/>
      <c r="GW11" s="1144"/>
      <c r="GX11" s="1021"/>
      <c r="GY11" s="1021"/>
      <c r="GZ11" s="1021"/>
      <c r="HA11" s="1021"/>
      <c r="HB11" s="1029"/>
      <c r="HC11" s="1021"/>
      <c r="HD11" s="1021"/>
      <c r="HE11" s="1067"/>
      <c r="HF11" s="1021"/>
      <c r="HG11" s="1021"/>
      <c r="HH11" s="1021"/>
      <c r="HI11" s="1067"/>
      <c r="HJ11" s="1021"/>
      <c r="HK11" s="1021"/>
      <c r="HL11" s="1021"/>
      <c r="HM11" s="901"/>
      <c r="HN11" s="1021"/>
      <c r="HO11" s="1021"/>
      <c r="HP11" s="1021"/>
      <c r="HQ11" s="1021"/>
      <c r="HR11" s="1021"/>
      <c r="HS11" s="1021"/>
      <c r="HT11" s="1021"/>
      <c r="HU11" s="1021"/>
      <c r="HV11" s="645"/>
      <c r="HW11" s="1148"/>
      <c r="HX11" s="1148"/>
      <c r="HY11" s="1148"/>
      <c r="HZ11" s="1148"/>
      <c r="IA11" s="645"/>
      <c r="IB11" s="645"/>
      <c r="IC11" s="645"/>
      <c r="ID11" s="645"/>
      <c r="IE11" s="645"/>
      <c r="IF11" s="645"/>
      <c r="IG11" s="645"/>
      <c r="IH11" s="645"/>
      <c r="II11" s="645"/>
      <c r="IJ11" s="645"/>
      <c r="IK11" s="645"/>
      <c r="IL11" s="645"/>
      <c r="IM11" s="645"/>
      <c r="IN11" s="645"/>
      <c r="IO11" s="645"/>
      <c r="IP11" s="1042"/>
      <c r="IQ11" s="645"/>
      <c r="IR11" s="645"/>
      <c r="IS11" s="645"/>
      <c r="IT11" s="645"/>
      <c r="IU11" s="645"/>
      <c r="IV11" s="645"/>
      <c r="IW11" s="1042"/>
      <c r="IX11" s="1021"/>
      <c r="IY11" s="1021"/>
      <c r="IZ11" s="1021"/>
      <c r="JA11" s="1021"/>
      <c r="JB11" s="1021"/>
      <c r="JC11" s="1021"/>
      <c r="JD11" s="1021"/>
      <c r="JE11" s="645"/>
      <c r="JF11" s="645"/>
      <c r="JG11" s="1148"/>
      <c r="JH11" s="1148"/>
      <c r="JI11" s="1148"/>
      <c r="JJ11" s="1148"/>
      <c r="JK11" s="645"/>
      <c r="JL11" s="645"/>
      <c r="JM11" s="645"/>
      <c r="JN11" s="645"/>
      <c r="JO11" s="645"/>
      <c r="JP11" s="645"/>
      <c r="JQ11" s="645"/>
      <c r="JR11" s="645"/>
      <c r="JS11" s="645"/>
      <c r="JT11" s="645"/>
      <c r="JU11" s="645"/>
      <c r="JV11" s="645"/>
      <c r="JW11" s="645"/>
      <c r="JX11" s="645"/>
      <c r="JY11" s="645"/>
      <c r="JZ11" s="1042"/>
      <c r="KA11" s="645"/>
      <c r="KB11" s="645"/>
      <c r="KC11" s="645"/>
      <c r="KD11" s="645"/>
      <c r="KE11" s="645"/>
      <c r="KF11" s="645"/>
      <c r="KG11" s="1042"/>
      <c r="KH11" s="1021"/>
      <c r="KI11" s="1021"/>
      <c r="KJ11" s="1021"/>
      <c r="KK11" s="1021"/>
      <c r="KL11" s="1021"/>
      <c r="KM11" s="1021"/>
      <c r="KN11" s="1021"/>
      <c r="KO11" s="645"/>
    </row>
    <row r="12" spans="1:301" s="1" customFormat="1" ht="12" customHeight="1">
      <c r="A12" s="1054" t="s">
        <v>201</v>
      </c>
      <c r="B12" s="1122">
        <v>42</v>
      </c>
      <c r="C12" s="1120">
        <v>2112</v>
      </c>
      <c r="D12" s="1112">
        <v>1320.8095238095239</v>
      </c>
      <c r="E12" s="1112">
        <v>1154.0263157894738</v>
      </c>
      <c r="F12" s="1118"/>
      <c r="G12" s="1020">
        <v>5</v>
      </c>
      <c r="H12" s="1020">
        <v>1</v>
      </c>
      <c r="I12" s="1020">
        <v>33</v>
      </c>
      <c r="J12" s="1020">
        <v>1</v>
      </c>
      <c r="K12" s="1020">
        <v>2</v>
      </c>
      <c r="L12" s="1118"/>
      <c r="M12" s="1020">
        <v>7</v>
      </c>
      <c r="N12" s="1020">
        <v>1</v>
      </c>
      <c r="O12" s="1020">
        <v>10</v>
      </c>
      <c r="P12" s="1020">
        <v>7</v>
      </c>
      <c r="Q12" s="1020">
        <v>9</v>
      </c>
      <c r="R12" s="1020">
        <v>8</v>
      </c>
      <c r="S12" s="1114">
        <v>39.27128205128205</v>
      </c>
      <c r="T12" s="1114">
        <v>23.866666666666667</v>
      </c>
      <c r="U12" s="1114">
        <v>11.295937499999999</v>
      </c>
      <c r="V12" s="1114">
        <v>3.1117391304347821</v>
      </c>
      <c r="W12" s="1063">
        <v>37</v>
      </c>
      <c r="X12" s="1020">
        <v>15</v>
      </c>
      <c r="Y12" s="1020">
        <v>9</v>
      </c>
      <c r="Z12" s="1020">
        <v>8</v>
      </c>
      <c r="AA12" s="1020">
        <v>1</v>
      </c>
      <c r="AB12" s="1020">
        <v>0</v>
      </c>
      <c r="AC12" s="1020">
        <v>4</v>
      </c>
      <c r="AD12" s="1020">
        <v>5</v>
      </c>
      <c r="AE12" s="1020">
        <v>0</v>
      </c>
      <c r="AF12" s="1026">
        <v>26</v>
      </c>
      <c r="AG12" s="1018">
        <v>3</v>
      </c>
      <c r="AH12" s="1018">
        <v>5</v>
      </c>
      <c r="AI12" s="1018">
        <v>17</v>
      </c>
      <c r="AJ12" s="1018">
        <v>1</v>
      </c>
      <c r="AK12" s="1063">
        <v>13</v>
      </c>
      <c r="AL12" s="1020">
        <v>3</v>
      </c>
      <c r="AM12" s="832"/>
      <c r="AN12" s="848"/>
      <c r="AO12" s="848"/>
      <c r="AP12" s="848"/>
      <c r="AQ12" s="848"/>
      <c r="AR12" s="848"/>
      <c r="AS12" s="848"/>
      <c r="AT12" s="846"/>
      <c r="AU12" s="1022"/>
      <c r="AV12" s="1022"/>
      <c r="AW12" s="1022"/>
      <c r="AX12" s="1022"/>
      <c r="AY12" s="1022"/>
      <c r="AZ12" s="1070"/>
      <c r="BA12" s="1020">
        <v>3</v>
      </c>
      <c r="BB12" s="1020">
        <v>5</v>
      </c>
      <c r="BC12" s="1020">
        <v>17</v>
      </c>
      <c r="BD12" s="1020">
        <v>3</v>
      </c>
      <c r="BE12" s="1020">
        <v>14</v>
      </c>
      <c r="BF12" s="1020">
        <v>3</v>
      </c>
      <c r="BG12" s="1080">
        <v>25.641025641025642</v>
      </c>
      <c r="BH12" s="1068">
        <v>667.48648648648646</v>
      </c>
      <c r="BI12" s="1068">
        <v>260.94594594594594</v>
      </c>
      <c r="BJ12" s="1041"/>
      <c r="BK12" s="1020">
        <v>30</v>
      </c>
      <c r="BL12" s="1020">
        <v>11</v>
      </c>
      <c r="BM12" s="1020">
        <v>0</v>
      </c>
      <c r="BN12" s="1041"/>
      <c r="BO12" s="1020">
        <v>33</v>
      </c>
      <c r="BP12" s="1020">
        <v>8</v>
      </c>
      <c r="BQ12" s="1020">
        <v>0</v>
      </c>
      <c r="BR12" s="1132">
        <v>61.617647058823529</v>
      </c>
      <c r="BS12" s="1124">
        <v>37</v>
      </c>
      <c r="BT12" s="1041">
        <v>9</v>
      </c>
      <c r="BU12" s="1041">
        <v>26</v>
      </c>
      <c r="BV12" s="1041">
        <v>2</v>
      </c>
      <c r="BW12" s="1028">
        <v>3</v>
      </c>
      <c r="BX12" s="1028">
        <v>1</v>
      </c>
      <c r="BY12" s="645"/>
      <c r="BZ12" s="645"/>
      <c r="CA12" s="645"/>
      <c r="CB12" s="645"/>
      <c r="CC12" s="645"/>
      <c r="CD12" s="645"/>
      <c r="CE12" s="645"/>
      <c r="CF12" s="645"/>
      <c r="CG12" s="645"/>
      <c r="CH12" s="645"/>
      <c r="CI12" s="645"/>
      <c r="CJ12" s="645"/>
      <c r="CK12" s="645"/>
      <c r="CL12" s="645"/>
      <c r="CM12" s="1020">
        <v>9</v>
      </c>
      <c r="CN12" s="1020">
        <v>28</v>
      </c>
      <c r="CO12" s="1020">
        <v>2</v>
      </c>
      <c r="CP12" s="1020">
        <v>3</v>
      </c>
      <c r="CQ12" s="1020">
        <v>1</v>
      </c>
      <c r="CR12" s="1143"/>
      <c r="CS12" s="1020">
        <v>47</v>
      </c>
      <c r="CT12" s="1020">
        <v>11</v>
      </c>
      <c r="CU12" s="1020">
        <v>0</v>
      </c>
      <c r="CV12" s="1143"/>
      <c r="CW12" s="1020">
        <v>6</v>
      </c>
      <c r="CX12" s="1020">
        <v>35</v>
      </c>
      <c r="CY12" s="1020">
        <v>0</v>
      </c>
      <c r="CZ12" s="1028">
        <v>40</v>
      </c>
      <c r="DA12" s="1020">
        <v>0</v>
      </c>
      <c r="DB12" s="1020">
        <v>8</v>
      </c>
      <c r="DC12" s="1020">
        <v>0</v>
      </c>
      <c r="DD12" s="1020">
        <v>17</v>
      </c>
      <c r="DE12" s="1020">
        <v>9</v>
      </c>
      <c r="DF12" s="1020">
        <v>2</v>
      </c>
      <c r="DG12" s="1020">
        <v>0</v>
      </c>
      <c r="DH12" s="1020">
        <v>4</v>
      </c>
      <c r="DI12" s="1020">
        <v>0</v>
      </c>
      <c r="DJ12" s="1020">
        <v>2</v>
      </c>
      <c r="DK12" s="1020">
        <v>0</v>
      </c>
      <c r="DL12" s="645"/>
      <c r="DM12" s="1143"/>
      <c r="DN12" s="1020">
        <v>36</v>
      </c>
      <c r="DO12" s="1020">
        <v>6</v>
      </c>
      <c r="DP12" s="1020">
        <v>0</v>
      </c>
      <c r="DQ12" s="1143"/>
      <c r="DR12" s="1020">
        <v>22</v>
      </c>
      <c r="DS12" s="1020">
        <v>9</v>
      </c>
      <c r="DT12" s="1020">
        <v>5</v>
      </c>
      <c r="DU12" s="1020">
        <v>0</v>
      </c>
      <c r="DV12" s="1028">
        <v>0</v>
      </c>
      <c r="DW12" s="1080">
        <v>11</v>
      </c>
      <c r="DX12" s="1080">
        <v>1</v>
      </c>
      <c r="DY12" s="1080">
        <v>10</v>
      </c>
      <c r="DZ12" s="1080">
        <v>10</v>
      </c>
      <c r="EA12" s="1028">
        <v>34</v>
      </c>
      <c r="EB12" s="1035">
        <v>30</v>
      </c>
      <c r="EC12" s="1035">
        <v>2</v>
      </c>
      <c r="ED12" s="1035">
        <v>0</v>
      </c>
      <c r="EE12" s="1035">
        <v>0</v>
      </c>
      <c r="EF12" s="1035">
        <v>0</v>
      </c>
      <c r="EG12" s="1035">
        <v>0</v>
      </c>
      <c r="EH12" s="1035">
        <v>2</v>
      </c>
      <c r="EI12" s="1028">
        <v>7</v>
      </c>
      <c r="EJ12" s="1028">
        <v>0</v>
      </c>
      <c r="EK12" s="645"/>
      <c r="EL12" s="645"/>
      <c r="EM12" s="645"/>
      <c r="EN12" s="645"/>
      <c r="EO12" s="645"/>
      <c r="EP12" s="645"/>
      <c r="EQ12" s="645"/>
      <c r="ER12" s="645"/>
      <c r="ES12" s="645"/>
      <c r="ET12" s="645"/>
      <c r="EU12" s="645"/>
      <c r="EV12" s="645"/>
      <c r="EW12" s="645"/>
      <c r="EX12" s="645"/>
      <c r="EY12" s="645"/>
      <c r="EZ12" s="645"/>
      <c r="FA12" s="645"/>
      <c r="FB12" s="645"/>
      <c r="FC12" s="645"/>
      <c r="FD12" s="645"/>
      <c r="FE12" s="718"/>
      <c r="FF12" s="645"/>
      <c r="FG12" s="645"/>
      <c r="FH12" s="645"/>
      <c r="FI12" s="645"/>
      <c r="FJ12" s="645"/>
      <c r="FK12" s="645"/>
      <c r="FL12" s="645"/>
      <c r="FM12" s="645"/>
      <c r="FN12" s="645"/>
      <c r="FO12" s="835"/>
      <c r="FP12" s="835"/>
      <c r="FQ12" s="835"/>
      <c r="FR12" s="835"/>
      <c r="FS12" s="835"/>
      <c r="FT12" s="835"/>
      <c r="FU12" s="835"/>
      <c r="FV12" s="835"/>
      <c r="FW12" s="835"/>
      <c r="FX12" s="835"/>
      <c r="FY12" s="718"/>
      <c r="FZ12" s="645"/>
      <c r="GA12" s="645"/>
      <c r="GB12" s="645"/>
      <c r="GC12" s="645"/>
      <c r="GD12" s="645"/>
      <c r="GE12" s="645"/>
      <c r="GF12" s="645"/>
      <c r="GG12" s="645"/>
      <c r="GH12" s="645"/>
      <c r="GI12" s="1020">
        <v>30</v>
      </c>
      <c r="GJ12" s="1020">
        <v>3</v>
      </c>
      <c r="GK12" s="1020">
        <v>7</v>
      </c>
      <c r="GL12" s="1020">
        <v>5</v>
      </c>
      <c r="GM12" s="1020">
        <v>8</v>
      </c>
      <c r="GN12" s="1020">
        <v>1</v>
      </c>
      <c r="GO12" s="1020">
        <v>14</v>
      </c>
      <c r="GP12" s="1020">
        <v>7</v>
      </c>
      <c r="GQ12" s="1020">
        <v>0</v>
      </c>
      <c r="GR12" s="645"/>
      <c r="GS12" s="1143"/>
      <c r="GT12" s="1020">
        <v>31</v>
      </c>
      <c r="GU12" s="1020">
        <v>11</v>
      </c>
      <c r="GV12" s="1020">
        <v>0</v>
      </c>
      <c r="GW12" s="1143"/>
      <c r="GX12" s="1020">
        <v>20</v>
      </c>
      <c r="GY12" s="1020">
        <v>8</v>
      </c>
      <c r="GZ12" s="1020">
        <v>2</v>
      </c>
      <c r="HA12" s="1020">
        <v>0</v>
      </c>
      <c r="HB12" s="1028">
        <v>1</v>
      </c>
      <c r="HC12" s="1020">
        <v>0</v>
      </c>
      <c r="HD12" s="1020">
        <v>0</v>
      </c>
      <c r="HE12" s="1080">
        <v>136</v>
      </c>
      <c r="HF12" s="1020">
        <v>31</v>
      </c>
      <c r="HG12" s="1020">
        <v>4</v>
      </c>
      <c r="HH12" s="1020">
        <v>7</v>
      </c>
      <c r="HI12" s="1080">
        <v>67</v>
      </c>
      <c r="HJ12" s="1020">
        <v>33</v>
      </c>
      <c r="HK12" s="1020">
        <v>3</v>
      </c>
      <c r="HL12" s="1020">
        <v>6</v>
      </c>
      <c r="HM12" s="901"/>
      <c r="HN12" s="1020">
        <v>5</v>
      </c>
      <c r="HO12" s="1020">
        <v>0</v>
      </c>
      <c r="HP12" s="1020">
        <v>2</v>
      </c>
      <c r="HQ12" s="1020">
        <v>1</v>
      </c>
      <c r="HR12" s="1020">
        <v>7</v>
      </c>
      <c r="HS12" s="1020">
        <v>1</v>
      </c>
      <c r="HT12" s="1020">
        <v>22</v>
      </c>
      <c r="HU12" s="1020">
        <v>4</v>
      </c>
      <c r="HV12" s="645"/>
      <c r="HW12" s="1147"/>
      <c r="HX12" s="1147"/>
      <c r="HY12" s="1147"/>
      <c r="HZ12" s="1147"/>
      <c r="IA12" s="645"/>
      <c r="IB12" s="645"/>
      <c r="IC12" s="645"/>
      <c r="ID12" s="645"/>
      <c r="IE12" s="645"/>
      <c r="IF12" s="645"/>
      <c r="IG12" s="645"/>
      <c r="IH12" s="645"/>
      <c r="II12" s="645"/>
      <c r="IJ12" s="645"/>
      <c r="IK12" s="645"/>
      <c r="IL12" s="645"/>
      <c r="IM12" s="645"/>
      <c r="IN12" s="645"/>
      <c r="IO12" s="645"/>
      <c r="IP12" s="1041"/>
      <c r="IQ12" s="645"/>
      <c r="IR12" s="645"/>
      <c r="IS12" s="645"/>
      <c r="IT12" s="645"/>
      <c r="IU12" s="645"/>
      <c r="IV12" s="645"/>
      <c r="IW12" s="1041"/>
      <c r="IX12" s="1020">
        <v>11</v>
      </c>
      <c r="IY12" s="1020">
        <v>7</v>
      </c>
      <c r="IZ12" s="1020">
        <v>19</v>
      </c>
      <c r="JA12" s="1020">
        <v>5</v>
      </c>
      <c r="JB12" s="1020">
        <v>17</v>
      </c>
      <c r="JC12" s="1020">
        <v>0</v>
      </c>
      <c r="JD12" s="1020">
        <v>26</v>
      </c>
      <c r="JE12" s="645"/>
      <c r="JF12" s="645"/>
      <c r="JG12" s="1147"/>
      <c r="JH12" s="1147"/>
      <c r="JI12" s="1147"/>
      <c r="JJ12" s="1147"/>
      <c r="JK12" s="645"/>
      <c r="JL12" s="645"/>
      <c r="JM12" s="645"/>
      <c r="JN12" s="645"/>
      <c r="JO12" s="645"/>
      <c r="JP12" s="645"/>
      <c r="JQ12" s="645"/>
      <c r="JR12" s="645"/>
      <c r="JS12" s="645"/>
      <c r="JT12" s="645"/>
      <c r="JU12" s="645"/>
      <c r="JV12" s="645"/>
      <c r="JW12" s="645"/>
      <c r="JX12" s="645"/>
      <c r="JY12" s="645"/>
      <c r="JZ12" s="1041"/>
      <c r="KA12" s="645"/>
      <c r="KB12" s="645"/>
      <c r="KC12" s="645"/>
      <c r="KD12" s="645"/>
      <c r="KE12" s="645"/>
      <c r="KF12" s="645"/>
      <c r="KG12" s="1041"/>
      <c r="KH12" s="1020">
        <v>24</v>
      </c>
      <c r="KI12" s="1020">
        <v>13</v>
      </c>
      <c r="KJ12" s="1020">
        <v>20</v>
      </c>
      <c r="KK12" s="1020">
        <v>1</v>
      </c>
      <c r="KL12" s="1020">
        <v>85</v>
      </c>
      <c r="KM12" s="1020">
        <v>12</v>
      </c>
      <c r="KN12" s="1020">
        <v>40</v>
      </c>
      <c r="KO12" s="645"/>
    </row>
    <row r="13" spans="1:301" s="1" customFormat="1" ht="12" customHeight="1">
      <c r="A13" s="1055"/>
      <c r="B13" s="1123"/>
      <c r="C13" s="1121"/>
      <c r="D13" s="1113"/>
      <c r="E13" s="1113"/>
      <c r="F13" s="1119"/>
      <c r="G13" s="1021"/>
      <c r="H13" s="1021"/>
      <c r="I13" s="1021"/>
      <c r="J13" s="1021"/>
      <c r="K13" s="1021"/>
      <c r="L13" s="1119"/>
      <c r="M13" s="1021"/>
      <c r="N13" s="1021"/>
      <c r="O13" s="1021"/>
      <c r="P13" s="1021"/>
      <c r="Q13" s="1021"/>
      <c r="R13" s="1021"/>
      <c r="S13" s="1115"/>
      <c r="T13" s="1115"/>
      <c r="U13" s="1115"/>
      <c r="V13" s="1115"/>
      <c r="W13" s="1064"/>
      <c r="X13" s="1021"/>
      <c r="Y13" s="1021"/>
      <c r="Z13" s="1021"/>
      <c r="AA13" s="1021"/>
      <c r="AB13" s="1021"/>
      <c r="AC13" s="1021"/>
      <c r="AD13" s="1021"/>
      <c r="AE13" s="1021"/>
      <c r="AF13" s="1111"/>
      <c r="AG13" s="1019"/>
      <c r="AH13" s="1019"/>
      <c r="AI13" s="1019"/>
      <c r="AJ13" s="1019"/>
      <c r="AK13" s="1064"/>
      <c r="AL13" s="1021"/>
      <c r="AM13" s="832"/>
      <c r="AN13" s="848"/>
      <c r="AO13" s="848"/>
      <c r="AP13" s="848"/>
      <c r="AQ13" s="848"/>
      <c r="AR13" s="848"/>
      <c r="AS13" s="848"/>
      <c r="AT13" s="846"/>
      <c r="AU13" s="1022"/>
      <c r="AV13" s="1022"/>
      <c r="AW13" s="1022"/>
      <c r="AX13" s="1022"/>
      <c r="AY13" s="1022"/>
      <c r="AZ13" s="1071"/>
      <c r="BA13" s="1021"/>
      <c r="BB13" s="1021"/>
      <c r="BC13" s="1021"/>
      <c r="BD13" s="1021"/>
      <c r="BE13" s="1021"/>
      <c r="BF13" s="1021"/>
      <c r="BG13" s="1067"/>
      <c r="BH13" s="1069"/>
      <c r="BI13" s="1069"/>
      <c r="BJ13" s="1042"/>
      <c r="BK13" s="1021"/>
      <c r="BL13" s="1021"/>
      <c r="BM13" s="1021"/>
      <c r="BN13" s="1042"/>
      <c r="BO13" s="1021"/>
      <c r="BP13" s="1021"/>
      <c r="BQ13" s="1021"/>
      <c r="BR13" s="1133"/>
      <c r="BS13" s="1125"/>
      <c r="BT13" s="1042"/>
      <c r="BU13" s="1042"/>
      <c r="BV13" s="1042"/>
      <c r="BW13" s="1029"/>
      <c r="BX13" s="1029"/>
      <c r="BY13" s="645"/>
      <c r="BZ13" s="645"/>
      <c r="CA13" s="645"/>
      <c r="CB13" s="645"/>
      <c r="CC13" s="645"/>
      <c r="CD13" s="645"/>
      <c r="CE13" s="645"/>
      <c r="CF13" s="645"/>
      <c r="CG13" s="645"/>
      <c r="CH13" s="645"/>
      <c r="CI13" s="645"/>
      <c r="CJ13" s="645"/>
      <c r="CK13" s="645"/>
      <c r="CL13" s="645"/>
      <c r="CM13" s="1021"/>
      <c r="CN13" s="1021"/>
      <c r="CO13" s="1021"/>
      <c r="CP13" s="1021"/>
      <c r="CQ13" s="1021"/>
      <c r="CR13" s="1144"/>
      <c r="CS13" s="1021"/>
      <c r="CT13" s="1021"/>
      <c r="CU13" s="1021"/>
      <c r="CV13" s="1144"/>
      <c r="CW13" s="1021"/>
      <c r="CX13" s="1021"/>
      <c r="CY13" s="1021"/>
      <c r="CZ13" s="1029"/>
      <c r="DA13" s="1021"/>
      <c r="DB13" s="1021"/>
      <c r="DC13" s="1021"/>
      <c r="DD13" s="1021"/>
      <c r="DE13" s="1021"/>
      <c r="DF13" s="1021"/>
      <c r="DG13" s="1021"/>
      <c r="DH13" s="1021"/>
      <c r="DI13" s="1021"/>
      <c r="DJ13" s="1021"/>
      <c r="DK13" s="1021"/>
      <c r="DL13" s="645"/>
      <c r="DM13" s="1144"/>
      <c r="DN13" s="1021"/>
      <c r="DO13" s="1021"/>
      <c r="DP13" s="1021"/>
      <c r="DQ13" s="1144"/>
      <c r="DR13" s="1021"/>
      <c r="DS13" s="1021"/>
      <c r="DT13" s="1021"/>
      <c r="DU13" s="1021"/>
      <c r="DV13" s="1029"/>
      <c r="DW13" s="1067"/>
      <c r="DX13" s="1067"/>
      <c r="DY13" s="1067"/>
      <c r="DZ13" s="1067"/>
      <c r="EA13" s="1029"/>
      <c r="EB13" s="1036"/>
      <c r="EC13" s="1036"/>
      <c r="ED13" s="1036"/>
      <c r="EE13" s="1036"/>
      <c r="EF13" s="1036"/>
      <c r="EG13" s="1036"/>
      <c r="EH13" s="1036"/>
      <c r="EI13" s="1029"/>
      <c r="EJ13" s="1029"/>
      <c r="EK13" s="645"/>
      <c r="EL13" s="645"/>
      <c r="EM13" s="645"/>
      <c r="EN13" s="645"/>
      <c r="EO13" s="645"/>
      <c r="EP13" s="645"/>
      <c r="EQ13" s="645"/>
      <c r="ER13" s="645"/>
      <c r="ES13" s="645"/>
      <c r="ET13" s="645"/>
      <c r="EU13" s="645"/>
      <c r="EV13" s="645"/>
      <c r="EW13" s="645"/>
      <c r="EX13" s="645"/>
      <c r="EY13" s="645"/>
      <c r="EZ13" s="645"/>
      <c r="FA13" s="645"/>
      <c r="FB13" s="645"/>
      <c r="FC13" s="645"/>
      <c r="FD13" s="645"/>
      <c r="FE13" s="718"/>
      <c r="FF13" s="645"/>
      <c r="FG13" s="645"/>
      <c r="FH13" s="645"/>
      <c r="FI13" s="645"/>
      <c r="FJ13" s="645"/>
      <c r="FK13" s="645"/>
      <c r="FL13" s="645"/>
      <c r="FM13" s="645"/>
      <c r="FN13" s="645"/>
      <c r="FO13" s="835"/>
      <c r="FP13" s="835"/>
      <c r="FQ13" s="835"/>
      <c r="FR13" s="835"/>
      <c r="FS13" s="835"/>
      <c r="FT13" s="835"/>
      <c r="FU13" s="835"/>
      <c r="FV13" s="835"/>
      <c r="FW13" s="835"/>
      <c r="FX13" s="835"/>
      <c r="FY13" s="718"/>
      <c r="FZ13" s="645"/>
      <c r="GA13" s="645"/>
      <c r="GB13" s="645"/>
      <c r="GC13" s="645"/>
      <c r="GD13" s="645"/>
      <c r="GE13" s="645"/>
      <c r="GF13" s="645"/>
      <c r="GG13" s="645"/>
      <c r="GH13" s="645"/>
      <c r="GI13" s="1021"/>
      <c r="GJ13" s="1021"/>
      <c r="GK13" s="1021"/>
      <c r="GL13" s="1021"/>
      <c r="GM13" s="1021"/>
      <c r="GN13" s="1021"/>
      <c r="GO13" s="1021"/>
      <c r="GP13" s="1021"/>
      <c r="GQ13" s="1021"/>
      <c r="GR13" s="645"/>
      <c r="GS13" s="1144"/>
      <c r="GT13" s="1021"/>
      <c r="GU13" s="1021"/>
      <c r="GV13" s="1021"/>
      <c r="GW13" s="1144"/>
      <c r="GX13" s="1021"/>
      <c r="GY13" s="1021"/>
      <c r="GZ13" s="1021"/>
      <c r="HA13" s="1021"/>
      <c r="HB13" s="1029"/>
      <c r="HC13" s="1021"/>
      <c r="HD13" s="1021"/>
      <c r="HE13" s="1067"/>
      <c r="HF13" s="1021"/>
      <c r="HG13" s="1021"/>
      <c r="HH13" s="1021"/>
      <c r="HI13" s="1067"/>
      <c r="HJ13" s="1021"/>
      <c r="HK13" s="1021"/>
      <c r="HL13" s="1021"/>
      <c r="HM13" s="901"/>
      <c r="HN13" s="1021"/>
      <c r="HO13" s="1021"/>
      <c r="HP13" s="1021"/>
      <c r="HQ13" s="1021"/>
      <c r="HR13" s="1021"/>
      <c r="HS13" s="1021"/>
      <c r="HT13" s="1021"/>
      <c r="HU13" s="1021"/>
      <c r="HV13" s="645"/>
      <c r="HW13" s="1148"/>
      <c r="HX13" s="1148"/>
      <c r="HY13" s="1148"/>
      <c r="HZ13" s="1148"/>
      <c r="IA13" s="645"/>
      <c r="IB13" s="645"/>
      <c r="IC13" s="645"/>
      <c r="ID13" s="645"/>
      <c r="IE13" s="645"/>
      <c r="IF13" s="645"/>
      <c r="IG13" s="645"/>
      <c r="IH13" s="645"/>
      <c r="II13" s="645"/>
      <c r="IJ13" s="645"/>
      <c r="IK13" s="645"/>
      <c r="IL13" s="645"/>
      <c r="IM13" s="645"/>
      <c r="IN13" s="645"/>
      <c r="IO13" s="645"/>
      <c r="IP13" s="1042"/>
      <c r="IQ13" s="645"/>
      <c r="IR13" s="645"/>
      <c r="IS13" s="645"/>
      <c r="IT13" s="645"/>
      <c r="IU13" s="645"/>
      <c r="IV13" s="645"/>
      <c r="IW13" s="1042"/>
      <c r="IX13" s="1021"/>
      <c r="IY13" s="1021"/>
      <c r="IZ13" s="1021"/>
      <c r="JA13" s="1021"/>
      <c r="JB13" s="1021"/>
      <c r="JC13" s="1021"/>
      <c r="JD13" s="1021"/>
      <c r="JE13" s="645"/>
      <c r="JF13" s="645"/>
      <c r="JG13" s="1148"/>
      <c r="JH13" s="1148"/>
      <c r="JI13" s="1148"/>
      <c r="JJ13" s="1148"/>
      <c r="JK13" s="645"/>
      <c r="JL13" s="645"/>
      <c r="JM13" s="645"/>
      <c r="JN13" s="645"/>
      <c r="JO13" s="645"/>
      <c r="JP13" s="645"/>
      <c r="JQ13" s="645"/>
      <c r="JR13" s="645"/>
      <c r="JS13" s="645"/>
      <c r="JT13" s="645"/>
      <c r="JU13" s="645"/>
      <c r="JV13" s="645"/>
      <c r="JW13" s="645"/>
      <c r="JX13" s="645"/>
      <c r="JY13" s="645"/>
      <c r="JZ13" s="1042"/>
      <c r="KA13" s="645"/>
      <c r="KB13" s="645"/>
      <c r="KC13" s="645"/>
      <c r="KD13" s="645"/>
      <c r="KE13" s="645"/>
      <c r="KF13" s="645"/>
      <c r="KG13" s="1042"/>
      <c r="KH13" s="1021"/>
      <c r="KI13" s="1021"/>
      <c r="KJ13" s="1021"/>
      <c r="KK13" s="1021"/>
      <c r="KL13" s="1021"/>
      <c r="KM13" s="1021"/>
      <c r="KN13" s="1021"/>
      <c r="KO13" s="645"/>
    </row>
    <row r="14" spans="1:301" s="1" customFormat="1" ht="12" customHeight="1">
      <c r="A14" s="1055" t="s">
        <v>531</v>
      </c>
      <c r="B14" s="1122">
        <v>181</v>
      </c>
      <c r="C14" s="1120">
        <v>5938</v>
      </c>
      <c r="D14" s="1112">
        <v>1361.984126984127</v>
      </c>
      <c r="E14" s="1112">
        <v>1288.4085365853659</v>
      </c>
      <c r="F14" s="1118"/>
      <c r="G14" s="1020">
        <v>16</v>
      </c>
      <c r="H14" s="1020">
        <v>16</v>
      </c>
      <c r="I14" s="1020">
        <v>139</v>
      </c>
      <c r="J14" s="1020">
        <v>6</v>
      </c>
      <c r="K14" s="1020">
        <v>4</v>
      </c>
      <c r="L14" s="1118"/>
      <c r="M14" s="1020">
        <v>22</v>
      </c>
      <c r="N14" s="1020">
        <v>40</v>
      </c>
      <c r="O14" s="1020">
        <v>16</v>
      </c>
      <c r="P14" s="1020">
        <v>23</v>
      </c>
      <c r="Q14" s="1020">
        <v>52</v>
      </c>
      <c r="R14" s="1020">
        <v>28</v>
      </c>
      <c r="S14" s="1114">
        <v>40.025321637426899</v>
      </c>
      <c r="T14" s="1114">
        <v>24.301590909090908</v>
      </c>
      <c r="U14" s="1114">
        <v>4.7586956521739125</v>
      </c>
      <c r="V14" s="1114">
        <v>5.0809859154929589</v>
      </c>
      <c r="W14" s="1063">
        <v>163</v>
      </c>
      <c r="X14" s="1020">
        <v>98</v>
      </c>
      <c r="Y14" s="1020">
        <v>2</v>
      </c>
      <c r="Z14" s="1020">
        <v>6</v>
      </c>
      <c r="AA14" s="1020">
        <v>3</v>
      </c>
      <c r="AB14" s="1020">
        <v>1</v>
      </c>
      <c r="AC14" s="1020">
        <v>53</v>
      </c>
      <c r="AD14" s="1020">
        <v>17</v>
      </c>
      <c r="AE14" s="1020">
        <v>1</v>
      </c>
      <c r="AF14" s="1026">
        <v>82</v>
      </c>
      <c r="AG14" s="1018">
        <v>12</v>
      </c>
      <c r="AH14" s="1018">
        <v>57</v>
      </c>
      <c r="AI14" s="1018">
        <v>7</v>
      </c>
      <c r="AJ14" s="1018">
        <v>6</v>
      </c>
      <c r="AK14" s="1063">
        <v>90</v>
      </c>
      <c r="AL14" s="1020">
        <v>3</v>
      </c>
      <c r="AM14" s="832"/>
      <c r="AN14" s="848"/>
      <c r="AO14" s="848"/>
      <c r="AP14" s="848"/>
      <c r="AQ14" s="848"/>
      <c r="AR14" s="848"/>
      <c r="AS14" s="848"/>
      <c r="AT14" s="846"/>
      <c r="AU14" s="1022"/>
      <c r="AV14" s="1022"/>
      <c r="AW14" s="1022"/>
      <c r="AX14" s="1022"/>
      <c r="AY14" s="1022"/>
      <c r="AZ14" s="1070"/>
      <c r="BA14" s="1020">
        <v>12</v>
      </c>
      <c r="BB14" s="1020">
        <v>58</v>
      </c>
      <c r="BC14" s="1020">
        <v>8</v>
      </c>
      <c r="BD14" s="1020">
        <v>7</v>
      </c>
      <c r="BE14" s="1020">
        <v>91</v>
      </c>
      <c r="BF14" s="1020">
        <v>3</v>
      </c>
      <c r="BG14" s="1080">
        <v>20.374269005847953</v>
      </c>
      <c r="BH14" s="1068">
        <v>436.01257861635219</v>
      </c>
      <c r="BI14" s="1068">
        <v>219.60377358490567</v>
      </c>
      <c r="BJ14" s="1041"/>
      <c r="BK14" s="1020">
        <v>149</v>
      </c>
      <c r="BL14" s="1020">
        <v>30</v>
      </c>
      <c r="BM14" s="1020">
        <v>1</v>
      </c>
      <c r="BN14" s="1041"/>
      <c r="BO14" s="1020">
        <v>140</v>
      </c>
      <c r="BP14" s="1020">
        <v>40</v>
      </c>
      <c r="BQ14" s="1020">
        <v>0</v>
      </c>
      <c r="BR14" s="1132">
        <v>62.463999999999999</v>
      </c>
      <c r="BS14" s="1124">
        <v>148</v>
      </c>
      <c r="BT14" s="1041">
        <v>27</v>
      </c>
      <c r="BU14" s="1041">
        <v>98</v>
      </c>
      <c r="BV14" s="1041">
        <v>23</v>
      </c>
      <c r="BW14" s="1028">
        <v>25</v>
      </c>
      <c r="BX14" s="1028">
        <v>3</v>
      </c>
      <c r="BY14" s="645"/>
      <c r="BZ14" s="645"/>
      <c r="CA14" s="645"/>
      <c r="CB14" s="645"/>
      <c r="CC14" s="645"/>
      <c r="CD14" s="645"/>
      <c r="CE14" s="645"/>
      <c r="CF14" s="645"/>
      <c r="CG14" s="645"/>
      <c r="CH14" s="645"/>
      <c r="CI14" s="645"/>
      <c r="CJ14" s="645"/>
      <c r="CK14" s="645"/>
      <c r="CL14" s="645"/>
      <c r="CM14" s="1020">
        <v>27</v>
      </c>
      <c r="CN14" s="1020">
        <v>100</v>
      </c>
      <c r="CO14" s="1020">
        <v>24</v>
      </c>
      <c r="CP14" s="1020">
        <v>25</v>
      </c>
      <c r="CQ14" s="1020">
        <v>3</v>
      </c>
      <c r="CR14" s="1143"/>
      <c r="CS14" s="1020">
        <v>215</v>
      </c>
      <c r="CT14" s="1020">
        <v>52</v>
      </c>
      <c r="CU14" s="1020">
        <v>5</v>
      </c>
      <c r="CV14" s="1143"/>
      <c r="CW14" s="1020">
        <v>30</v>
      </c>
      <c r="CX14" s="1020">
        <v>148</v>
      </c>
      <c r="CY14" s="1020">
        <v>1</v>
      </c>
      <c r="CZ14" s="1028">
        <v>171</v>
      </c>
      <c r="DA14" s="1020">
        <v>2</v>
      </c>
      <c r="DB14" s="1020">
        <v>21</v>
      </c>
      <c r="DC14" s="1020">
        <v>2</v>
      </c>
      <c r="DD14" s="1020">
        <v>92</v>
      </c>
      <c r="DE14" s="1020">
        <v>27</v>
      </c>
      <c r="DF14" s="1020">
        <v>2</v>
      </c>
      <c r="DG14" s="1020">
        <v>1</v>
      </c>
      <c r="DH14" s="1020">
        <v>24</v>
      </c>
      <c r="DI14" s="1020">
        <v>0</v>
      </c>
      <c r="DJ14" s="1020">
        <v>10</v>
      </c>
      <c r="DK14" s="1020">
        <v>0</v>
      </c>
      <c r="DL14" s="645"/>
      <c r="DM14" s="1143"/>
      <c r="DN14" s="1020">
        <v>139</v>
      </c>
      <c r="DO14" s="1020">
        <v>42</v>
      </c>
      <c r="DP14" s="1020">
        <v>0</v>
      </c>
      <c r="DQ14" s="1143"/>
      <c r="DR14" s="1020">
        <v>61</v>
      </c>
      <c r="DS14" s="1020">
        <v>61</v>
      </c>
      <c r="DT14" s="1020">
        <v>11</v>
      </c>
      <c r="DU14" s="1020">
        <v>3</v>
      </c>
      <c r="DV14" s="1028">
        <v>3</v>
      </c>
      <c r="DW14" s="1080">
        <v>24</v>
      </c>
      <c r="DX14" s="1080">
        <v>6</v>
      </c>
      <c r="DY14" s="1080">
        <v>79</v>
      </c>
      <c r="DZ14" s="1080">
        <v>79</v>
      </c>
      <c r="EA14" s="1028">
        <v>137</v>
      </c>
      <c r="EB14" s="1035">
        <v>103</v>
      </c>
      <c r="EC14" s="1035">
        <v>2</v>
      </c>
      <c r="ED14" s="1035">
        <v>7</v>
      </c>
      <c r="EE14" s="1035">
        <v>4</v>
      </c>
      <c r="EF14" s="1035">
        <v>4</v>
      </c>
      <c r="EG14" s="1035">
        <v>0</v>
      </c>
      <c r="EH14" s="1035">
        <v>17</v>
      </c>
      <c r="EI14" s="1028">
        <v>40</v>
      </c>
      <c r="EJ14" s="1028">
        <v>3</v>
      </c>
      <c r="EK14" s="645"/>
      <c r="EL14" s="645"/>
      <c r="EM14" s="645"/>
      <c r="EN14" s="645"/>
      <c r="EO14" s="645"/>
      <c r="EP14" s="645"/>
      <c r="EQ14" s="645"/>
      <c r="ER14" s="645"/>
      <c r="ES14" s="645"/>
      <c r="ET14" s="645"/>
      <c r="EU14" s="645"/>
      <c r="EV14" s="645"/>
      <c r="EW14" s="645"/>
      <c r="EX14" s="645"/>
      <c r="EY14" s="645"/>
      <c r="EZ14" s="645"/>
      <c r="FA14" s="645"/>
      <c r="FB14" s="645"/>
      <c r="FC14" s="645"/>
      <c r="FD14" s="645"/>
      <c r="FE14" s="718"/>
      <c r="FF14" s="645"/>
      <c r="FG14" s="645"/>
      <c r="FH14" s="645"/>
      <c r="FI14" s="645"/>
      <c r="FJ14" s="645"/>
      <c r="FK14" s="645"/>
      <c r="FL14" s="645"/>
      <c r="FM14" s="645"/>
      <c r="FN14" s="645"/>
      <c r="FO14" s="835"/>
      <c r="FP14" s="835"/>
      <c r="FQ14" s="835"/>
      <c r="FR14" s="835"/>
      <c r="FS14" s="835"/>
      <c r="FT14" s="835"/>
      <c r="FU14" s="835"/>
      <c r="FV14" s="835"/>
      <c r="FW14" s="835"/>
      <c r="FX14" s="835"/>
      <c r="FY14" s="718"/>
      <c r="FZ14" s="645"/>
      <c r="GA14" s="645"/>
      <c r="GB14" s="645"/>
      <c r="GC14" s="645"/>
      <c r="GD14" s="645"/>
      <c r="GE14" s="645"/>
      <c r="GF14" s="645"/>
      <c r="GG14" s="645"/>
      <c r="GH14" s="645"/>
      <c r="GI14" s="1020">
        <v>103</v>
      </c>
      <c r="GJ14" s="1020">
        <v>9</v>
      </c>
      <c r="GK14" s="1020">
        <v>44</v>
      </c>
      <c r="GL14" s="1020">
        <v>18</v>
      </c>
      <c r="GM14" s="1020">
        <v>35</v>
      </c>
      <c r="GN14" s="1020">
        <v>4</v>
      </c>
      <c r="GO14" s="1020">
        <v>55</v>
      </c>
      <c r="GP14" s="1020">
        <v>40</v>
      </c>
      <c r="GQ14" s="1020">
        <v>3</v>
      </c>
      <c r="GR14" s="645"/>
      <c r="GS14" s="1143"/>
      <c r="GT14" s="1020">
        <v>112</v>
      </c>
      <c r="GU14" s="1020">
        <v>66</v>
      </c>
      <c r="GV14" s="1020">
        <v>3</v>
      </c>
      <c r="GW14" s="1143"/>
      <c r="GX14" s="1020">
        <v>73</v>
      </c>
      <c r="GY14" s="1020">
        <v>22</v>
      </c>
      <c r="GZ14" s="1020">
        <v>11</v>
      </c>
      <c r="HA14" s="1020">
        <v>2</v>
      </c>
      <c r="HB14" s="1028">
        <v>4</v>
      </c>
      <c r="HC14" s="1020">
        <v>1</v>
      </c>
      <c r="HD14" s="1020">
        <v>3</v>
      </c>
      <c r="HE14" s="1080">
        <v>272</v>
      </c>
      <c r="HF14" s="1020">
        <v>99</v>
      </c>
      <c r="HG14" s="1020">
        <v>21</v>
      </c>
      <c r="HH14" s="1020">
        <v>61</v>
      </c>
      <c r="HI14" s="1080">
        <v>290</v>
      </c>
      <c r="HJ14" s="1020">
        <v>117</v>
      </c>
      <c r="HK14" s="1020">
        <v>13</v>
      </c>
      <c r="HL14" s="1020">
        <v>51</v>
      </c>
      <c r="HM14" s="901"/>
      <c r="HN14" s="1020">
        <v>31</v>
      </c>
      <c r="HO14" s="1020">
        <v>1</v>
      </c>
      <c r="HP14" s="1020">
        <v>1</v>
      </c>
      <c r="HQ14" s="1020">
        <v>4</v>
      </c>
      <c r="HR14" s="1020">
        <v>15</v>
      </c>
      <c r="HS14" s="1020">
        <v>5</v>
      </c>
      <c r="HT14" s="1020">
        <v>91</v>
      </c>
      <c r="HU14" s="1020">
        <v>34</v>
      </c>
      <c r="HV14" s="645"/>
      <c r="HW14" s="1147"/>
      <c r="HX14" s="1147"/>
      <c r="HY14" s="1147"/>
      <c r="HZ14" s="1147"/>
      <c r="IA14" s="645"/>
      <c r="IB14" s="645"/>
      <c r="IC14" s="645"/>
      <c r="ID14" s="645"/>
      <c r="IE14" s="645"/>
      <c r="IF14" s="645"/>
      <c r="IG14" s="645"/>
      <c r="IH14" s="645"/>
      <c r="II14" s="645"/>
      <c r="IJ14" s="645"/>
      <c r="IK14" s="645"/>
      <c r="IL14" s="645"/>
      <c r="IM14" s="645"/>
      <c r="IN14" s="645"/>
      <c r="IO14" s="645"/>
      <c r="IP14" s="1041"/>
      <c r="IQ14" s="645"/>
      <c r="IR14" s="645"/>
      <c r="IS14" s="645"/>
      <c r="IT14" s="645"/>
      <c r="IU14" s="645"/>
      <c r="IV14" s="645"/>
      <c r="IW14" s="1041"/>
      <c r="IX14" s="1020">
        <v>42</v>
      </c>
      <c r="IY14" s="1020">
        <v>42</v>
      </c>
      <c r="IZ14" s="1020">
        <v>78</v>
      </c>
      <c r="JA14" s="1020">
        <v>33</v>
      </c>
      <c r="JB14" s="1020">
        <v>64</v>
      </c>
      <c r="JC14" s="1020">
        <v>0</v>
      </c>
      <c r="JD14" s="1020">
        <v>115</v>
      </c>
      <c r="JE14" s="645"/>
      <c r="JF14" s="645"/>
      <c r="JG14" s="1147"/>
      <c r="JH14" s="1147"/>
      <c r="JI14" s="1147"/>
      <c r="JJ14" s="1147"/>
      <c r="JK14" s="645"/>
      <c r="JL14" s="645"/>
      <c r="JM14" s="645"/>
      <c r="JN14" s="645"/>
      <c r="JO14" s="645"/>
      <c r="JP14" s="645"/>
      <c r="JQ14" s="645"/>
      <c r="JR14" s="645"/>
      <c r="JS14" s="645"/>
      <c r="JT14" s="645"/>
      <c r="JU14" s="645"/>
      <c r="JV14" s="645"/>
      <c r="JW14" s="645"/>
      <c r="JX14" s="645"/>
      <c r="JY14" s="645"/>
      <c r="JZ14" s="1041"/>
      <c r="KA14" s="645"/>
      <c r="KB14" s="645"/>
      <c r="KC14" s="645"/>
      <c r="KD14" s="645"/>
      <c r="KE14" s="645"/>
      <c r="KF14" s="645"/>
      <c r="KG14" s="1041"/>
      <c r="KH14" s="1020">
        <v>98</v>
      </c>
      <c r="KI14" s="1020">
        <v>70</v>
      </c>
      <c r="KJ14" s="1020">
        <v>87</v>
      </c>
      <c r="KK14" s="1020">
        <v>0</v>
      </c>
      <c r="KL14" s="1020">
        <v>313</v>
      </c>
      <c r="KM14" s="1020">
        <v>79</v>
      </c>
      <c r="KN14" s="1020">
        <v>161</v>
      </c>
      <c r="KO14" s="645"/>
    </row>
    <row r="15" spans="1:301" s="1" customFormat="1" ht="12" customHeight="1">
      <c r="A15" s="1055"/>
      <c r="B15" s="1123"/>
      <c r="C15" s="1121"/>
      <c r="D15" s="1113"/>
      <c r="E15" s="1113"/>
      <c r="F15" s="1119"/>
      <c r="G15" s="1021"/>
      <c r="H15" s="1021"/>
      <c r="I15" s="1021"/>
      <c r="J15" s="1021"/>
      <c r="K15" s="1021"/>
      <c r="L15" s="1119"/>
      <c r="M15" s="1021"/>
      <c r="N15" s="1021"/>
      <c r="O15" s="1021"/>
      <c r="P15" s="1021"/>
      <c r="Q15" s="1021"/>
      <c r="R15" s="1021"/>
      <c r="S15" s="1115"/>
      <c r="T15" s="1115"/>
      <c r="U15" s="1115"/>
      <c r="V15" s="1115"/>
      <c r="W15" s="1064"/>
      <c r="X15" s="1021"/>
      <c r="Y15" s="1021"/>
      <c r="Z15" s="1021"/>
      <c r="AA15" s="1021"/>
      <c r="AB15" s="1021"/>
      <c r="AC15" s="1021"/>
      <c r="AD15" s="1021"/>
      <c r="AE15" s="1021"/>
      <c r="AF15" s="1111"/>
      <c r="AG15" s="1019"/>
      <c r="AH15" s="1019"/>
      <c r="AI15" s="1019"/>
      <c r="AJ15" s="1019"/>
      <c r="AK15" s="1064"/>
      <c r="AL15" s="1021"/>
      <c r="AM15" s="832"/>
      <c r="AN15" s="848"/>
      <c r="AO15" s="848"/>
      <c r="AP15" s="848"/>
      <c r="AQ15" s="848"/>
      <c r="AR15" s="848"/>
      <c r="AS15" s="848"/>
      <c r="AT15" s="846"/>
      <c r="AU15" s="1022"/>
      <c r="AV15" s="1022"/>
      <c r="AW15" s="1022"/>
      <c r="AX15" s="1022"/>
      <c r="AY15" s="1022"/>
      <c r="AZ15" s="1071"/>
      <c r="BA15" s="1021"/>
      <c r="BB15" s="1021"/>
      <c r="BC15" s="1021"/>
      <c r="BD15" s="1021"/>
      <c r="BE15" s="1021"/>
      <c r="BF15" s="1021"/>
      <c r="BG15" s="1067"/>
      <c r="BH15" s="1069"/>
      <c r="BI15" s="1069"/>
      <c r="BJ15" s="1042"/>
      <c r="BK15" s="1021"/>
      <c r="BL15" s="1021"/>
      <c r="BM15" s="1021"/>
      <c r="BN15" s="1042"/>
      <c r="BO15" s="1021"/>
      <c r="BP15" s="1021"/>
      <c r="BQ15" s="1021"/>
      <c r="BR15" s="1133"/>
      <c r="BS15" s="1125"/>
      <c r="BT15" s="1042"/>
      <c r="BU15" s="1042"/>
      <c r="BV15" s="1042"/>
      <c r="BW15" s="1029"/>
      <c r="BX15" s="1029"/>
      <c r="BY15" s="645"/>
      <c r="BZ15" s="645"/>
      <c r="CA15" s="645"/>
      <c r="CB15" s="645"/>
      <c r="CC15" s="645"/>
      <c r="CD15" s="645"/>
      <c r="CE15" s="645"/>
      <c r="CF15" s="645"/>
      <c r="CG15" s="645"/>
      <c r="CH15" s="645"/>
      <c r="CI15" s="645"/>
      <c r="CJ15" s="645"/>
      <c r="CK15" s="645"/>
      <c r="CL15" s="645"/>
      <c r="CM15" s="1021"/>
      <c r="CN15" s="1021"/>
      <c r="CO15" s="1021"/>
      <c r="CP15" s="1021"/>
      <c r="CQ15" s="1021"/>
      <c r="CR15" s="1144"/>
      <c r="CS15" s="1021"/>
      <c r="CT15" s="1021"/>
      <c r="CU15" s="1021"/>
      <c r="CV15" s="1144"/>
      <c r="CW15" s="1021"/>
      <c r="CX15" s="1021"/>
      <c r="CY15" s="1021"/>
      <c r="CZ15" s="1029"/>
      <c r="DA15" s="1021"/>
      <c r="DB15" s="1021"/>
      <c r="DC15" s="1021"/>
      <c r="DD15" s="1021"/>
      <c r="DE15" s="1021"/>
      <c r="DF15" s="1021"/>
      <c r="DG15" s="1021"/>
      <c r="DH15" s="1021"/>
      <c r="DI15" s="1021"/>
      <c r="DJ15" s="1021"/>
      <c r="DK15" s="1021"/>
      <c r="DL15" s="645"/>
      <c r="DM15" s="1144"/>
      <c r="DN15" s="1021"/>
      <c r="DO15" s="1021"/>
      <c r="DP15" s="1021"/>
      <c r="DQ15" s="1144"/>
      <c r="DR15" s="1021"/>
      <c r="DS15" s="1021"/>
      <c r="DT15" s="1021"/>
      <c r="DU15" s="1021"/>
      <c r="DV15" s="1029"/>
      <c r="DW15" s="1067"/>
      <c r="DX15" s="1067"/>
      <c r="DY15" s="1067"/>
      <c r="DZ15" s="1067"/>
      <c r="EA15" s="1029"/>
      <c r="EB15" s="1036"/>
      <c r="EC15" s="1036"/>
      <c r="ED15" s="1036"/>
      <c r="EE15" s="1036"/>
      <c r="EF15" s="1036"/>
      <c r="EG15" s="1036"/>
      <c r="EH15" s="1036"/>
      <c r="EI15" s="1029"/>
      <c r="EJ15" s="1029"/>
      <c r="EK15" s="645"/>
      <c r="EL15" s="645"/>
      <c r="EM15" s="645"/>
      <c r="EN15" s="645"/>
      <c r="EO15" s="645"/>
      <c r="EP15" s="645"/>
      <c r="EQ15" s="645"/>
      <c r="ER15" s="645"/>
      <c r="ES15" s="645"/>
      <c r="ET15" s="645"/>
      <c r="EU15" s="645"/>
      <c r="EV15" s="645"/>
      <c r="EW15" s="645"/>
      <c r="EX15" s="645"/>
      <c r="EY15" s="645"/>
      <c r="EZ15" s="645"/>
      <c r="FA15" s="645"/>
      <c r="FB15" s="645"/>
      <c r="FC15" s="645"/>
      <c r="FD15" s="645"/>
      <c r="FE15" s="718"/>
      <c r="FF15" s="645"/>
      <c r="FG15" s="645"/>
      <c r="FH15" s="645"/>
      <c r="FI15" s="645"/>
      <c r="FJ15" s="645"/>
      <c r="FK15" s="645"/>
      <c r="FL15" s="645"/>
      <c r="FM15" s="645"/>
      <c r="FN15" s="645"/>
      <c r="FO15" s="835"/>
      <c r="FP15" s="835"/>
      <c r="FQ15" s="835"/>
      <c r="FR15" s="835"/>
      <c r="FS15" s="835"/>
      <c r="FT15" s="835"/>
      <c r="FU15" s="835"/>
      <c r="FV15" s="835"/>
      <c r="FW15" s="835"/>
      <c r="FX15" s="835"/>
      <c r="FY15" s="718"/>
      <c r="FZ15" s="645"/>
      <c r="GA15" s="645"/>
      <c r="GB15" s="645"/>
      <c r="GC15" s="645"/>
      <c r="GD15" s="645"/>
      <c r="GE15" s="645"/>
      <c r="GF15" s="645"/>
      <c r="GG15" s="645"/>
      <c r="GH15" s="645"/>
      <c r="GI15" s="1021"/>
      <c r="GJ15" s="1021"/>
      <c r="GK15" s="1021"/>
      <c r="GL15" s="1021"/>
      <c r="GM15" s="1021"/>
      <c r="GN15" s="1021"/>
      <c r="GO15" s="1021"/>
      <c r="GP15" s="1021"/>
      <c r="GQ15" s="1021"/>
      <c r="GR15" s="645"/>
      <c r="GS15" s="1144"/>
      <c r="GT15" s="1021"/>
      <c r="GU15" s="1021"/>
      <c r="GV15" s="1021"/>
      <c r="GW15" s="1144"/>
      <c r="GX15" s="1021"/>
      <c r="GY15" s="1021"/>
      <c r="GZ15" s="1021"/>
      <c r="HA15" s="1021"/>
      <c r="HB15" s="1029"/>
      <c r="HC15" s="1021"/>
      <c r="HD15" s="1021"/>
      <c r="HE15" s="1067"/>
      <c r="HF15" s="1021"/>
      <c r="HG15" s="1021"/>
      <c r="HH15" s="1021"/>
      <c r="HI15" s="1067"/>
      <c r="HJ15" s="1021"/>
      <c r="HK15" s="1021"/>
      <c r="HL15" s="1021"/>
      <c r="HM15" s="901"/>
      <c r="HN15" s="1021"/>
      <c r="HO15" s="1021"/>
      <c r="HP15" s="1021"/>
      <c r="HQ15" s="1021"/>
      <c r="HR15" s="1021"/>
      <c r="HS15" s="1021"/>
      <c r="HT15" s="1021"/>
      <c r="HU15" s="1021"/>
      <c r="HV15" s="645"/>
      <c r="HW15" s="1148"/>
      <c r="HX15" s="1148"/>
      <c r="HY15" s="1148"/>
      <c r="HZ15" s="1148"/>
      <c r="IA15" s="645"/>
      <c r="IB15" s="645"/>
      <c r="IC15" s="645"/>
      <c r="ID15" s="645"/>
      <c r="IE15" s="645"/>
      <c r="IF15" s="645"/>
      <c r="IG15" s="645"/>
      <c r="IH15" s="645"/>
      <c r="II15" s="645"/>
      <c r="IJ15" s="645"/>
      <c r="IK15" s="645"/>
      <c r="IL15" s="645"/>
      <c r="IM15" s="645"/>
      <c r="IN15" s="645"/>
      <c r="IO15" s="645"/>
      <c r="IP15" s="1042"/>
      <c r="IQ15" s="645"/>
      <c r="IR15" s="645"/>
      <c r="IS15" s="645"/>
      <c r="IT15" s="645"/>
      <c r="IU15" s="645"/>
      <c r="IV15" s="645"/>
      <c r="IW15" s="1042"/>
      <c r="IX15" s="1021"/>
      <c r="IY15" s="1021"/>
      <c r="IZ15" s="1021"/>
      <c r="JA15" s="1021"/>
      <c r="JB15" s="1021"/>
      <c r="JC15" s="1021"/>
      <c r="JD15" s="1021"/>
      <c r="JE15" s="645"/>
      <c r="JF15" s="645"/>
      <c r="JG15" s="1148"/>
      <c r="JH15" s="1148"/>
      <c r="JI15" s="1148"/>
      <c r="JJ15" s="1148"/>
      <c r="JK15" s="645"/>
      <c r="JL15" s="645"/>
      <c r="JM15" s="645"/>
      <c r="JN15" s="645"/>
      <c r="JO15" s="645"/>
      <c r="JP15" s="645"/>
      <c r="JQ15" s="645"/>
      <c r="JR15" s="645"/>
      <c r="JS15" s="645"/>
      <c r="JT15" s="645"/>
      <c r="JU15" s="645"/>
      <c r="JV15" s="645"/>
      <c r="JW15" s="645"/>
      <c r="JX15" s="645"/>
      <c r="JY15" s="645"/>
      <c r="JZ15" s="1042"/>
      <c r="KA15" s="645"/>
      <c r="KB15" s="645"/>
      <c r="KC15" s="645"/>
      <c r="KD15" s="645"/>
      <c r="KE15" s="645"/>
      <c r="KF15" s="645"/>
      <c r="KG15" s="1042"/>
      <c r="KH15" s="1021"/>
      <c r="KI15" s="1021"/>
      <c r="KJ15" s="1021"/>
      <c r="KK15" s="1021"/>
      <c r="KL15" s="1021"/>
      <c r="KM15" s="1021"/>
      <c r="KN15" s="1021"/>
      <c r="KO15" s="645"/>
    </row>
    <row r="16" spans="1:301" s="1" customFormat="1" ht="12" customHeight="1">
      <c r="A16" s="1054" t="s">
        <v>202</v>
      </c>
      <c r="B16" s="1122">
        <v>35</v>
      </c>
      <c r="C16" s="1120">
        <v>732</v>
      </c>
      <c r="D16" s="1112">
        <v>1011.875</v>
      </c>
      <c r="E16" s="1112">
        <v>976.76470588235293</v>
      </c>
      <c r="F16" s="1118"/>
      <c r="G16" s="1020">
        <v>5</v>
      </c>
      <c r="H16" s="1020">
        <v>3</v>
      </c>
      <c r="I16" s="1020">
        <v>19</v>
      </c>
      <c r="J16" s="1020">
        <v>3</v>
      </c>
      <c r="K16" s="1020">
        <v>5</v>
      </c>
      <c r="L16" s="1118"/>
      <c r="M16" s="1020">
        <v>6</v>
      </c>
      <c r="N16" s="1020">
        <v>7</v>
      </c>
      <c r="O16" s="1020">
        <v>5</v>
      </c>
      <c r="P16" s="1020">
        <v>8</v>
      </c>
      <c r="Q16" s="1020">
        <v>3</v>
      </c>
      <c r="R16" s="1020">
        <v>6</v>
      </c>
      <c r="S16" s="1114">
        <v>39.519230769230766</v>
      </c>
      <c r="T16" s="1114">
        <v>19.09</v>
      </c>
      <c r="U16" s="1114">
        <v>17.452500000000001</v>
      </c>
      <c r="V16" s="1114">
        <v>7.4090909090909092</v>
      </c>
      <c r="W16" s="1063">
        <v>24</v>
      </c>
      <c r="X16" s="1020">
        <v>5</v>
      </c>
      <c r="Y16" s="1020">
        <v>0</v>
      </c>
      <c r="Z16" s="1020">
        <v>4</v>
      </c>
      <c r="AA16" s="1020">
        <v>3</v>
      </c>
      <c r="AB16" s="1020">
        <v>5</v>
      </c>
      <c r="AC16" s="1020">
        <v>7</v>
      </c>
      <c r="AD16" s="1020">
        <v>10</v>
      </c>
      <c r="AE16" s="1020">
        <v>1</v>
      </c>
      <c r="AF16" s="1026">
        <v>17</v>
      </c>
      <c r="AG16" s="1018">
        <v>4</v>
      </c>
      <c r="AH16" s="1018">
        <v>9</v>
      </c>
      <c r="AI16" s="1018">
        <v>2</v>
      </c>
      <c r="AJ16" s="1018">
        <v>2</v>
      </c>
      <c r="AK16" s="1063">
        <v>16</v>
      </c>
      <c r="AL16" s="1020">
        <v>1</v>
      </c>
      <c r="AM16" s="832"/>
      <c r="AN16" s="848"/>
      <c r="AO16" s="848"/>
      <c r="AP16" s="848"/>
      <c r="AQ16" s="848"/>
      <c r="AR16" s="848"/>
      <c r="AS16" s="848"/>
      <c r="AT16" s="846"/>
      <c r="AU16" s="1022"/>
      <c r="AV16" s="1022"/>
      <c r="AW16" s="1022"/>
      <c r="AX16" s="1022"/>
      <c r="AY16" s="1022"/>
      <c r="AZ16" s="1070"/>
      <c r="BA16" s="1020">
        <v>4</v>
      </c>
      <c r="BB16" s="1020">
        <v>9</v>
      </c>
      <c r="BC16" s="1020">
        <v>2</v>
      </c>
      <c r="BD16" s="1020">
        <v>3</v>
      </c>
      <c r="BE16" s="1020">
        <v>16</v>
      </c>
      <c r="BF16" s="1020">
        <v>1</v>
      </c>
      <c r="BG16" s="1080">
        <v>7.2592592592592595</v>
      </c>
      <c r="BH16" s="1068">
        <v>142.14285714285714</v>
      </c>
      <c r="BI16" s="1068">
        <v>38.428571428571431</v>
      </c>
      <c r="BJ16" s="1041"/>
      <c r="BK16" s="1020">
        <v>16</v>
      </c>
      <c r="BL16" s="1020">
        <v>19</v>
      </c>
      <c r="BM16" s="1020">
        <v>0</v>
      </c>
      <c r="BN16" s="1041"/>
      <c r="BO16" s="1020">
        <v>12</v>
      </c>
      <c r="BP16" s="1020">
        <v>23</v>
      </c>
      <c r="BQ16" s="1020">
        <v>0</v>
      </c>
      <c r="BR16" s="1132">
        <v>64.166666666666671</v>
      </c>
      <c r="BS16" s="1124">
        <v>22</v>
      </c>
      <c r="BT16" s="1041">
        <v>3</v>
      </c>
      <c r="BU16" s="1041">
        <v>16</v>
      </c>
      <c r="BV16" s="1041">
        <v>3</v>
      </c>
      <c r="BW16" s="1028">
        <v>9</v>
      </c>
      <c r="BX16" s="1028">
        <v>3</v>
      </c>
      <c r="BY16" s="645"/>
      <c r="BZ16" s="645"/>
      <c r="CA16" s="645"/>
      <c r="CB16" s="645"/>
      <c r="CC16" s="645"/>
      <c r="CD16" s="645"/>
      <c r="CE16" s="645"/>
      <c r="CF16" s="645"/>
      <c r="CG16" s="645"/>
      <c r="CH16" s="645"/>
      <c r="CI16" s="645"/>
      <c r="CJ16" s="645"/>
      <c r="CK16" s="645"/>
      <c r="CL16" s="645"/>
      <c r="CM16" s="1020">
        <v>3</v>
      </c>
      <c r="CN16" s="1020">
        <v>16</v>
      </c>
      <c r="CO16" s="1020">
        <v>3</v>
      </c>
      <c r="CP16" s="1020">
        <v>9</v>
      </c>
      <c r="CQ16" s="1020">
        <v>3</v>
      </c>
      <c r="CR16" s="1143"/>
      <c r="CS16" s="1020">
        <v>58</v>
      </c>
      <c r="CT16" s="1020">
        <v>11</v>
      </c>
      <c r="CU16" s="1020">
        <v>0</v>
      </c>
      <c r="CV16" s="1143"/>
      <c r="CW16" s="1020">
        <v>3</v>
      </c>
      <c r="CX16" s="1020">
        <v>31</v>
      </c>
      <c r="CY16" s="1020">
        <v>1</v>
      </c>
      <c r="CZ16" s="1028">
        <v>32</v>
      </c>
      <c r="DA16" s="1020">
        <v>0</v>
      </c>
      <c r="DB16" s="1020">
        <v>11</v>
      </c>
      <c r="DC16" s="1020">
        <v>0</v>
      </c>
      <c r="DD16" s="1020">
        <v>10</v>
      </c>
      <c r="DE16" s="1020">
        <v>4</v>
      </c>
      <c r="DF16" s="1020">
        <v>0</v>
      </c>
      <c r="DG16" s="1020">
        <v>0</v>
      </c>
      <c r="DH16" s="1020">
        <v>7</v>
      </c>
      <c r="DI16" s="1020">
        <v>0</v>
      </c>
      <c r="DJ16" s="1020">
        <v>2</v>
      </c>
      <c r="DK16" s="1020">
        <v>1</v>
      </c>
      <c r="DL16" s="645"/>
      <c r="DM16" s="1143"/>
      <c r="DN16" s="1020">
        <v>14</v>
      </c>
      <c r="DO16" s="1020">
        <v>21</v>
      </c>
      <c r="DP16" s="1020">
        <v>0</v>
      </c>
      <c r="DQ16" s="1143"/>
      <c r="DR16" s="1020">
        <v>5</v>
      </c>
      <c r="DS16" s="1020">
        <v>7</v>
      </c>
      <c r="DT16" s="1020">
        <v>1</v>
      </c>
      <c r="DU16" s="1020">
        <v>1</v>
      </c>
      <c r="DV16" s="1028">
        <v>0</v>
      </c>
      <c r="DW16" s="1080">
        <v>0</v>
      </c>
      <c r="DX16" s="1080">
        <v>0</v>
      </c>
      <c r="DY16" s="1080">
        <v>2</v>
      </c>
      <c r="DZ16" s="1080">
        <v>2</v>
      </c>
      <c r="EA16" s="1028">
        <v>20</v>
      </c>
      <c r="EB16" s="1035">
        <v>13</v>
      </c>
      <c r="EC16" s="1035">
        <v>0</v>
      </c>
      <c r="ED16" s="1035">
        <v>0</v>
      </c>
      <c r="EE16" s="1035">
        <v>0</v>
      </c>
      <c r="EF16" s="1035">
        <v>1</v>
      </c>
      <c r="EG16" s="1035">
        <v>0</v>
      </c>
      <c r="EH16" s="1035">
        <v>6</v>
      </c>
      <c r="EI16" s="1028">
        <v>12</v>
      </c>
      <c r="EJ16" s="1028">
        <v>3</v>
      </c>
      <c r="EK16" s="645"/>
      <c r="EL16" s="645"/>
      <c r="EM16" s="645"/>
      <c r="EN16" s="645"/>
      <c r="EO16" s="645"/>
      <c r="EP16" s="645"/>
      <c r="EQ16" s="645"/>
      <c r="ER16" s="645"/>
      <c r="ES16" s="645"/>
      <c r="ET16" s="645"/>
      <c r="EU16" s="645"/>
      <c r="EV16" s="645"/>
      <c r="EW16" s="645"/>
      <c r="EX16" s="645"/>
      <c r="EY16" s="645"/>
      <c r="EZ16" s="645"/>
      <c r="FA16" s="645"/>
      <c r="FB16" s="645"/>
      <c r="FC16" s="645"/>
      <c r="FD16" s="645"/>
      <c r="FE16" s="718"/>
      <c r="FF16" s="645"/>
      <c r="FG16" s="645"/>
      <c r="FH16" s="645"/>
      <c r="FI16" s="645"/>
      <c r="FJ16" s="645"/>
      <c r="FK16" s="645"/>
      <c r="FL16" s="645"/>
      <c r="FM16" s="645"/>
      <c r="FN16" s="645"/>
      <c r="FO16" s="835"/>
      <c r="FP16" s="835"/>
      <c r="FQ16" s="835"/>
      <c r="FR16" s="835"/>
      <c r="FS16" s="835"/>
      <c r="FT16" s="835"/>
      <c r="FU16" s="835"/>
      <c r="FV16" s="835"/>
      <c r="FW16" s="835"/>
      <c r="FX16" s="835"/>
      <c r="FY16" s="718"/>
      <c r="FZ16" s="645"/>
      <c r="GA16" s="645"/>
      <c r="GB16" s="645"/>
      <c r="GC16" s="645"/>
      <c r="GD16" s="645"/>
      <c r="GE16" s="645"/>
      <c r="GF16" s="645"/>
      <c r="GG16" s="645"/>
      <c r="GH16" s="645"/>
      <c r="GI16" s="1020">
        <v>13</v>
      </c>
      <c r="GJ16" s="1020">
        <v>2</v>
      </c>
      <c r="GK16" s="1020">
        <v>3</v>
      </c>
      <c r="GL16" s="1020">
        <v>1</v>
      </c>
      <c r="GM16" s="1020">
        <v>3</v>
      </c>
      <c r="GN16" s="1020">
        <v>0</v>
      </c>
      <c r="GO16" s="1020">
        <v>10</v>
      </c>
      <c r="GP16" s="1020">
        <v>12</v>
      </c>
      <c r="GQ16" s="1020">
        <v>3</v>
      </c>
      <c r="GR16" s="645"/>
      <c r="GS16" s="1143"/>
      <c r="GT16" s="1020">
        <v>13</v>
      </c>
      <c r="GU16" s="1020">
        <v>21</v>
      </c>
      <c r="GV16" s="1020">
        <v>1</v>
      </c>
      <c r="GW16" s="1143"/>
      <c r="GX16" s="1020">
        <v>9</v>
      </c>
      <c r="GY16" s="1020">
        <v>3</v>
      </c>
      <c r="GZ16" s="1020">
        <v>0</v>
      </c>
      <c r="HA16" s="1020">
        <v>1</v>
      </c>
      <c r="HB16" s="1028">
        <v>0</v>
      </c>
      <c r="HC16" s="1020">
        <v>0</v>
      </c>
      <c r="HD16" s="1020">
        <v>0</v>
      </c>
      <c r="HE16" s="1080">
        <v>36</v>
      </c>
      <c r="HF16" s="1020">
        <v>18</v>
      </c>
      <c r="HG16" s="1020">
        <v>5</v>
      </c>
      <c r="HH16" s="1020">
        <v>12</v>
      </c>
      <c r="HI16" s="1080">
        <v>13</v>
      </c>
      <c r="HJ16" s="1020">
        <v>13</v>
      </c>
      <c r="HK16" s="1020">
        <v>8</v>
      </c>
      <c r="HL16" s="1020">
        <v>14</v>
      </c>
      <c r="HM16" s="901"/>
      <c r="HN16" s="1020">
        <v>13</v>
      </c>
      <c r="HO16" s="1020">
        <v>0</v>
      </c>
      <c r="HP16" s="1020">
        <v>2</v>
      </c>
      <c r="HQ16" s="1020">
        <v>1</v>
      </c>
      <c r="HR16" s="1020">
        <v>4</v>
      </c>
      <c r="HS16" s="1020">
        <v>0</v>
      </c>
      <c r="HT16" s="1020">
        <v>6</v>
      </c>
      <c r="HU16" s="1020">
        <v>9</v>
      </c>
      <c r="HV16" s="645"/>
      <c r="HW16" s="1147"/>
      <c r="HX16" s="1147"/>
      <c r="HY16" s="1147"/>
      <c r="HZ16" s="1147"/>
      <c r="IA16" s="645"/>
      <c r="IB16" s="645"/>
      <c r="IC16" s="645"/>
      <c r="ID16" s="645"/>
      <c r="IE16" s="645"/>
      <c r="IF16" s="645"/>
      <c r="IG16" s="645"/>
      <c r="IH16" s="645"/>
      <c r="II16" s="645"/>
      <c r="IJ16" s="645"/>
      <c r="IK16" s="645"/>
      <c r="IL16" s="645"/>
      <c r="IM16" s="645"/>
      <c r="IN16" s="645"/>
      <c r="IO16" s="645"/>
      <c r="IP16" s="1041"/>
      <c r="IQ16" s="645"/>
      <c r="IR16" s="645"/>
      <c r="IS16" s="645"/>
      <c r="IT16" s="645"/>
      <c r="IU16" s="645"/>
      <c r="IV16" s="645"/>
      <c r="IW16" s="1041"/>
      <c r="IX16" s="1020">
        <v>4</v>
      </c>
      <c r="IY16" s="1020">
        <v>1</v>
      </c>
      <c r="IZ16" s="1020">
        <v>8</v>
      </c>
      <c r="JA16" s="1020">
        <v>5</v>
      </c>
      <c r="JB16" s="1020">
        <v>21</v>
      </c>
      <c r="JC16" s="1020">
        <v>1</v>
      </c>
      <c r="JD16" s="1020">
        <v>13</v>
      </c>
      <c r="JE16" s="645"/>
      <c r="JF16" s="645"/>
      <c r="JG16" s="1147"/>
      <c r="JH16" s="1147"/>
      <c r="JI16" s="1147"/>
      <c r="JJ16" s="1147"/>
      <c r="JK16" s="645"/>
      <c r="JL16" s="645"/>
      <c r="JM16" s="645"/>
      <c r="JN16" s="645"/>
      <c r="JO16" s="645"/>
      <c r="JP16" s="645"/>
      <c r="JQ16" s="645"/>
      <c r="JR16" s="645"/>
      <c r="JS16" s="645"/>
      <c r="JT16" s="645"/>
      <c r="JU16" s="645"/>
      <c r="JV16" s="645"/>
      <c r="JW16" s="645"/>
      <c r="JX16" s="645"/>
      <c r="JY16" s="645"/>
      <c r="JZ16" s="1041"/>
      <c r="KA16" s="645"/>
      <c r="KB16" s="645"/>
      <c r="KC16" s="645"/>
      <c r="KD16" s="645"/>
      <c r="KE16" s="645"/>
      <c r="KF16" s="645"/>
      <c r="KG16" s="1041"/>
      <c r="KH16" s="1020">
        <v>9</v>
      </c>
      <c r="KI16" s="1020">
        <v>6</v>
      </c>
      <c r="KJ16" s="1020">
        <v>24</v>
      </c>
      <c r="KK16" s="1020">
        <v>1</v>
      </c>
      <c r="KL16" s="1020">
        <v>71</v>
      </c>
      <c r="KM16" s="1020">
        <v>3</v>
      </c>
      <c r="KN16" s="1020">
        <v>32</v>
      </c>
      <c r="KO16" s="645"/>
    </row>
    <row r="17" spans="1:301" s="1" customFormat="1" ht="12" customHeight="1">
      <c r="A17" s="1055"/>
      <c r="B17" s="1123"/>
      <c r="C17" s="1121"/>
      <c r="D17" s="1113"/>
      <c r="E17" s="1113"/>
      <c r="F17" s="1119"/>
      <c r="G17" s="1021"/>
      <c r="H17" s="1021"/>
      <c r="I17" s="1021"/>
      <c r="J17" s="1021"/>
      <c r="K17" s="1021"/>
      <c r="L17" s="1119"/>
      <c r="M17" s="1021"/>
      <c r="N17" s="1021"/>
      <c r="O17" s="1021"/>
      <c r="P17" s="1021"/>
      <c r="Q17" s="1021"/>
      <c r="R17" s="1021"/>
      <c r="S17" s="1115"/>
      <c r="T17" s="1115"/>
      <c r="U17" s="1115"/>
      <c r="V17" s="1115"/>
      <c r="W17" s="1064"/>
      <c r="X17" s="1021"/>
      <c r="Y17" s="1021"/>
      <c r="Z17" s="1021"/>
      <c r="AA17" s="1021"/>
      <c r="AB17" s="1021"/>
      <c r="AC17" s="1021"/>
      <c r="AD17" s="1021"/>
      <c r="AE17" s="1021"/>
      <c r="AF17" s="1111"/>
      <c r="AG17" s="1019"/>
      <c r="AH17" s="1019"/>
      <c r="AI17" s="1019"/>
      <c r="AJ17" s="1019"/>
      <c r="AK17" s="1064"/>
      <c r="AL17" s="1021"/>
      <c r="AM17" s="832"/>
      <c r="AN17" s="848"/>
      <c r="AO17" s="848"/>
      <c r="AP17" s="848"/>
      <c r="AQ17" s="848"/>
      <c r="AR17" s="848"/>
      <c r="AS17" s="848"/>
      <c r="AT17" s="846"/>
      <c r="AU17" s="1022"/>
      <c r="AV17" s="1022"/>
      <c r="AW17" s="1022"/>
      <c r="AX17" s="1022"/>
      <c r="AY17" s="1022"/>
      <c r="AZ17" s="1071"/>
      <c r="BA17" s="1021"/>
      <c r="BB17" s="1021"/>
      <c r="BC17" s="1021"/>
      <c r="BD17" s="1021"/>
      <c r="BE17" s="1021"/>
      <c r="BF17" s="1021"/>
      <c r="BG17" s="1067"/>
      <c r="BH17" s="1069"/>
      <c r="BI17" s="1069"/>
      <c r="BJ17" s="1042"/>
      <c r="BK17" s="1021"/>
      <c r="BL17" s="1021"/>
      <c r="BM17" s="1021"/>
      <c r="BN17" s="1042"/>
      <c r="BO17" s="1021"/>
      <c r="BP17" s="1021"/>
      <c r="BQ17" s="1021"/>
      <c r="BR17" s="1133"/>
      <c r="BS17" s="1125"/>
      <c r="BT17" s="1042"/>
      <c r="BU17" s="1042"/>
      <c r="BV17" s="1042"/>
      <c r="BW17" s="1029"/>
      <c r="BX17" s="1029"/>
      <c r="BY17" s="645"/>
      <c r="BZ17" s="645"/>
      <c r="CA17" s="645"/>
      <c r="CB17" s="645"/>
      <c r="CC17" s="645"/>
      <c r="CD17" s="645"/>
      <c r="CE17" s="645"/>
      <c r="CF17" s="645"/>
      <c r="CG17" s="645"/>
      <c r="CH17" s="645"/>
      <c r="CI17" s="645"/>
      <c r="CJ17" s="645"/>
      <c r="CK17" s="645"/>
      <c r="CL17" s="645"/>
      <c r="CM17" s="1021"/>
      <c r="CN17" s="1021"/>
      <c r="CO17" s="1021"/>
      <c r="CP17" s="1021"/>
      <c r="CQ17" s="1021"/>
      <c r="CR17" s="1144"/>
      <c r="CS17" s="1021"/>
      <c r="CT17" s="1021"/>
      <c r="CU17" s="1021"/>
      <c r="CV17" s="1144"/>
      <c r="CW17" s="1021"/>
      <c r="CX17" s="1021"/>
      <c r="CY17" s="1021"/>
      <c r="CZ17" s="1029"/>
      <c r="DA17" s="1021"/>
      <c r="DB17" s="1021"/>
      <c r="DC17" s="1021"/>
      <c r="DD17" s="1021"/>
      <c r="DE17" s="1021"/>
      <c r="DF17" s="1021"/>
      <c r="DG17" s="1021"/>
      <c r="DH17" s="1021"/>
      <c r="DI17" s="1021"/>
      <c r="DJ17" s="1021"/>
      <c r="DK17" s="1021"/>
      <c r="DL17" s="645"/>
      <c r="DM17" s="1144"/>
      <c r="DN17" s="1021"/>
      <c r="DO17" s="1021"/>
      <c r="DP17" s="1021"/>
      <c r="DQ17" s="1144"/>
      <c r="DR17" s="1021"/>
      <c r="DS17" s="1021"/>
      <c r="DT17" s="1021"/>
      <c r="DU17" s="1021"/>
      <c r="DV17" s="1029"/>
      <c r="DW17" s="1067"/>
      <c r="DX17" s="1067"/>
      <c r="DY17" s="1067"/>
      <c r="DZ17" s="1067"/>
      <c r="EA17" s="1029"/>
      <c r="EB17" s="1036"/>
      <c r="EC17" s="1036"/>
      <c r="ED17" s="1036"/>
      <c r="EE17" s="1036"/>
      <c r="EF17" s="1036"/>
      <c r="EG17" s="1036"/>
      <c r="EH17" s="1036"/>
      <c r="EI17" s="1029"/>
      <c r="EJ17" s="1029"/>
      <c r="EK17" s="645"/>
      <c r="EL17" s="645"/>
      <c r="EM17" s="645"/>
      <c r="EN17" s="645"/>
      <c r="EO17" s="645"/>
      <c r="EP17" s="645"/>
      <c r="EQ17" s="645"/>
      <c r="ER17" s="645"/>
      <c r="ES17" s="645"/>
      <c r="ET17" s="645"/>
      <c r="EU17" s="645"/>
      <c r="EV17" s="645"/>
      <c r="EW17" s="645"/>
      <c r="EX17" s="645"/>
      <c r="EY17" s="645"/>
      <c r="EZ17" s="645"/>
      <c r="FA17" s="645"/>
      <c r="FB17" s="645"/>
      <c r="FC17" s="645"/>
      <c r="FD17" s="645"/>
      <c r="FE17" s="718"/>
      <c r="FF17" s="645"/>
      <c r="FG17" s="645"/>
      <c r="FH17" s="645"/>
      <c r="FI17" s="645"/>
      <c r="FJ17" s="645"/>
      <c r="FK17" s="645"/>
      <c r="FL17" s="645"/>
      <c r="FM17" s="645"/>
      <c r="FN17" s="645"/>
      <c r="FO17" s="835"/>
      <c r="FP17" s="835"/>
      <c r="FQ17" s="835"/>
      <c r="FR17" s="835"/>
      <c r="FS17" s="835"/>
      <c r="FT17" s="835"/>
      <c r="FU17" s="835"/>
      <c r="FV17" s="835"/>
      <c r="FW17" s="835"/>
      <c r="FX17" s="835"/>
      <c r="FY17" s="718"/>
      <c r="FZ17" s="645"/>
      <c r="GA17" s="645"/>
      <c r="GB17" s="645"/>
      <c r="GC17" s="645"/>
      <c r="GD17" s="645"/>
      <c r="GE17" s="645"/>
      <c r="GF17" s="645"/>
      <c r="GG17" s="645"/>
      <c r="GH17" s="645"/>
      <c r="GI17" s="1021"/>
      <c r="GJ17" s="1021"/>
      <c r="GK17" s="1021"/>
      <c r="GL17" s="1021"/>
      <c r="GM17" s="1021"/>
      <c r="GN17" s="1021"/>
      <c r="GO17" s="1021"/>
      <c r="GP17" s="1021"/>
      <c r="GQ17" s="1021"/>
      <c r="GR17" s="645"/>
      <c r="GS17" s="1144"/>
      <c r="GT17" s="1021"/>
      <c r="GU17" s="1021"/>
      <c r="GV17" s="1021"/>
      <c r="GW17" s="1144"/>
      <c r="GX17" s="1021"/>
      <c r="GY17" s="1021"/>
      <c r="GZ17" s="1021"/>
      <c r="HA17" s="1021"/>
      <c r="HB17" s="1029"/>
      <c r="HC17" s="1021"/>
      <c r="HD17" s="1021"/>
      <c r="HE17" s="1067"/>
      <c r="HF17" s="1021"/>
      <c r="HG17" s="1021"/>
      <c r="HH17" s="1021"/>
      <c r="HI17" s="1067"/>
      <c r="HJ17" s="1021"/>
      <c r="HK17" s="1021"/>
      <c r="HL17" s="1021"/>
      <c r="HM17" s="901"/>
      <c r="HN17" s="1021"/>
      <c r="HO17" s="1021"/>
      <c r="HP17" s="1021"/>
      <c r="HQ17" s="1021"/>
      <c r="HR17" s="1021"/>
      <c r="HS17" s="1021"/>
      <c r="HT17" s="1021"/>
      <c r="HU17" s="1021"/>
      <c r="HV17" s="645"/>
      <c r="HW17" s="1148"/>
      <c r="HX17" s="1148"/>
      <c r="HY17" s="1148"/>
      <c r="HZ17" s="1148"/>
      <c r="IA17" s="645"/>
      <c r="IB17" s="645"/>
      <c r="IC17" s="645"/>
      <c r="ID17" s="645"/>
      <c r="IE17" s="645"/>
      <c r="IF17" s="645"/>
      <c r="IG17" s="645"/>
      <c r="IH17" s="645"/>
      <c r="II17" s="645"/>
      <c r="IJ17" s="645"/>
      <c r="IK17" s="645"/>
      <c r="IL17" s="645"/>
      <c r="IM17" s="645"/>
      <c r="IN17" s="645"/>
      <c r="IO17" s="645"/>
      <c r="IP17" s="1042"/>
      <c r="IQ17" s="645"/>
      <c r="IR17" s="645"/>
      <c r="IS17" s="645"/>
      <c r="IT17" s="645"/>
      <c r="IU17" s="645"/>
      <c r="IV17" s="645"/>
      <c r="IW17" s="1042"/>
      <c r="IX17" s="1021"/>
      <c r="IY17" s="1021"/>
      <c r="IZ17" s="1021"/>
      <c r="JA17" s="1021"/>
      <c r="JB17" s="1021"/>
      <c r="JC17" s="1021"/>
      <c r="JD17" s="1021"/>
      <c r="JE17" s="645"/>
      <c r="JF17" s="645"/>
      <c r="JG17" s="1148"/>
      <c r="JH17" s="1148"/>
      <c r="JI17" s="1148"/>
      <c r="JJ17" s="1148"/>
      <c r="JK17" s="645"/>
      <c r="JL17" s="645"/>
      <c r="JM17" s="645"/>
      <c r="JN17" s="645"/>
      <c r="JO17" s="645"/>
      <c r="JP17" s="645"/>
      <c r="JQ17" s="645"/>
      <c r="JR17" s="645"/>
      <c r="JS17" s="645"/>
      <c r="JT17" s="645"/>
      <c r="JU17" s="645"/>
      <c r="JV17" s="645"/>
      <c r="JW17" s="645"/>
      <c r="JX17" s="645"/>
      <c r="JY17" s="645"/>
      <c r="JZ17" s="1042"/>
      <c r="KA17" s="645"/>
      <c r="KB17" s="645"/>
      <c r="KC17" s="645"/>
      <c r="KD17" s="645"/>
      <c r="KE17" s="645"/>
      <c r="KF17" s="645"/>
      <c r="KG17" s="1042"/>
      <c r="KH17" s="1021"/>
      <c r="KI17" s="1021"/>
      <c r="KJ17" s="1021"/>
      <c r="KK17" s="1021"/>
      <c r="KL17" s="1021"/>
      <c r="KM17" s="1021"/>
      <c r="KN17" s="1021"/>
      <c r="KO17" s="645"/>
    </row>
    <row r="18" spans="1:301" s="1" customFormat="1" ht="12" customHeight="1">
      <c r="A18" s="1055" t="s">
        <v>535</v>
      </c>
      <c r="B18" s="1122">
        <v>21</v>
      </c>
      <c r="C18" s="1120">
        <v>117</v>
      </c>
      <c r="D18" s="1112">
        <v>962</v>
      </c>
      <c r="E18" s="1112">
        <v>1890.25</v>
      </c>
      <c r="F18" s="1118"/>
      <c r="G18" s="1020">
        <v>4</v>
      </c>
      <c r="H18" s="1020">
        <v>5</v>
      </c>
      <c r="I18" s="1020">
        <v>12</v>
      </c>
      <c r="J18" s="1020">
        <v>0</v>
      </c>
      <c r="K18" s="1020">
        <v>0</v>
      </c>
      <c r="L18" s="1118"/>
      <c r="M18" s="1020">
        <v>2</v>
      </c>
      <c r="N18" s="1020">
        <v>2</v>
      </c>
      <c r="O18" s="1020">
        <v>1</v>
      </c>
      <c r="P18" s="1020">
        <v>2</v>
      </c>
      <c r="Q18" s="1020">
        <v>7</v>
      </c>
      <c r="R18" s="1020">
        <v>7</v>
      </c>
      <c r="S18" s="1114">
        <v>39.05952380952381</v>
      </c>
      <c r="T18" s="1114">
        <v>17.055555555555557</v>
      </c>
      <c r="U18" s="1114">
        <v>16.263333333333332</v>
      </c>
      <c r="V18" s="1114">
        <v>6.5</v>
      </c>
      <c r="W18" s="1063">
        <v>17</v>
      </c>
      <c r="X18" s="1020">
        <v>13</v>
      </c>
      <c r="Y18" s="1020">
        <v>2</v>
      </c>
      <c r="Z18" s="1020">
        <v>1</v>
      </c>
      <c r="AA18" s="1020">
        <v>0</v>
      </c>
      <c r="AB18" s="1020">
        <v>0</v>
      </c>
      <c r="AC18" s="1020">
        <v>1</v>
      </c>
      <c r="AD18" s="1020">
        <v>3</v>
      </c>
      <c r="AE18" s="1020">
        <v>1</v>
      </c>
      <c r="AF18" s="1026">
        <v>3</v>
      </c>
      <c r="AG18" s="1018">
        <v>0</v>
      </c>
      <c r="AH18" s="1018">
        <v>1</v>
      </c>
      <c r="AI18" s="1018">
        <v>2</v>
      </c>
      <c r="AJ18" s="1018">
        <v>0</v>
      </c>
      <c r="AK18" s="1063">
        <v>16</v>
      </c>
      <c r="AL18" s="1020">
        <v>2</v>
      </c>
      <c r="AM18" s="832"/>
      <c r="AN18" s="848"/>
      <c r="AO18" s="848"/>
      <c r="AP18" s="848"/>
      <c r="AQ18" s="848"/>
      <c r="AR18" s="848"/>
      <c r="AS18" s="848"/>
      <c r="AT18" s="846"/>
      <c r="AU18" s="1022"/>
      <c r="AV18" s="1022"/>
      <c r="AW18" s="1022"/>
      <c r="AX18" s="1022"/>
      <c r="AY18" s="1022"/>
      <c r="AZ18" s="1070"/>
      <c r="BA18" s="1020">
        <v>0</v>
      </c>
      <c r="BB18" s="1020">
        <v>1</v>
      </c>
      <c r="BC18" s="1020">
        <v>2</v>
      </c>
      <c r="BD18" s="1020">
        <v>0</v>
      </c>
      <c r="BE18" s="1020">
        <v>16</v>
      </c>
      <c r="BF18" s="1020">
        <v>2</v>
      </c>
      <c r="BG18" s="1080">
        <v>3.75</v>
      </c>
      <c r="BH18" s="1068">
        <v>72.066666666666663</v>
      </c>
      <c r="BI18" s="1068">
        <v>29.714285714285715</v>
      </c>
      <c r="BJ18" s="1041"/>
      <c r="BK18" s="1020">
        <v>10</v>
      </c>
      <c r="BL18" s="1020">
        <v>9</v>
      </c>
      <c r="BM18" s="1020">
        <v>1</v>
      </c>
      <c r="BN18" s="1041"/>
      <c r="BO18" s="1020">
        <v>10</v>
      </c>
      <c r="BP18" s="1020">
        <v>11</v>
      </c>
      <c r="BQ18" s="1020">
        <v>0</v>
      </c>
      <c r="BR18" s="1132">
        <v>63</v>
      </c>
      <c r="BS18" s="1124">
        <v>12</v>
      </c>
      <c r="BT18" s="1041">
        <v>4</v>
      </c>
      <c r="BU18" s="1041">
        <v>5</v>
      </c>
      <c r="BV18" s="1041">
        <v>3</v>
      </c>
      <c r="BW18" s="1028">
        <v>7</v>
      </c>
      <c r="BX18" s="1028">
        <v>1</v>
      </c>
      <c r="BY18" s="645"/>
      <c r="BZ18" s="645"/>
      <c r="CA18" s="645"/>
      <c r="CB18" s="645"/>
      <c r="CC18" s="645"/>
      <c r="CD18" s="645"/>
      <c r="CE18" s="645"/>
      <c r="CF18" s="645"/>
      <c r="CG18" s="645"/>
      <c r="CH18" s="645"/>
      <c r="CI18" s="645"/>
      <c r="CJ18" s="645"/>
      <c r="CK18" s="645"/>
      <c r="CL18" s="645"/>
      <c r="CM18" s="1020">
        <v>4</v>
      </c>
      <c r="CN18" s="1020">
        <v>5</v>
      </c>
      <c r="CO18" s="1020">
        <v>3</v>
      </c>
      <c r="CP18" s="1020">
        <v>7</v>
      </c>
      <c r="CQ18" s="1020">
        <v>1</v>
      </c>
      <c r="CR18" s="1143"/>
      <c r="CS18" s="1020">
        <v>27</v>
      </c>
      <c r="CT18" s="1020">
        <v>4</v>
      </c>
      <c r="CU18" s="1020">
        <v>0</v>
      </c>
      <c r="CV18" s="1143"/>
      <c r="CW18" s="1020">
        <v>1</v>
      </c>
      <c r="CX18" s="1020">
        <v>14</v>
      </c>
      <c r="CY18" s="1020">
        <v>3</v>
      </c>
      <c r="CZ18" s="1028">
        <v>14</v>
      </c>
      <c r="DA18" s="1020">
        <v>0</v>
      </c>
      <c r="DB18" s="1020">
        <v>3</v>
      </c>
      <c r="DC18" s="1020">
        <v>1</v>
      </c>
      <c r="DD18" s="1020">
        <v>5</v>
      </c>
      <c r="DE18" s="1020">
        <v>4</v>
      </c>
      <c r="DF18" s="1020">
        <v>0</v>
      </c>
      <c r="DG18" s="1020">
        <v>0</v>
      </c>
      <c r="DH18" s="1020">
        <v>1</v>
      </c>
      <c r="DI18" s="1020">
        <v>0</v>
      </c>
      <c r="DJ18" s="1020">
        <v>7</v>
      </c>
      <c r="DK18" s="1020">
        <v>0</v>
      </c>
      <c r="DL18" s="645"/>
      <c r="DM18" s="1143"/>
      <c r="DN18" s="1020">
        <v>11</v>
      </c>
      <c r="DO18" s="1020">
        <v>10</v>
      </c>
      <c r="DP18" s="1020">
        <v>0</v>
      </c>
      <c r="DQ18" s="1143"/>
      <c r="DR18" s="1020">
        <v>6</v>
      </c>
      <c r="DS18" s="1020">
        <v>5</v>
      </c>
      <c r="DT18" s="1020">
        <v>0</v>
      </c>
      <c r="DU18" s="1020">
        <v>0</v>
      </c>
      <c r="DV18" s="1028">
        <v>0</v>
      </c>
      <c r="DW18" s="1080">
        <v>1</v>
      </c>
      <c r="DX18" s="1080">
        <v>0</v>
      </c>
      <c r="DY18" s="1080">
        <v>1</v>
      </c>
      <c r="DZ18" s="1080">
        <v>1</v>
      </c>
      <c r="EA18" s="1028">
        <v>9</v>
      </c>
      <c r="EB18" s="1035">
        <v>6</v>
      </c>
      <c r="EC18" s="1035">
        <v>0</v>
      </c>
      <c r="ED18" s="1035">
        <v>0</v>
      </c>
      <c r="EE18" s="1035">
        <v>0</v>
      </c>
      <c r="EF18" s="1035">
        <v>0</v>
      </c>
      <c r="EG18" s="1035">
        <v>0</v>
      </c>
      <c r="EH18" s="1035">
        <v>3</v>
      </c>
      <c r="EI18" s="1028">
        <v>11</v>
      </c>
      <c r="EJ18" s="1028">
        <v>0</v>
      </c>
      <c r="EK18" s="645"/>
      <c r="EL18" s="645"/>
      <c r="EM18" s="645"/>
      <c r="EN18" s="645"/>
      <c r="EO18" s="645"/>
      <c r="EP18" s="645"/>
      <c r="EQ18" s="645"/>
      <c r="ER18" s="645"/>
      <c r="ES18" s="645"/>
      <c r="ET18" s="645"/>
      <c r="EU18" s="645"/>
      <c r="EV18" s="645"/>
      <c r="EW18" s="645"/>
      <c r="EX18" s="645"/>
      <c r="EY18" s="645"/>
      <c r="EZ18" s="645"/>
      <c r="FA18" s="645"/>
      <c r="FB18" s="645"/>
      <c r="FC18" s="645"/>
      <c r="FD18" s="645"/>
      <c r="FE18" s="718"/>
      <c r="FF18" s="645"/>
      <c r="FG18" s="645"/>
      <c r="FH18" s="645"/>
      <c r="FI18" s="645"/>
      <c r="FJ18" s="645"/>
      <c r="FK18" s="645"/>
      <c r="FL18" s="645"/>
      <c r="FM18" s="645"/>
      <c r="FN18" s="645"/>
      <c r="FO18" s="835"/>
      <c r="FP18" s="835"/>
      <c r="FQ18" s="835"/>
      <c r="FR18" s="835"/>
      <c r="FS18" s="835"/>
      <c r="FT18" s="835"/>
      <c r="FU18" s="835"/>
      <c r="FV18" s="835"/>
      <c r="FW18" s="835"/>
      <c r="FX18" s="835"/>
      <c r="FY18" s="718"/>
      <c r="FZ18" s="645"/>
      <c r="GA18" s="645"/>
      <c r="GB18" s="645"/>
      <c r="GC18" s="645"/>
      <c r="GD18" s="645"/>
      <c r="GE18" s="645"/>
      <c r="GF18" s="645"/>
      <c r="GG18" s="645"/>
      <c r="GH18" s="645"/>
      <c r="GI18" s="1020">
        <v>6</v>
      </c>
      <c r="GJ18" s="1020">
        <v>0</v>
      </c>
      <c r="GK18" s="1020">
        <v>3</v>
      </c>
      <c r="GL18" s="1020">
        <v>1</v>
      </c>
      <c r="GM18" s="1020">
        <v>1</v>
      </c>
      <c r="GN18" s="1020">
        <v>0</v>
      </c>
      <c r="GO18" s="1020">
        <v>6</v>
      </c>
      <c r="GP18" s="1020">
        <v>11</v>
      </c>
      <c r="GQ18" s="1020">
        <v>0</v>
      </c>
      <c r="GR18" s="645"/>
      <c r="GS18" s="1143"/>
      <c r="GT18" s="1020">
        <v>10</v>
      </c>
      <c r="GU18" s="1020">
        <v>11</v>
      </c>
      <c r="GV18" s="1020">
        <v>0</v>
      </c>
      <c r="GW18" s="1143"/>
      <c r="GX18" s="1020">
        <v>8</v>
      </c>
      <c r="GY18" s="1020">
        <v>2</v>
      </c>
      <c r="GZ18" s="1020">
        <v>0</v>
      </c>
      <c r="HA18" s="1020">
        <v>0</v>
      </c>
      <c r="HB18" s="1028">
        <v>0</v>
      </c>
      <c r="HC18" s="1020">
        <v>0</v>
      </c>
      <c r="HD18" s="1020">
        <v>0</v>
      </c>
      <c r="HE18" s="1080">
        <v>17</v>
      </c>
      <c r="HF18" s="1020">
        <v>13</v>
      </c>
      <c r="HG18" s="1020">
        <v>1</v>
      </c>
      <c r="HH18" s="1020">
        <v>7</v>
      </c>
      <c r="HI18" s="1080">
        <v>11</v>
      </c>
      <c r="HJ18" s="1020">
        <v>7</v>
      </c>
      <c r="HK18" s="1020">
        <v>5</v>
      </c>
      <c r="HL18" s="1020">
        <v>9</v>
      </c>
      <c r="HM18" s="901"/>
      <c r="HN18" s="1020">
        <v>7</v>
      </c>
      <c r="HO18" s="1020">
        <v>0</v>
      </c>
      <c r="HP18" s="1020">
        <v>0</v>
      </c>
      <c r="HQ18" s="1020">
        <v>0</v>
      </c>
      <c r="HR18" s="1020">
        <v>0</v>
      </c>
      <c r="HS18" s="1020">
        <v>0</v>
      </c>
      <c r="HT18" s="1020">
        <v>7</v>
      </c>
      <c r="HU18" s="1020">
        <v>7</v>
      </c>
      <c r="HV18" s="645"/>
      <c r="HW18" s="1147"/>
      <c r="HX18" s="1147"/>
      <c r="HY18" s="1147"/>
      <c r="HZ18" s="1147"/>
      <c r="IA18" s="645"/>
      <c r="IB18" s="645"/>
      <c r="IC18" s="645"/>
      <c r="ID18" s="645"/>
      <c r="IE18" s="645"/>
      <c r="IF18" s="645"/>
      <c r="IG18" s="645"/>
      <c r="IH18" s="645"/>
      <c r="II18" s="645"/>
      <c r="IJ18" s="645"/>
      <c r="IK18" s="645"/>
      <c r="IL18" s="645"/>
      <c r="IM18" s="645"/>
      <c r="IN18" s="645"/>
      <c r="IO18" s="645"/>
      <c r="IP18" s="1041"/>
      <c r="IQ18" s="645"/>
      <c r="IR18" s="645"/>
      <c r="IS18" s="645"/>
      <c r="IT18" s="645"/>
      <c r="IU18" s="645"/>
      <c r="IV18" s="645"/>
      <c r="IW18" s="1041"/>
      <c r="IX18" s="1020">
        <v>4</v>
      </c>
      <c r="IY18" s="1020">
        <v>3</v>
      </c>
      <c r="IZ18" s="1020">
        <v>5</v>
      </c>
      <c r="JA18" s="1020">
        <v>2</v>
      </c>
      <c r="JB18" s="1020">
        <v>15</v>
      </c>
      <c r="JC18" s="1020">
        <v>0</v>
      </c>
      <c r="JD18" s="1020">
        <v>6</v>
      </c>
      <c r="JE18" s="645"/>
      <c r="JF18" s="645"/>
      <c r="JG18" s="1147"/>
      <c r="JH18" s="1147"/>
      <c r="JI18" s="1147"/>
      <c r="JJ18" s="1147"/>
      <c r="JK18" s="645"/>
      <c r="JL18" s="645"/>
      <c r="JM18" s="645"/>
      <c r="JN18" s="645"/>
      <c r="JO18" s="645"/>
      <c r="JP18" s="645"/>
      <c r="JQ18" s="645"/>
      <c r="JR18" s="645"/>
      <c r="JS18" s="645"/>
      <c r="JT18" s="645"/>
      <c r="JU18" s="645"/>
      <c r="JV18" s="645"/>
      <c r="JW18" s="645"/>
      <c r="JX18" s="645"/>
      <c r="JY18" s="645"/>
      <c r="JZ18" s="1041"/>
      <c r="KA18" s="645"/>
      <c r="KB18" s="645"/>
      <c r="KC18" s="645"/>
      <c r="KD18" s="645"/>
      <c r="KE18" s="645"/>
      <c r="KF18" s="645"/>
      <c r="KG18" s="1041"/>
      <c r="KH18" s="1020">
        <v>8</v>
      </c>
      <c r="KI18" s="1020">
        <v>5</v>
      </c>
      <c r="KJ18" s="1020">
        <v>17</v>
      </c>
      <c r="KK18" s="1020">
        <v>0</v>
      </c>
      <c r="KL18" s="1020">
        <v>37</v>
      </c>
      <c r="KM18" s="1020">
        <v>9</v>
      </c>
      <c r="KN18" s="1020">
        <v>20</v>
      </c>
      <c r="KO18" s="645"/>
    </row>
    <row r="19" spans="1:301" s="1" customFormat="1" ht="12" customHeight="1">
      <c r="A19" s="1055"/>
      <c r="B19" s="1123"/>
      <c r="C19" s="1121"/>
      <c r="D19" s="1113"/>
      <c r="E19" s="1113"/>
      <c r="F19" s="1119"/>
      <c r="G19" s="1021"/>
      <c r="H19" s="1021"/>
      <c r="I19" s="1021"/>
      <c r="J19" s="1021"/>
      <c r="K19" s="1021"/>
      <c r="L19" s="1119"/>
      <c r="M19" s="1021"/>
      <c r="N19" s="1021"/>
      <c r="O19" s="1021"/>
      <c r="P19" s="1021"/>
      <c r="Q19" s="1021"/>
      <c r="R19" s="1021"/>
      <c r="S19" s="1115"/>
      <c r="T19" s="1115"/>
      <c r="U19" s="1115"/>
      <c r="V19" s="1115"/>
      <c r="W19" s="1064"/>
      <c r="X19" s="1021"/>
      <c r="Y19" s="1021"/>
      <c r="Z19" s="1021"/>
      <c r="AA19" s="1021"/>
      <c r="AB19" s="1021"/>
      <c r="AC19" s="1021"/>
      <c r="AD19" s="1021"/>
      <c r="AE19" s="1021"/>
      <c r="AF19" s="1111"/>
      <c r="AG19" s="1019"/>
      <c r="AH19" s="1019"/>
      <c r="AI19" s="1019"/>
      <c r="AJ19" s="1019"/>
      <c r="AK19" s="1064"/>
      <c r="AL19" s="1021"/>
      <c r="AM19" s="832"/>
      <c r="AN19" s="848"/>
      <c r="AO19" s="848"/>
      <c r="AP19" s="848"/>
      <c r="AQ19" s="848"/>
      <c r="AR19" s="848"/>
      <c r="AS19" s="848"/>
      <c r="AT19" s="849"/>
      <c r="AU19" s="1022"/>
      <c r="AV19" s="1022"/>
      <c r="AW19" s="1022"/>
      <c r="AX19" s="1022"/>
      <c r="AY19" s="1022"/>
      <c r="AZ19" s="1071"/>
      <c r="BA19" s="1021"/>
      <c r="BB19" s="1021"/>
      <c r="BC19" s="1021"/>
      <c r="BD19" s="1021"/>
      <c r="BE19" s="1021"/>
      <c r="BF19" s="1021"/>
      <c r="BG19" s="1067"/>
      <c r="BH19" s="1069"/>
      <c r="BI19" s="1069"/>
      <c r="BJ19" s="1042"/>
      <c r="BK19" s="1021"/>
      <c r="BL19" s="1021"/>
      <c r="BM19" s="1021"/>
      <c r="BN19" s="1042"/>
      <c r="BO19" s="1021"/>
      <c r="BP19" s="1021"/>
      <c r="BQ19" s="1021"/>
      <c r="BR19" s="1133"/>
      <c r="BS19" s="1125"/>
      <c r="BT19" s="1042"/>
      <c r="BU19" s="1042"/>
      <c r="BV19" s="1042"/>
      <c r="BW19" s="1029"/>
      <c r="BX19" s="1029"/>
      <c r="BY19" s="648"/>
      <c r="BZ19" s="648"/>
      <c r="CA19" s="648"/>
      <c r="CB19" s="648"/>
      <c r="CC19" s="648"/>
      <c r="CD19" s="648"/>
      <c r="CE19" s="648"/>
      <c r="CF19" s="648"/>
      <c r="CG19" s="648"/>
      <c r="CH19" s="648"/>
      <c r="CI19" s="648"/>
      <c r="CJ19" s="648"/>
      <c r="CK19" s="648"/>
      <c r="CL19" s="648"/>
      <c r="CM19" s="1021"/>
      <c r="CN19" s="1021"/>
      <c r="CO19" s="1021"/>
      <c r="CP19" s="1021"/>
      <c r="CQ19" s="1021"/>
      <c r="CR19" s="1144"/>
      <c r="CS19" s="1021"/>
      <c r="CT19" s="1021"/>
      <c r="CU19" s="1021"/>
      <c r="CV19" s="1144"/>
      <c r="CW19" s="1021"/>
      <c r="CX19" s="1021"/>
      <c r="CY19" s="1021"/>
      <c r="CZ19" s="1029"/>
      <c r="DA19" s="1021"/>
      <c r="DB19" s="1021"/>
      <c r="DC19" s="1021"/>
      <c r="DD19" s="1021"/>
      <c r="DE19" s="1021"/>
      <c r="DF19" s="1021"/>
      <c r="DG19" s="1021"/>
      <c r="DH19" s="1021"/>
      <c r="DI19" s="1021"/>
      <c r="DJ19" s="1021"/>
      <c r="DK19" s="1021"/>
      <c r="DL19" s="648"/>
      <c r="DM19" s="1144"/>
      <c r="DN19" s="1021"/>
      <c r="DO19" s="1021"/>
      <c r="DP19" s="1021"/>
      <c r="DQ19" s="1144"/>
      <c r="DR19" s="1021"/>
      <c r="DS19" s="1021"/>
      <c r="DT19" s="1021"/>
      <c r="DU19" s="1021"/>
      <c r="DV19" s="1029"/>
      <c r="DW19" s="1067"/>
      <c r="DX19" s="1067"/>
      <c r="DY19" s="1067"/>
      <c r="DZ19" s="1067"/>
      <c r="EA19" s="1029"/>
      <c r="EB19" s="1036"/>
      <c r="EC19" s="1036"/>
      <c r="ED19" s="1036"/>
      <c r="EE19" s="1036"/>
      <c r="EF19" s="1036"/>
      <c r="EG19" s="1036"/>
      <c r="EH19" s="1036"/>
      <c r="EI19" s="1029"/>
      <c r="EJ19" s="1029"/>
      <c r="EK19" s="648"/>
      <c r="EL19" s="648"/>
      <c r="EM19" s="648"/>
      <c r="EN19" s="648"/>
      <c r="EO19" s="648"/>
      <c r="EP19" s="648"/>
      <c r="EQ19" s="648"/>
      <c r="ER19" s="648"/>
      <c r="ES19" s="648"/>
      <c r="ET19" s="648"/>
      <c r="EU19" s="648"/>
      <c r="EV19" s="648"/>
      <c r="EW19" s="648"/>
      <c r="EX19" s="648"/>
      <c r="EY19" s="648"/>
      <c r="EZ19" s="648"/>
      <c r="FA19" s="648"/>
      <c r="FB19" s="648"/>
      <c r="FC19" s="648"/>
      <c r="FD19" s="648"/>
      <c r="FE19" s="718"/>
      <c r="FF19" s="648"/>
      <c r="FG19" s="648"/>
      <c r="FH19" s="648"/>
      <c r="FI19" s="648"/>
      <c r="FJ19" s="648"/>
      <c r="FK19" s="648"/>
      <c r="FL19" s="648"/>
      <c r="FM19" s="648"/>
      <c r="FN19" s="648"/>
      <c r="FO19" s="837"/>
      <c r="FP19" s="837"/>
      <c r="FQ19" s="837"/>
      <c r="FR19" s="837"/>
      <c r="FS19" s="837"/>
      <c r="FT19" s="837"/>
      <c r="FU19" s="837"/>
      <c r="FV19" s="837"/>
      <c r="FW19" s="837"/>
      <c r="FX19" s="837"/>
      <c r="FY19" s="718"/>
      <c r="FZ19" s="648"/>
      <c r="GA19" s="648"/>
      <c r="GB19" s="648"/>
      <c r="GC19" s="648"/>
      <c r="GD19" s="648"/>
      <c r="GE19" s="648"/>
      <c r="GF19" s="648"/>
      <c r="GG19" s="648"/>
      <c r="GH19" s="648"/>
      <c r="GI19" s="1021"/>
      <c r="GJ19" s="1021"/>
      <c r="GK19" s="1021"/>
      <c r="GL19" s="1021"/>
      <c r="GM19" s="1021"/>
      <c r="GN19" s="1021"/>
      <c r="GO19" s="1021"/>
      <c r="GP19" s="1021"/>
      <c r="GQ19" s="1021"/>
      <c r="GR19" s="648"/>
      <c r="GS19" s="1144"/>
      <c r="GT19" s="1021"/>
      <c r="GU19" s="1021"/>
      <c r="GV19" s="1021"/>
      <c r="GW19" s="1144"/>
      <c r="GX19" s="1021"/>
      <c r="GY19" s="1021"/>
      <c r="GZ19" s="1021"/>
      <c r="HA19" s="1021"/>
      <c r="HB19" s="1029"/>
      <c r="HC19" s="1021"/>
      <c r="HD19" s="1021"/>
      <c r="HE19" s="1067"/>
      <c r="HF19" s="1021"/>
      <c r="HG19" s="1021"/>
      <c r="HH19" s="1021"/>
      <c r="HI19" s="1067"/>
      <c r="HJ19" s="1021"/>
      <c r="HK19" s="1021"/>
      <c r="HL19" s="1021"/>
      <c r="HM19" s="901"/>
      <c r="HN19" s="1021"/>
      <c r="HO19" s="1021"/>
      <c r="HP19" s="1021"/>
      <c r="HQ19" s="1021"/>
      <c r="HR19" s="1021"/>
      <c r="HS19" s="1021"/>
      <c r="HT19" s="1021"/>
      <c r="HU19" s="1021"/>
      <c r="HV19" s="648"/>
      <c r="HW19" s="1148"/>
      <c r="HX19" s="1148"/>
      <c r="HY19" s="1148"/>
      <c r="HZ19" s="1148"/>
      <c r="IA19" s="648"/>
      <c r="IB19" s="648"/>
      <c r="IC19" s="648"/>
      <c r="ID19" s="648"/>
      <c r="IE19" s="648"/>
      <c r="IF19" s="648"/>
      <c r="IG19" s="648"/>
      <c r="IH19" s="648"/>
      <c r="II19" s="648"/>
      <c r="IJ19" s="648"/>
      <c r="IK19" s="648"/>
      <c r="IL19" s="648"/>
      <c r="IM19" s="648"/>
      <c r="IN19" s="648"/>
      <c r="IO19" s="648"/>
      <c r="IP19" s="1042"/>
      <c r="IQ19" s="648"/>
      <c r="IR19" s="648"/>
      <c r="IS19" s="648"/>
      <c r="IT19" s="648"/>
      <c r="IU19" s="648"/>
      <c r="IV19" s="648"/>
      <c r="IW19" s="1042"/>
      <c r="IX19" s="1021"/>
      <c r="IY19" s="1021"/>
      <c r="IZ19" s="1021"/>
      <c r="JA19" s="1021"/>
      <c r="JB19" s="1021"/>
      <c r="JC19" s="1021"/>
      <c r="JD19" s="1021"/>
      <c r="JE19" s="648"/>
      <c r="JF19" s="648"/>
      <c r="JG19" s="1148"/>
      <c r="JH19" s="1148"/>
      <c r="JI19" s="1148"/>
      <c r="JJ19" s="1148"/>
      <c r="JK19" s="648"/>
      <c r="JL19" s="648"/>
      <c r="JM19" s="648"/>
      <c r="JN19" s="648"/>
      <c r="JO19" s="648"/>
      <c r="JP19" s="648"/>
      <c r="JQ19" s="648"/>
      <c r="JR19" s="648"/>
      <c r="JS19" s="648"/>
      <c r="JT19" s="648"/>
      <c r="JU19" s="648"/>
      <c r="JV19" s="648"/>
      <c r="JW19" s="648"/>
      <c r="JX19" s="648"/>
      <c r="JY19" s="648"/>
      <c r="JZ19" s="1042"/>
      <c r="KA19" s="648"/>
      <c r="KB19" s="648"/>
      <c r="KC19" s="648"/>
      <c r="KD19" s="648"/>
      <c r="KE19" s="648"/>
      <c r="KF19" s="648"/>
      <c r="KG19" s="1042"/>
      <c r="KH19" s="1021"/>
      <c r="KI19" s="1021"/>
      <c r="KJ19" s="1021"/>
      <c r="KK19" s="1021"/>
      <c r="KL19" s="1021"/>
      <c r="KM19" s="1021"/>
      <c r="KN19" s="1021"/>
      <c r="KO19" s="648"/>
    </row>
    <row r="20" spans="1:301" s="1" customFormat="1" ht="12" customHeight="1">
      <c r="A20" s="1054" t="s">
        <v>203</v>
      </c>
      <c r="B20" s="1122">
        <v>21</v>
      </c>
      <c r="C20" s="1120">
        <v>482</v>
      </c>
      <c r="D20" s="1112">
        <v>1324.25</v>
      </c>
      <c r="E20" s="1112">
        <v>1055.4166666666667</v>
      </c>
      <c r="F20" s="1118"/>
      <c r="G20" s="1020">
        <v>5</v>
      </c>
      <c r="H20" s="1020">
        <v>6</v>
      </c>
      <c r="I20" s="1020">
        <v>9</v>
      </c>
      <c r="J20" s="1020">
        <v>1</v>
      </c>
      <c r="K20" s="1020">
        <v>0</v>
      </c>
      <c r="L20" s="1118"/>
      <c r="M20" s="1020">
        <v>0</v>
      </c>
      <c r="N20" s="1020">
        <v>5</v>
      </c>
      <c r="O20" s="1020">
        <v>3</v>
      </c>
      <c r="P20" s="1020">
        <v>1</v>
      </c>
      <c r="Q20" s="1020">
        <v>4</v>
      </c>
      <c r="R20" s="1020">
        <v>8</v>
      </c>
      <c r="S20" s="1114">
        <v>38.372857142857143</v>
      </c>
      <c r="T20" s="1114">
        <v>23.041666666666668</v>
      </c>
      <c r="U20" s="1114">
        <v>16.62</v>
      </c>
      <c r="V20" s="1114">
        <v>5.7971428571428572</v>
      </c>
      <c r="W20" s="1063">
        <v>20</v>
      </c>
      <c r="X20" s="1020">
        <v>19</v>
      </c>
      <c r="Y20" s="1020">
        <v>0</v>
      </c>
      <c r="Z20" s="1020">
        <v>0</v>
      </c>
      <c r="AA20" s="1020">
        <v>0</v>
      </c>
      <c r="AB20" s="1020">
        <v>0</v>
      </c>
      <c r="AC20" s="1020">
        <v>1</v>
      </c>
      <c r="AD20" s="1020">
        <v>1</v>
      </c>
      <c r="AE20" s="1020">
        <v>0</v>
      </c>
      <c r="AF20" s="1026">
        <v>6</v>
      </c>
      <c r="AG20" s="1018">
        <v>0</v>
      </c>
      <c r="AH20" s="1018">
        <v>2</v>
      </c>
      <c r="AI20" s="1018">
        <v>1</v>
      </c>
      <c r="AJ20" s="1018">
        <v>3</v>
      </c>
      <c r="AK20" s="1063">
        <v>12</v>
      </c>
      <c r="AL20" s="1020">
        <v>3</v>
      </c>
      <c r="AM20" s="832"/>
      <c r="AN20" s="848"/>
      <c r="AO20" s="848"/>
      <c r="AP20" s="848"/>
      <c r="AQ20" s="848"/>
      <c r="AR20" s="848"/>
      <c r="AS20" s="848"/>
      <c r="AT20" s="849"/>
      <c r="AU20" s="1022"/>
      <c r="AV20" s="1022"/>
      <c r="AW20" s="1022"/>
      <c r="AX20" s="1022"/>
      <c r="AY20" s="1022"/>
      <c r="AZ20" s="1070"/>
      <c r="BA20" s="1020">
        <v>0</v>
      </c>
      <c r="BB20" s="1020">
        <v>2</v>
      </c>
      <c r="BC20" s="1020">
        <v>1</v>
      </c>
      <c r="BD20" s="1020">
        <v>3</v>
      </c>
      <c r="BE20" s="1020">
        <v>12</v>
      </c>
      <c r="BF20" s="1020">
        <v>3</v>
      </c>
      <c r="BG20" s="1080">
        <v>18.952380952380953</v>
      </c>
      <c r="BH20" s="1068">
        <v>650.65</v>
      </c>
      <c r="BI20" s="1068">
        <v>231.55</v>
      </c>
      <c r="BJ20" s="1041"/>
      <c r="BK20" s="1020">
        <v>16</v>
      </c>
      <c r="BL20" s="1020">
        <v>3</v>
      </c>
      <c r="BM20" s="1020">
        <v>2</v>
      </c>
      <c r="BN20" s="1041"/>
      <c r="BO20" s="1020">
        <v>15</v>
      </c>
      <c r="BP20" s="1020">
        <v>5</v>
      </c>
      <c r="BQ20" s="1020">
        <v>1</v>
      </c>
      <c r="BR20" s="1132">
        <v>61.8</v>
      </c>
      <c r="BS20" s="1124">
        <v>17</v>
      </c>
      <c r="BT20" s="1041">
        <v>2</v>
      </c>
      <c r="BU20" s="1041">
        <v>13</v>
      </c>
      <c r="BV20" s="1041">
        <v>2</v>
      </c>
      <c r="BW20" s="1028">
        <v>3</v>
      </c>
      <c r="BX20" s="1028">
        <v>1</v>
      </c>
      <c r="BY20" s="648"/>
      <c r="BZ20" s="648"/>
      <c r="CA20" s="648"/>
      <c r="CB20" s="648"/>
      <c r="CC20" s="648"/>
      <c r="CD20" s="648"/>
      <c r="CE20" s="648"/>
      <c r="CF20" s="648"/>
      <c r="CG20" s="648"/>
      <c r="CH20" s="648"/>
      <c r="CI20" s="648"/>
      <c r="CJ20" s="648"/>
      <c r="CK20" s="648"/>
      <c r="CL20" s="648"/>
      <c r="CM20" s="1020">
        <v>2</v>
      </c>
      <c r="CN20" s="1020">
        <v>13</v>
      </c>
      <c r="CO20" s="1020">
        <v>2</v>
      </c>
      <c r="CP20" s="1020">
        <v>3</v>
      </c>
      <c r="CQ20" s="1020">
        <v>1</v>
      </c>
      <c r="CR20" s="1143"/>
      <c r="CS20" s="1020">
        <v>29</v>
      </c>
      <c r="CT20" s="1020">
        <v>9</v>
      </c>
      <c r="CU20" s="1020">
        <v>0</v>
      </c>
      <c r="CV20" s="1143"/>
      <c r="CW20" s="1020">
        <v>3</v>
      </c>
      <c r="CX20" s="1020">
        <v>16</v>
      </c>
      <c r="CY20" s="1020">
        <v>2</v>
      </c>
      <c r="CZ20" s="1028">
        <v>17</v>
      </c>
      <c r="DA20" s="1020">
        <v>0</v>
      </c>
      <c r="DB20" s="1020">
        <v>1</v>
      </c>
      <c r="DC20" s="1020">
        <v>1</v>
      </c>
      <c r="DD20" s="1020">
        <v>8</v>
      </c>
      <c r="DE20" s="1020">
        <v>5</v>
      </c>
      <c r="DF20" s="1020">
        <v>1</v>
      </c>
      <c r="DG20" s="1020">
        <v>0</v>
      </c>
      <c r="DH20" s="1020">
        <v>0</v>
      </c>
      <c r="DI20" s="1020">
        <v>1</v>
      </c>
      <c r="DJ20" s="1020">
        <v>4</v>
      </c>
      <c r="DK20" s="1020">
        <v>0</v>
      </c>
      <c r="DL20" s="648"/>
      <c r="DM20" s="1143"/>
      <c r="DN20" s="1020">
        <v>16</v>
      </c>
      <c r="DO20" s="1020">
        <v>5</v>
      </c>
      <c r="DP20" s="1020">
        <v>0</v>
      </c>
      <c r="DQ20" s="1143"/>
      <c r="DR20" s="1020">
        <v>3</v>
      </c>
      <c r="DS20" s="1020">
        <v>7</v>
      </c>
      <c r="DT20" s="1020">
        <v>5</v>
      </c>
      <c r="DU20" s="1020">
        <v>0</v>
      </c>
      <c r="DV20" s="1028">
        <v>1</v>
      </c>
      <c r="DW20" s="1080">
        <v>17</v>
      </c>
      <c r="DX20" s="1080">
        <v>4</v>
      </c>
      <c r="DY20" s="1080">
        <v>6</v>
      </c>
      <c r="DZ20" s="1080">
        <v>6</v>
      </c>
      <c r="EA20" s="1028">
        <v>16</v>
      </c>
      <c r="EB20" s="1035">
        <v>10</v>
      </c>
      <c r="EC20" s="1035">
        <v>4</v>
      </c>
      <c r="ED20" s="1035">
        <v>0</v>
      </c>
      <c r="EE20" s="1035">
        <v>0</v>
      </c>
      <c r="EF20" s="1035">
        <v>1</v>
      </c>
      <c r="EG20" s="1035">
        <v>0</v>
      </c>
      <c r="EH20" s="1035">
        <v>1</v>
      </c>
      <c r="EI20" s="1028">
        <v>3</v>
      </c>
      <c r="EJ20" s="1028">
        <v>2</v>
      </c>
      <c r="EK20" s="648"/>
      <c r="EL20" s="648"/>
      <c r="EM20" s="648"/>
      <c r="EN20" s="648"/>
      <c r="EO20" s="648"/>
      <c r="EP20" s="648"/>
      <c r="EQ20" s="648"/>
      <c r="ER20" s="648"/>
      <c r="ES20" s="648"/>
      <c r="ET20" s="648"/>
      <c r="EU20" s="648"/>
      <c r="EV20" s="648"/>
      <c r="EW20" s="648"/>
      <c r="EX20" s="648"/>
      <c r="EY20" s="648"/>
      <c r="EZ20" s="648"/>
      <c r="FA20" s="648"/>
      <c r="FB20" s="648"/>
      <c r="FC20" s="648"/>
      <c r="FD20" s="648"/>
      <c r="FE20" s="718"/>
      <c r="FF20" s="648"/>
      <c r="FG20" s="648"/>
      <c r="FH20" s="648"/>
      <c r="FI20" s="648"/>
      <c r="FJ20" s="648"/>
      <c r="FK20" s="648"/>
      <c r="FL20" s="648"/>
      <c r="FM20" s="648"/>
      <c r="FN20" s="648"/>
      <c r="FO20" s="837"/>
      <c r="FP20" s="837"/>
      <c r="FQ20" s="837"/>
      <c r="FR20" s="837"/>
      <c r="FS20" s="837"/>
      <c r="FT20" s="837"/>
      <c r="FU20" s="837"/>
      <c r="FV20" s="837"/>
      <c r="FW20" s="837"/>
      <c r="FX20" s="837"/>
      <c r="FY20" s="718"/>
      <c r="FZ20" s="648"/>
      <c r="GA20" s="648"/>
      <c r="GB20" s="648"/>
      <c r="GC20" s="648"/>
      <c r="GD20" s="648"/>
      <c r="GE20" s="648"/>
      <c r="GF20" s="648"/>
      <c r="GG20" s="648"/>
      <c r="GH20" s="648"/>
      <c r="GI20" s="1020">
        <v>10</v>
      </c>
      <c r="GJ20" s="1020">
        <v>4</v>
      </c>
      <c r="GK20" s="1020">
        <v>8</v>
      </c>
      <c r="GL20" s="1020">
        <v>0</v>
      </c>
      <c r="GM20" s="1020">
        <v>1</v>
      </c>
      <c r="GN20" s="1020">
        <v>1</v>
      </c>
      <c r="GO20" s="1020">
        <v>9</v>
      </c>
      <c r="GP20" s="1020">
        <v>3</v>
      </c>
      <c r="GQ20" s="1020">
        <v>2</v>
      </c>
      <c r="GR20" s="648"/>
      <c r="GS20" s="1143"/>
      <c r="GT20" s="1020">
        <v>15</v>
      </c>
      <c r="GU20" s="1020">
        <v>6</v>
      </c>
      <c r="GV20" s="1020">
        <v>0</v>
      </c>
      <c r="GW20" s="1143"/>
      <c r="GX20" s="1020">
        <v>9</v>
      </c>
      <c r="GY20" s="1020">
        <v>2</v>
      </c>
      <c r="GZ20" s="1020">
        <v>3</v>
      </c>
      <c r="HA20" s="1020">
        <v>0</v>
      </c>
      <c r="HB20" s="1028">
        <v>1</v>
      </c>
      <c r="HC20" s="1020">
        <v>0</v>
      </c>
      <c r="HD20" s="1020">
        <v>0</v>
      </c>
      <c r="HE20" s="1080">
        <v>109</v>
      </c>
      <c r="HF20" s="1020">
        <v>19</v>
      </c>
      <c r="HG20" s="1020">
        <v>0</v>
      </c>
      <c r="HH20" s="1020">
        <v>2</v>
      </c>
      <c r="HI20" s="1080">
        <v>12</v>
      </c>
      <c r="HJ20" s="1020">
        <v>7</v>
      </c>
      <c r="HK20" s="1020">
        <v>1</v>
      </c>
      <c r="HL20" s="1020">
        <v>13</v>
      </c>
      <c r="HM20" s="901"/>
      <c r="HN20" s="1020">
        <v>14</v>
      </c>
      <c r="HO20" s="1020">
        <v>0</v>
      </c>
      <c r="HP20" s="1020">
        <v>1</v>
      </c>
      <c r="HQ20" s="1020">
        <v>0</v>
      </c>
      <c r="HR20" s="1020">
        <v>1</v>
      </c>
      <c r="HS20" s="1020">
        <v>0</v>
      </c>
      <c r="HT20" s="1020">
        <v>4</v>
      </c>
      <c r="HU20" s="1020">
        <v>1</v>
      </c>
      <c r="HV20" s="648"/>
      <c r="HW20" s="1147"/>
      <c r="HX20" s="1147"/>
      <c r="HY20" s="1147"/>
      <c r="HZ20" s="1147"/>
      <c r="IA20" s="648"/>
      <c r="IB20" s="648"/>
      <c r="IC20" s="648"/>
      <c r="ID20" s="648"/>
      <c r="IE20" s="648"/>
      <c r="IF20" s="648"/>
      <c r="IG20" s="648"/>
      <c r="IH20" s="648"/>
      <c r="II20" s="648"/>
      <c r="IJ20" s="648"/>
      <c r="IK20" s="648"/>
      <c r="IL20" s="648"/>
      <c r="IM20" s="648"/>
      <c r="IN20" s="648"/>
      <c r="IO20" s="648"/>
      <c r="IP20" s="1041"/>
      <c r="IQ20" s="648"/>
      <c r="IR20" s="648"/>
      <c r="IS20" s="648"/>
      <c r="IT20" s="648"/>
      <c r="IU20" s="648"/>
      <c r="IV20" s="648"/>
      <c r="IW20" s="1041"/>
      <c r="IX20" s="1020">
        <v>9</v>
      </c>
      <c r="IY20" s="1020">
        <v>8</v>
      </c>
      <c r="IZ20" s="1020">
        <v>4</v>
      </c>
      <c r="JA20" s="1020">
        <v>6</v>
      </c>
      <c r="JB20" s="1020">
        <v>5</v>
      </c>
      <c r="JC20" s="1020">
        <v>0</v>
      </c>
      <c r="JD20" s="1020">
        <v>16</v>
      </c>
      <c r="JE20" s="648"/>
      <c r="JF20" s="648"/>
      <c r="JG20" s="1147"/>
      <c r="JH20" s="1147"/>
      <c r="JI20" s="1147"/>
      <c r="JJ20" s="1147"/>
      <c r="JK20" s="648"/>
      <c r="JL20" s="648"/>
      <c r="JM20" s="648"/>
      <c r="JN20" s="648"/>
      <c r="JO20" s="648"/>
      <c r="JP20" s="648"/>
      <c r="JQ20" s="648"/>
      <c r="JR20" s="648"/>
      <c r="JS20" s="648"/>
      <c r="JT20" s="648"/>
      <c r="JU20" s="648"/>
      <c r="JV20" s="648"/>
      <c r="JW20" s="648"/>
      <c r="JX20" s="648"/>
      <c r="JY20" s="648"/>
      <c r="JZ20" s="1041"/>
      <c r="KA20" s="648"/>
      <c r="KB20" s="648"/>
      <c r="KC20" s="648"/>
      <c r="KD20" s="648"/>
      <c r="KE20" s="648"/>
      <c r="KF20" s="648"/>
      <c r="KG20" s="1041"/>
      <c r="KH20" s="1020">
        <v>9</v>
      </c>
      <c r="KI20" s="1020">
        <v>9</v>
      </c>
      <c r="KJ20" s="1020">
        <v>8</v>
      </c>
      <c r="KK20" s="1020">
        <v>0</v>
      </c>
      <c r="KL20" s="1020">
        <v>44</v>
      </c>
      <c r="KM20" s="1020">
        <v>10</v>
      </c>
      <c r="KN20" s="1020">
        <v>16</v>
      </c>
      <c r="KO20" s="648"/>
    </row>
    <row r="21" spans="1:301" s="1" customFormat="1" ht="12" customHeight="1">
      <c r="A21" s="1055"/>
      <c r="B21" s="1123"/>
      <c r="C21" s="1121"/>
      <c r="D21" s="1113"/>
      <c r="E21" s="1113"/>
      <c r="F21" s="1119"/>
      <c r="G21" s="1021"/>
      <c r="H21" s="1021"/>
      <c r="I21" s="1021"/>
      <c r="J21" s="1021"/>
      <c r="K21" s="1021"/>
      <c r="L21" s="1119"/>
      <c r="M21" s="1021"/>
      <c r="N21" s="1021"/>
      <c r="O21" s="1021"/>
      <c r="P21" s="1021"/>
      <c r="Q21" s="1021"/>
      <c r="R21" s="1021"/>
      <c r="S21" s="1115"/>
      <c r="T21" s="1115"/>
      <c r="U21" s="1115"/>
      <c r="V21" s="1115"/>
      <c r="W21" s="1064"/>
      <c r="X21" s="1021"/>
      <c r="Y21" s="1021"/>
      <c r="Z21" s="1021"/>
      <c r="AA21" s="1021"/>
      <c r="AB21" s="1021"/>
      <c r="AC21" s="1021"/>
      <c r="AD21" s="1021"/>
      <c r="AE21" s="1021"/>
      <c r="AF21" s="1111"/>
      <c r="AG21" s="1019"/>
      <c r="AH21" s="1019"/>
      <c r="AI21" s="1019"/>
      <c r="AJ21" s="1019"/>
      <c r="AK21" s="1064"/>
      <c r="AL21" s="1021"/>
      <c r="AM21" s="832"/>
      <c r="AN21" s="848"/>
      <c r="AO21" s="848"/>
      <c r="AP21" s="848"/>
      <c r="AQ21" s="848"/>
      <c r="AR21" s="848"/>
      <c r="AS21" s="848"/>
      <c r="AT21" s="849"/>
      <c r="AU21" s="1022"/>
      <c r="AV21" s="1022"/>
      <c r="AW21" s="1022"/>
      <c r="AX21" s="1022"/>
      <c r="AY21" s="1022"/>
      <c r="AZ21" s="1071"/>
      <c r="BA21" s="1021"/>
      <c r="BB21" s="1021"/>
      <c r="BC21" s="1021"/>
      <c r="BD21" s="1021"/>
      <c r="BE21" s="1021"/>
      <c r="BF21" s="1021"/>
      <c r="BG21" s="1067"/>
      <c r="BH21" s="1069"/>
      <c r="BI21" s="1069"/>
      <c r="BJ21" s="1042"/>
      <c r="BK21" s="1021"/>
      <c r="BL21" s="1021"/>
      <c r="BM21" s="1021"/>
      <c r="BN21" s="1042"/>
      <c r="BO21" s="1021"/>
      <c r="BP21" s="1021"/>
      <c r="BQ21" s="1021"/>
      <c r="BR21" s="1133"/>
      <c r="BS21" s="1125"/>
      <c r="BT21" s="1042"/>
      <c r="BU21" s="1042"/>
      <c r="BV21" s="1042"/>
      <c r="BW21" s="1029"/>
      <c r="BX21" s="1029"/>
      <c r="BY21" s="648"/>
      <c r="BZ21" s="648"/>
      <c r="CA21" s="648"/>
      <c r="CB21" s="648"/>
      <c r="CC21" s="648"/>
      <c r="CD21" s="648"/>
      <c r="CE21" s="648"/>
      <c r="CF21" s="648"/>
      <c r="CG21" s="648"/>
      <c r="CH21" s="648"/>
      <c r="CI21" s="648"/>
      <c r="CJ21" s="648"/>
      <c r="CK21" s="648"/>
      <c r="CL21" s="648"/>
      <c r="CM21" s="1021"/>
      <c r="CN21" s="1021"/>
      <c r="CO21" s="1021"/>
      <c r="CP21" s="1021"/>
      <c r="CQ21" s="1021"/>
      <c r="CR21" s="1144"/>
      <c r="CS21" s="1021"/>
      <c r="CT21" s="1021"/>
      <c r="CU21" s="1021"/>
      <c r="CV21" s="1144"/>
      <c r="CW21" s="1021"/>
      <c r="CX21" s="1021"/>
      <c r="CY21" s="1021"/>
      <c r="CZ21" s="1029"/>
      <c r="DA21" s="1021"/>
      <c r="DB21" s="1021"/>
      <c r="DC21" s="1021"/>
      <c r="DD21" s="1021"/>
      <c r="DE21" s="1021"/>
      <c r="DF21" s="1021"/>
      <c r="DG21" s="1021"/>
      <c r="DH21" s="1021"/>
      <c r="DI21" s="1021"/>
      <c r="DJ21" s="1021"/>
      <c r="DK21" s="1021"/>
      <c r="DL21" s="648"/>
      <c r="DM21" s="1144"/>
      <c r="DN21" s="1021"/>
      <c r="DO21" s="1021"/>
      <c r="DP21" s="1021"/>
      <c r="DQ21" s="1144"/>
      <c r="DR21" s="1021"/>
      <c r="DS21" s="1021"/>
      <c r="DT21" s="1021"/>
      <c r="DU21" s="1021"/>
      <c r="DV21" s="1029"/>
      <c r="DW21" s="1067"/>
      <c r="DX21" s="1067"/>
      <c r="DY21" s="1067"/>
      <c r="DZ21" s="1067"/>
      <c r="EA21" s="1029"/>
      <c r="EB21" s="1036"/>
      <c r="EC21" s="1036"/>
      <c r="ED21" s="1036"/>
      <c r="EE21" s="1036"/>
      <c r="EF21" s="1036"/>
      <c r="EG21" s="1036"/>
      <c r="EH21" s="1036"/>
      <c r="EI21" s="1029"/>
      <c r="EJ21" s="1029"/>
      <c r="EK21" s="648"/>
      <c r="EL21" s="648"/>
      <c r="EM21" s="648"/>
      <c r="EN21" s="648"/>
      <c r="EO21" s="648"/>
      <c r="EP21" s="648"/>
      <c r="EQ21" s="648"/>
      <c r="ER21" s="648"/>
      <c r="ES21" s="648"/>
      <c r="ET21" s="648"/>
      <c r="EU21" s="648"/>
      <c r="EV21" s="648"/>
      <c r="EW21" s="648"/>
      <c r="EX21" s="648"/>
      <c r="EY21" s="648"/>
      <c r="EZ21" s="648"/>
      <c r="FA21" s="648"/>
      <c r="FB21" s="648"/>
      <c r="FC21" s="648"/>
      <c r="FD21" s="648"/>
      <c r="FE21" s="718"/>
      <c r="FF21" s="648"/>
      <c r="FG21" s="648"/>
      <c r="FH21" s="648"/>
      <c r="FI21" s="648"/>
      <c r="FJ21" s="648"/>
      <c r="FK21" s="648"/>
      <c r="FL21" s="648"/>
      <c r="FM21" s="648"/>
      <c r="FN21" s="648"/>
      <c r="FO21" s="837"/>
      <c r="FP21" s="837"/>
      <c r="FQ21" s="837"/>
      <c r="FR21" s="837"/>
      <c r="FS21" s="837"/>
      <c r="FT21" s="837"/>
      <c r="FU21" s="837"/>
      <c r="FV21" s="837"/>
      <c r="FW21" s="837"/>
      <c r="FX21" s="837"/>
      <c r="FY21" s="718"/>
      <c r="FZ21" s="648"/>
      <c r="GA21" s="648"/>
      <c r="GB21" s="648"/>
      <c r="GC21" s="648"/>
      <c r="GD21" s="648"/>
      <c r="GE21" s="648"/>
      <c r="GF21" s="648"/>
      <c r="GG21" s="648"/>
      <c r="GH21" s="648"/>
      <c r="GI21" s="1021"/>
      <c r="GJ21" s="1021"/>
      <c r="GK21" s="1021"/>
      <c r="GL21" s="1021"/>
      <c r="GM21" s="1021"/>
      <c r="GN21" s="1021"/>
      <c r="GO21" s="1021"/>
      <c r="GP21" s="1021"/>
      <c r="GQ21" s="1021"/>
      <c r="GR21" s="648"/>
      <c r="GS21" s="1144"/>
      <c r="GT21" s="1021"/>
      <c r="GU21" s="1021"/>
      <c r="GV21" s="1021"/>
      <c r="GW21" s="1144"/>
      <c r="GX21" s="1021"/>
      <c r="GY21" s="1021"/>
      <c r="GZ21" s="1021"/>
      <c r="HA21" s="1021"/>
      <c r="HB21" s="1029"/>
      <c r="HC21" s="1021"/>
      <c r="HD21" s="1021"/>
      <c r="HE21" s="1067"/>
      <c r="HF21" s="1021"/>
      <c r="HG21" s="1021"/>
      <c r="HH21" s="1021"/>
      <c r="HI21" s="1067"/>
      <c r="HJ21" s="1021"/>
      <c r="HK21" s="1021"/>
      <c r="HL21" s="1021"/>
      <c r="HM21" s="901"/>
      <c r="HN21" s="1021"/>
      <c r="HO21" s="1021"/>
      <c r="HP21" s="1021"/>
      <c r="HQ21" s="1021"/>
      <c r="HR21" s="1021"/>
      <c r="HS21" s="1021"/>
      <c r="HT21" s="1021"/>
      <c r="HU21" s="1021"/>
      <c r="HV21" s="648"/>
      <c r="HW21" s="1148"/>
      <c r="HX21" s="1148"/>
      <c r="HY21" s="1148"/>
      <c r="HZ21" s="1148"/>
      <c r="IA21" s="648"/>
      <c r="IB21" s="648"/>
      <c r="IC21" s="648"/>
      <c r="ID21" s="648"/>
      <c r="IE21" s="648"/>
      <c r="IF21" s="648"/>
      <c r="IG21" s="648"/>
      <c r="IH21" s="648"/>
      <c r="II21" s="648"/>
      <c r="IJ21" s="648"/>
      <c r="IK21" s="648"/>
      <c r="IL21" s="648"/>
      <c r="IM21" s="648"/>
      <c r="IN21" s="648"/>
      <c r="IO21" s="648"/>
      <c r="IP21" s="1042"/>
      <c r="IQ21" s="648"/>
      <c r="IR21" s="648"/>
      <c r="IS21" s="648"/>
      <c r="IT21" s="648"/>
      <c r="IU21" s="648"/>
      <c r="IV21" s="648"/>
      <c r="IW21" s="1042"/>
      <c r="IX21" s="1021"/>
      <c r="IY21" s="1021"/>
      <c r="IZ21" s="1021"/>
      <c r="JA21" s="1021"/>
      <c r="JB21" s="1021"/>
      <c r="JC21" s="1021"/>
      <c r="JD21" s="1021"/>
      <c r="JE21" s="648"/>
      <c r="JF21" s="648"/>
      <c r="JG21" s="1148"/>
      <c r="JH21" s="1148"/>
      <c r="JI21" s="1148"/>
      <c r="JJ21" s="1148"/>
      <c r="JK21" s="648"/>
      <c r="JL21" s="648"/>
      <c r="JM21" s="648"/>
      <c r="JN21" s="648"/>
      <c r="JO21" s="648"/>
      <c r="JP21" s="648"/>
      <c r="JQ21" s="648"/>
      <c r="JR21" s="648"/>
      <c r="JS21" s="648"/>
      <c r="JT21" s="648"/>
      <c r="JU21" s="648"/>
      <c r="JV21" s="648"/>
      <c r="JW21" s="648"/>
      <c r="JX21" s="648"/>
      <c r="JY21" s="648"/>
      <c r="JZ21" s="1042"/>
      <c r="KA21" s="648"/>
      <c r="KB21" s="648"/>
      <c r="KC21" s="648"/>
      <c r="KD21" s="648"/>
      <c r="KE21" s="648"/>
      <c r="KF21" s="648"/>
      <c r="KG21" s="1042"/>
      <c r="KH21" s="1021"/>
      <c r="KI21" s="1021"/>
      <c r="KJ21" s="1021"/>
      <c r="KK21" s="1021"/>
      <c r="KL21" s="1021"/>
      <c r="KM21" s="1021"/>
      <c r="KN21" s="1021"/>
      <c r="KO21" s="648"/>
    </row>
    <row r="22" spans="1:301" s="1" customFormat="1" ht="12" customHeight="1">
      <c r="A22" s="1054" t="s">
        <v>204</v>
      </c>
      <c r="B22" s="1122">
        <v>241</v>
      </c>
      <c r="C22" s="1120">
        <v>6066</v>
      </c>
      <c r="D22" s="1112">
        <v>1101.9893617021276</v>
      </c>
      <c r="E22" s="1112">
        <v>1060.1543209876543</v>
      </c>
      <c r="F22" s="1118"/>
      <c r="G22" s="1020">
        <v>18</v>
      </c>
      <c r="H22" s="1020">
        <v>51</v>
      </c>
      <c r="I22" s="1020">
        <v>144</v>
      </c>
      <c r="J22" s="1020">
        <v>18</v>
      </c>
      <c r="K22" s="1020">
        <v>10</v>
      </c>
      <c r="L22" s="1118"/>
      <c r="M22" s="1020">
        <v>16</v>
      </c>
      <c r="N22" s="1020">
        <v>25</v>
      </c>
      <c r="O22" s="1020">
        <v>41</v>
      </c>
      <c r="P22" s="1020">
        <v>29</v>
      </c>
      <c r="Q22" s="1020">
        <v>67</v>
      </c>
      <c r="R22" s="1020">
        <v>63</v>
      </c>
      <c r="S22" s="1114">
        <v>40.128651162790689</v>
      </c>
      <c r="T22" s="1114">
        <v>26.162266666666667</v>
      </c>
      <c r="U22" s="1114">
        <v>11.720281690140844</v>
      </c>
      <c r="V22" s="1114">
        <v>4.5931578947368434</v>
      </c>
      <c r="W22" s="1063">
        <v>220</v>
      </c>
      <c r="X22" s="1020">
        <v>110</v>
      </c>
      <c r="Y22" s="1020">
        <v>24</v>
      </c>
      <c r="Z22" s="1020">
        <v>20</v>
      </c>
      <c r="AA22" s="1020">
        <v>14</v>
      </c>
      <c r="AB22" s="1020">
        <v>2</v>
      </c>
      <c r="AC22" s="1020">
        <v>50</v>
      </c>
      <c r="AD22" s="1020">
        <v>18</v>
      </c>
      <c r="AE22" s="1020">
        <v>3</v>
      </c>
      <c r="AF22" s="1026">
        <v>99</v>
      </c>
      <c r="AG22" s="1018">
        <v>4</v>
      </c>
      <c r="AH22" s="1018">
        <v>28</v>
      </c>
      <c r="AI22" s="1018">
        <v>57</v>
      </c>
      <c r="AJ22" s="1018">
        <v>10</v>
      </c>
      <c r="AK22" s="1063">
        <v>111</v>
      </c>
      <c r="AL22" s="1020">
        <v>21</v>
      </c>
      <c r="AM22" s="832"/>
      <c r="AN22" s="848"/>
      <c r="AO22" s="848"/>
      <c r="AP22" s="848"/>
      <c r="AQ22" s="848"/>
      <c r="AR22" s="848"/>
      <c r="AS22" s="848"/>
      <c r="AT22" s="849"/>
      <c r="AU22" s="1022"/>
      <c r="AV22" s="1022"/>
      <c r="AW22" s="1022"/>
      <c r="AX22" s="1022"/>
      <c r="AY22" s="1022"/>
      <c r="AZ22" s="1070"/>
      <c r="BA22" s="1020">
        <v>4</v>
      </c>
      <c r="BB22" s="1020">
        <v>28</v>
      </c>
      <c r="BC22" s="1020">
        <v>57</v>
      </c>
      <c r="BD22" s="1020">
        <v>12</v>
      </c>
      <c r="BE22" s="1020">
        <v>112</v>
      </c>
      <c r="BF22" s="1020">
        <v>21</v>
      </c>
      <c r="BG22" s="1080">
        <v>17.875</v>
      </c>
      <c r="BH22" s="1068">
        <v>435.77486910994764</v>
      </c>
      <c r="BI22" s="1068">
        <v>187.8</v>
      </c>
      <c r="BJ22" s="1041"/>
      <c r="BK22" s="1020">
        <v>149</v>
      </c>
      <c r="BL22" s="1020">
        <v>68</v>
      </c>
      <c r="BM22" s="1020">
        <v>18</v>
      </c>
      <c r="BN22" s="1041"/>
      <c r="BO22" s="1020">
        <v>165</v>
      </c>
      <c r="BP22" s="1020">
        <v>70</v>
      </c>
      <c r="BQ22" s="1020">
        <v>5</v>
      </c>
      <c r="BR22" s="1132">
        <v>61.668674698795179</v>
      </c>
      <c r="BS22" s="1124">
        <v>189</v>
      </c>
      <c r="BT22" s="1041">
        <v>27</v>
      </c>
      <c r="BU22" s="1041">
        <v>140</v>
      </c>
      <c r="BV22" s="1041">
        <v>22</v>
      </c>
      <c r="BW22" s="1028">
        <v>37</v>
      </c>
      <c r="BX22" s="1028">
        <v>9</v>
      </c>
      <c r="BY22" s="648"/>
      <c r="BZ22" s="648"/>
      <c r="CA22" s="648"/>
      <c r="CB22" s="648"/>
      <c r="CC22" s="648"/>
      <c r="CD22" s="648"/>
      <c r="CE22" s="648"/>
      <c r="CF22" s="648"/>
      <c r="CG22" s="648"/>
      <c r="CH22" s="648"/>
      <c r="CI22" s="648"/>
      <c r="CJ22" s="648"/>
      <c r="CK22" s="648"/>
      <c r="CL22" s="648"/>
      <c r="CM22" s="1020">
        <v>27</v>
      </c>
      <c r="CN22" s="1020">
        <v>146</v>
      </c>
      <c r="CO22" s="1020">
        <v>23</v>
      </c>
      <c r="CP22" s="1020">
        <v>38</v>
      </c>
      <c r="CQ22" s="1020">
        <v>9</v>
      </c>
      <c r="CR22" s="1143"/>
      <c r="CS22" s="1020">
        <v>274</v>
      </c>
      <c r="CT22" s="1020">
        <v>57</v>
      </c>
      <c r="CU22" s="1020">
        <v>14</v>
      </c>
      <c r="CV22" s="1143"/>
      <c r="CW22" s="1020">
        <v>19</v>
      </c>
      <c r="CX22" s="1020">
        <v>196</v>
      </c>
      <c r="CY22" s="1020">
        <v>21</v>
      </c>
      <c r="CZ22" s="1028">
        <v>211</v>
      </c>
      <c r="DA22" s="1020">
        <v>2</v>
      </c>
      <c r="DB22" s="1020">
        <v>26</v>
      </c>
      <c r="DC22" s="1020">
        <v>4</v>
      </c>
      <c r="DD22" s="1020">
        <v>79</v>
      </c>
      <c r="DE22" s="1020">
        <v>78</v>
      </c>
      <c r="DF22" s="1020">
        <v>3</v>
      </c>
      <c r="DG22" s="1020">
        <v>4</v>
      </c>
      <c r="DH22" s="1020">
        <v>14</v>
      </c>
      <c r="DI22" s="1020">
        <v>1</v>
      </c>
      <c r="DJ22" s="1020">
        <v>23</v>
      </c>
      <c r="DK22" s="1020">
        <v>6</v>
      </c>
      <c r="DL22" s="648"/>
      <c r="DM22" s="1143"/>
      <c r="DN22" s="1020">
        <v>152</v>
      </c>
      <c r="DO22" s="1020">
        <v>79</v>
      </c>
      <c r="DP22" s="1020">
        <v>8</v>
      </c>
      <c r="DQ22" s="1143"/>
      <c r="DR22" s="1020">
        <v>50</v>
      </c>
      <c r="DS22" s="1020">
        <v>76</v>
      </c>
      <c r="DT22" s="1020">
        <v>17</v>
      </c>
      <c r="DU22" s="1020">
        <v>2</v>
      </c>
      <c r="DV22" s="1028">
        <v>7</v>
      </c>
      <c r="DW22" s="1080">
        <v>50</v>
      </c>
      <c r="DX22" s="1080">
        <v>9</v>
      </c>
      <c r="DY22" s="1080">
        <v>63</v>
      </c>
      <c r="DZ22" s="1080">
        <v>62</v>
      </c>
      <c r="EA22" s="1028">
        <v>145</v>
      </c>
      <c r="EB22" s="1035">
        <v>104</v>
      </c>
      <c r="EC22" s="1035">
        <v>6</v>
      </c>
      <c r="ED22" s="1035">
        <v>4</v>
      </c>
      <c r="EE22" s="1035">
        <v>3</v>
      </c>
      <c r="EF22" s="1035">
        <v>3</v>
      </c>
      <c r="EG22" s="1035">
        <v>3</v>
      </c>
      <c r="EH22" s="1035">
        <v>22</v>
      </c>
      <c r="EI22" s="1028">
        <v>80</v>
      </c>
      <c r="EJ22" s="1028">
        <v>11</v>
      </c>
      <c r="EK22" s="648"/>
      <c r="EL22" s="648"/>
      <c r="EM22" s="648"/>
      <c r="EN22" s="648"/>
      <c r="EO22" s="648"/>
      <c r="EP22" s="648"/>
      <c r="EQ22" s="648"/>
      <c r="ER22" s="648"/>
      <c r="ES22" s="648"/>
      <c r="ET22" s="648"/>
      <c r="EU22" s="648"/>
      <c r="EV22" s="648"/>
      <c r="EW22" s="648"/>
      <c r="EX22" s="648"/>
      <c r="EY22" s="648"/>
      <c r="EZ22" s="648"/>
      <c r="FA22" s="648"/>
      <c r="FB22" s="648"/>
      <c r="FC22" s="648"/>
      <c r="FD22" s="648"/>
      <c r="FE22" s="718"/>
      <c r="FF22" s="648"/>
      <c r="FG22" s="648"/>
      <c r="FH22" s="648"/>
      <c r="FI22" s="648"/>
      <c r="FJ22" s="648"/>
      <c r="FK22" s="648"/>
      <c r="FL22" s="648"/>
      <c r="FM22" s="648"/>
      <c r="FN22" s="648"/>
      <c r="FO22" s="837"/>
      <c r="FP22" s="837"/>
      <c r="FQ22" s="837"/>
      <c r="FR22" s="837"/>
      <c r="FS22" s="837"/>
      <c r="FT22" s="837"/>
      <c r="FU22" s="837"/>
      <c r="FV22" s="837"/>
      <c r="FW22" s="837"/>
      <c r="FX22" s="837"/>
      <c r="FY22" s="718"/>
      <c r="FZ22" s="648"/>
      <c r="GA22" s="648"/>
      <c r="GB22" s="648"/>
      <c r="GC22" s="648"/>
      <c r="GD22" s="648"/>
      <c r="GE22" s="648"/>
      <c r="GF22" s="648"/>
      <c r="GG22" s="648"/>
      <c r="GH22" s="648"/>
      <c r="GI22" s="1020">
        <v>104</v>
      </c>
      <c r="GJ22" s="1020">
        <v>19</v>
      </c>
      <c r="GK22" s="1020">
        <v>53</v>
      </c>
      <c r="GL22" s="1020">
        <v>16</v>
      </c>
      <c r="GM22" s="1020">
        <v>30</v>
      </c>
      <c r="GN22" s="1020">
        <v>19</v>
      </c>
      <c r="GO22" s="1020">
        <v>67</v>
      </c>
      <c r="GP22" s="1020">
        <v>80</v>
      </c>
      <c r="GQ22" s="1020">
        <v>11</v>
      </c>
      <c r="GR22" s="648"/>
      <c r="GS22" s="1143"/>
      <c r="GT22" s="1020">
        <v>129</v>
      </c>
      <c r="GU22" s="1020">
        <v>99</v>
      </c>
      <c r="GV22" s="1020">
        <v>10</v>
      </c>
      <c r="GW22" s="1143"/>
      <c r="GX22" s="1020">
        <v>91</v>
      </c>
      <c r="GY22" s="1020">
        <v>19</v>
      </c>
      <c r="GZ22" s="1020">
        <v>8</v>
      </c>
      <c r="HA22" s="1020">
        <v>2</v>
      </c>
      <c r="HB22" s="1028">
        <v>9</v>
      </c>
      <c r="HC22" s="1020">
        <v>2</v>
      </c>
      <c r="HD22" s="1020">
        <v>2</v>
      </c>
      <c r="HE22" s="1080">
        <v>854</v>
      </c>
      <c r="HF22" s="1020">
        <v>178</v>
      </c>
      <c r="HG22" s="1020">
        <v>8</v>
      </c>
      <c r="HH22" s="1020">
        <v>55</v>
      </c>
      <c r="HI22" s="1080">
        <v>195</v>
      </c>
      <c r="HJ22" s="1020">
        <v>94</v>
      </c>
      <c r="HK22" s="1020">
        <v>28</v>
      </c>
      <c r="HL22" s="1020">
        <v>119</v>
      </c>
      <c r="HM22" s="901"/>
      <c r="HN22" s="1020">
        <v>103</v>
      </c>
      <c r="HO22" s="1020">
        <v>3</v>
      </c>
      <c r="HP22" s="1020">
        <v>18</v>
      </c>
      <c r="HQ22" s="1020">
        <v>11</v>
      </c>
      <c r="HR22" s="1020">
        <v>14</v>
      </c>
      <c r="HS22" s="1020">
        <v>2</v>
      </c>
      <c r="HT22" s="1020">
        <v>44</v>
      </c>
      <c r="HU22" s="1020">
        <v>46</v>
      </c>
      <c r="HV22" s="648"/>
      <c r="HW22" s="1147"/>
      <c r="HX22" s="1147"/>
      <c r="HY22" s="1147"/>
      <c r="HZ22" s="1147"/>
      <c r="IA22" s="648"/>
      <c r="IB22" s="648"/>
      <c r="IC22" s="648"/>
      <c r="ID22" s="648"/>
      <c r="IE22" s="648"/>
      <c r="IF22" s="648"/>
      <c r="IG22" s="648"/>
      <c r="IH22" s="648"/>
      <c r="II22" s="648"/>
      <c r="IJ22" s="648"/>
      <c r="IK22" s="648"/>
      <c r="IL22" s="648"/>
      <c r="IM22" s="648"/>
      <c r="IN22" s="648"/>
      <c r="IO22" s="648"/>
      <c r="IP22" s="1041"/>
      <c r="IQ22" s="648"/>
      <c r="IR22" s="648"/>
      <c r="IS22" s="648"/>
      <c r="IT22" s="648"/>
      <c r="IU22" s="648"/>
      <c r="IV22" s="648"/>
      <c r="IW22" s="1041"/>
      <c r="IX22" s="1020">
        <v>51</v>
      </c>
      <c r="IY22" s="1020">
        <v>22</v>
      </c>
      <c r="IZ22" s="1020">
        <v>78</v>
      </c>
      <c r="JA22" s="1020">
        <v>44</v>
      </c>
      <c r="JB22" s="1020">
        <v>111</v>
      </c>
      <c r="JC22" s="1020">
        <v>6</v>
      </c>
      <c r="JD22" s="1020">
        <v>123</v>
      </c>
      <c r="JE22" s="648"/>
      <c r="JF22" s="648"/>
      <c r="JG22" s="1147"/>
      <c r="JH22" s="1147"/>
      <c r="JI22" s="1147"/>
      <c r="JJ22" s="1147"/>
      <c r="JK22" s="648"/>
      <c r="JL22" s="648"/>
      <c r="JM22" s="648"/>
      <c r="JN22" s="648"/>
      <c r="JO22" s="648"/>
      <c r="JP22" s="648"/>
      <c r="JQ22" s="648"/>
      <c r="JR22" s="648"/>
      <c r="JS22" s="648"/>
      <c r="JT22" s="648"/>
      <c r="JU22" s="648"/>
      <c r="JV22" s="648"/>
      <c r="JW22" s="648"/>
      <c r="JX22" s="648"/>
      <c r="JY22" s="648"/>
      <c r="JZ22" s="1041"/>
      <c r="KA22" s="648"/>
      <c r="KB22" s="648"/>
      <c r="KC22" s="648"/>
      <c r="KD22" s="648"/>
      <c r="KE22" s="648"/>
      <c r="KF22" s="648"/>
      <c r="KG22" s="1041"/>
      <c r="KH22" s="1020">
        <v>86</v>
      </c>
      <c r="KI22" s="1020">
        <v>78</v>
      </c>
      <c r="KJ22" s="1020">
        <v>141</v>
      </c>
      <c r="KK22" s="1020">
        <v>6</v>
      </c>
      <c r="KL22" s="1020">
        <v>445</v>
      </c>
      <c r="KM22" s="1020">
        <v>85</v>
      </c>
      <c r="KN22" s="1020">
        <v>215</v>
      </c>
      <c r="KO22" s="648"/>
    </row>
    <row r="23" spans="1:301" s="1" customFormat="1" ht="12" customHeight="1">
      <c r="A23" s="1055"/>
      <c r="B23" s="1123"/>
      <c r="C23" s="1121"/>
      <c r="D23" s="1113"/>
      <c r="E23" s="1113"/>
      <c r="F23" s="1119"/>
      <c r="G23" s="1021"/>
      <c r="H23" s="1021"/>
      <c r="I23" s="1021"/>
      <c r="J23" s="1021"/>
      <c r="K23" s="1021"/>
      <c r="L23" s="1119"/>
      <c r="M23" s="1021"/>
      <c r="N23" s="1021"/>
      <c r="O23" s="1021"/>
      <c r="P23" s="1021"/>
      <c r="Q23" s="1021"/>
      <c r="R23" s="1021"/>
      <c r="S23" s="1115"/>
      <c r="T23" s="1115"/>
      <c r="U23" s="1115"/>
      <c r="V23" s="1115"/>
      <c r="W23" s="1064"/>
      <c r="X23" s="1021"/>
      <c r="Y23" s="1021"/>
      <c r="Z23" s="1021"/>
      <c r="AA23" s="1021"/>
      <c r="AB23" s="1021"/>
      <c r="AC23" s="1021"/>
      <c r="AD23" s="1021"/>
      <c r="AE23" s="1021"/>
      <c r="AF23" s="1111"/>
      <c r="AG23" s="1019"/>
      <c r="AH23" s="1019"/>
      <c r="AI23" s="1019"/>
      <c r="AJ23" s="1019"/>
      <c r="AK23" s="1064"/>
      <c r="AL23" s="1021"/>
      <c r="AM23" s="832"/>
      <c r="AN23" s="848"/>
      <c r="AO23" s="848"/>
      <c r="AP23" s="848"/>
      <c r="AQ23" s="848"/>
      <c r="AR23" s="848"/>
      <c r="AS23" s="848"/>
      <c r="AT23" s="849"/>
      <c r="AU23" s="1022"/>
      <c r="AV23" s="1022"/>
      <c r="AW23" s="1022"/>
      <c r="AX23" s="1022"/>
      <c r="AY23" s="1022"/>
      <c r="AZ23" s="1071"/>
      <c r="BA23" s="1021"/>
      <c r="BB23" s="1021"/>
      <c r="BC23" s="1021"/>
      <c r="BD23" s="1021"/>
      <c r="BE23" s="1021"/>
      <c r="BF23" s="1021"/>
      <c r="BG23" s="1067"/>
      <c r="BH23" s="1069"/>
      <c r="BI23" s="1069"/>
      <c r="BJ23" s="1042"/>
      <c r="BK23" s="1021"/>
      <c r="BL23" s="1021"/>
      <c r="BM23" s="1021"/>
      <c r="BN23" s="1042"/>
      <c r="BO23" s="1021"/>
      <c r="BP23" s="1021"/>
      <c r="BQ23" s="1021"/>
      <c r="BR23" s="1133"/>
      <c r="BS23" s="1125"/>
      <c r="BT23" s="1042"/>
      <c r="BU23" s="1042"/>
      <c r="BV23" s="1042"/>
      <c r="BW23" s="1029"/>
      <c r="BX23" s="1029"/>
      <c r="BY23" s="648"/>
      <c r="BZ23" s="648"/>
      <c r="CA23" s="648"/>
      <c r="CB23" s="648"/>
      <c r="CC23" s="648"/>
      <c r="CD23" s="648"/>
      <c r="CE23" s="648"/>
      <c r="CF23" s="648"/>
      <c r="CG23" s="648"/>
      <c r="CH23" s="648"/>
      <c r="CI23" s="648"/>
      <c r="CJ23" s="648"/>
      <c r="CK23" s="648"/>
      <c r="CL23" s="648"/>
      <c r="CM23" s="1021"/>
      <c r="CN23" s="1021"/>
      <c r="CO23" s="1021"/>
      <c r="CP23" s="1021"/>
      <c r="CQ23" s="1021"/>
      <c r="CR23" s="1144"/>
      <c r="CS23" s="1021"/>
      <c r="CT23" s="1021"/>
      <c r="CU23" s="1021"/>
      <c r="CV23" s="1144"/>
      <c r="CW23" s="1021"/>
      <c r="CX23" s="1021"/>
      <c r="CY23" s="1021"/>
      <c r="CZ23" s="1029"/>
      <c r="DA23" s="1021"/>
      <c r="DB23" s="1021"/>
      <c r="DC23" s="1021"/>
      <c r="DD23" s="1021"/>
      <c r="DE23" s="1021"/>
      <c r="DF23" s="1021"/>
      <c r="DG23" s="1021"/>
      <c r="DH23" s="1021"/>
      <c r="DI23" s="1021"/>
      <c r="DJ23" s="1021"/>
      <c r="DK23" s="1021"/>
      <c r="DL23" s="648"/>
      <c r="DM23" s="1144"/>
      <c r="DN23" s="1021"/>
      <c r="DO23" s="1021"/>
      <c r="DP23" s="1021"/>
      <c r="DQ23" s="1144"/>
      <c r="DR23" s="1021"/>
      <c r="DS23" s="1021"/>
      <c r="DT23" s="1021"/>
      <c r="DU23" s="1021"/>
      <c r="DV23" s="1029"/>
      <c r="DW23" s="1067"/>
      <c r="DX23" s="1067"/>
      <c r="DY23" s="1067"/>
      <c r="DZ23" s="1067"/>
      <c r="EA23" s="1029"/>
      <c r="EB23" s="1036"/>
      <c r="EC23" s="1036"/>
      <c r="ED23" s="1036"/>
      <c r="EE23" s="1036"/>
      <c r="EF23" s="1036"/>
      <c r="EG23" s="1036"/>
      <c r="EH23" s="1036"/>
      <c r="EI23" s="1029"/>
      <c r="EJ23" s="1029"/>
      <c r="EK23" s="648"/>
      <c r="EL23" s="648"/>
      <c r="EM23" s="648"/>
      <c r="EN23" s="648"/>
      <c r="EO23" s="648"/>
      <c r="EP23" s="648"/>
      <c r="EQ23" s="648"/>
      <c r="ER23" s="648"/>
      <c r="ES23" s="648"/>
      <c r="ET23" s="648"/>
      <c r="EU23" s="648"/>
      <c r="EV23" s="648"/>
      <c r="EW23" s="648"/>
      <c r="EX23" s="648"/>
      <c r="EY23" s="648"/>
      <c r="EZ23" s="648"/>
      <c r="FA23" s="648"/>
      <c r="FB23" s="648"/>
      <c r="FC23" s="648"/>
      <c r="FD23" s="648"/>
      <c r="FE23" s="718"/>
      <c r="FF23" s="648"/>
      <c r="FG23" s="648"/>
      <c r="FH23" s="648"/>
      <c r="FI23" s="648"/>
      <c r="FJ23" s="648"/>
      <c r="FK23" s="648"/>
      <c r="FL23" s="648"/>
      <c r="FM23" s="648"/>
      <c r="FN23" s="648"/>
      <c r="FO23" s="837"/>
      <c r="FP23" s="837"/>
      <c r="FQ23" s="837"/>
      <c r="FR23" s="837"/>
      <c r="FS23" s="837"/>
      <c r="FT23" s="837"/>
      <c r="FU23" s="837"/>
      <c r="FV23" s="837"/>
      <c r="FW23" s="837"/>
      <c r="FX23" s="837"/>
      <c r="FY23" s="718"/>
      <c r="FZ23" s="648"/>
      <c r="GA23" s="648"/>
      <c r="GB23" s="648"/>
      <c r="GC23" s="648"/>
      <c r="GD23" s="648"/>
      <c r="GE23" s="648"/>
      <c r="GF23" s="648"/>
      <c r="GG23" s="648"/>
      <c r="GH23" s="648"/>
      <c r="GI23" s="1021"/>
      <c r="GJ23" s="1021"/>
      <c r="GK23" s="1021"/>
      <c r="GL23" s="1021"/>
      <c r="GM23" s="1021"/>
      <c r="GN23" s="1021"/>
      <c r="GO23" s="1021"/>
      <c r="GP23" s="1021"/>
      <c r="GQ23" s="1021"/>
      <c r="GR23" s="648"/>
      <c r="GS23" s="1144"/>
      <c r="GT23" s="1021"/>
      <c r="GU23" s="1021"/>
      <c r="GV23" s="1021"/>
      <c r="GW23" s="1144"/>
      <c r="GX23" s="1021"/>
      <c r="GY23" s="1021"/>
      <c r="GZ23" s="1021"/>
      <c r="HA23" s="1021"/>
      <c r="HB23" s="1029"/>
      <c r="HC23" s="1021"/>
      <c r="HD23" s="1021"/>
      <c r="HE23" s="1067"/>
      <c r="HF23" s="1021"/>
      <c r="HG23" s="1021"/>
      <c r="HH23" s="1021"/>
      <c r="HI23" s="1067"/>
      <c r="HJ23" s="1021"/>
      <c r="HK23" s="1021"/>
      <c r="HL23" s="1021"/>
      <c r="HM23" s="901"/>
      <c r="HN23" s="1021"/>
      <c r="HO23" s="1021"/>
      <c r="HP23" s="1021"/>
      <c r="HQ23" s="1021"/>
      <c r="HR23" s="1021"/>
      <c r="HS23" s="1021"/>
      <c r="HT23" s="1021"/>
      <c r="HU23" s="1021"/>
      <c r="HV23" s="648"/>
      <c r="HW23" s="1148"/>
      <c r="HX23" s="1148"/>
      <c r="HY23" s="1148"/>
      <c r="HZ23" s="1148"/>
      <c r="IA23" s="648"/>
      <c r="IB23" s="648"/>
      <c r="IC23" s="648"/>
      <c r="ID23" s="648"/>
      <c r="IE23" s="648"/>
      <c r="IF23" s="648"/>
      <c r="IG23" s="648"/>
      <c r="IH23" s="648"/>
      <c r="II23" s="648"/>
      <c r="IJ23" s="648"/>
      <c r="IK23" s="648"/>
      <c r="IL23" s="648"/>
      <c r="IM23" s="648"/>
      <c r="IN23" s="648"/>
      <c r="IO23" s="648"/>
      <c r="IP23" s="1042"/>
      <c r="IQ23" s="648"/>
      <c r="IR23" s="648"/>
      <c r="IS23" s="648"/>
      <c r="IT23" s="648"/>
      <c r="IU23" s="648"/>
      <c r="IV23" s="648"/>
      <c r="IW23" s="1042"/>
      <c r="IX23" s="1021"/>
      <c r="IY23" s="1021"/>
      <c r="IZ23" s="1021"/>
      <c r="JA23" s="1021"/>
      <c r="JB23" s="1021"/>
      <c r="JC23" s="1021"/>
      <c r="JD23" s="1021"/>
      <c r="JE23" s="648"/>
      <c r="JF23" s="648"/>
      <c r="JG23" s="1148"/>
      <c r="JH23" s="1148"/>
      <c r="JI23" s="1148"/>
      <c r="JJ23" s="1148"/>
      <c r="JK23" s="648"/>
      <c r="JL23" s="648"/>
      <c r="JM23" s="648"/>
      <c r="JN23" s="648"/>
      <c r="JO23" s="648"/>
      <c r="JP23" s="648"/>
      <c r="JQ23" s="648"/>
      <c r="JR23" s="648"/>
      <c r="JS23" s="648"/>
      <c r="JT23" s="648"/>
      <c r="JU23" s="648"/>
      <c r="JV23" s="648"/>
      <c r="JW23" s="648"/>
      <c r="JX23" s="648"/>
      <c r="JY23" s="648"/>
      <c r="JZ23" s="1042"/>
      <c r="KA23" s="648"/>
      <c r="KB23" s="648"/>
      <c r="KC23" s="648"/>
      <c r="KD23" s="648"/>
      <c r="KE23" s="648"/>
      <c r="KF23" s="648"/>
      <c r="KG23" s="1042"/>
      <c r="KH23" s="1021"/>
      <c r="KI23" s="1021"/>
      <c r="KJ23" s="1021"/>
      <c r="KK23" s="1021"/>
      <c r="KL23" s="1021"/>
      <c r="KM23" s="1021"/>
      <c r="KN23" s="1021"/>
      <c r="KO23" s="648"/>
    </row>
    <row r="24" spans="1:301" s="1" customFormat="1" ht="12" customHeight="1">
      <c r="A24" s="1055" t="s">
        <v>527</v>
      </c>
      <c r="B24" s="1122">
        <v>26</v>
      </c>
      <c r="C24" s="1120">
        <v>3256</v>
      </c>
      <c r="D24" s="1112">
        <v>1129.9411764705883</v>
      </c>
      <c r="E24" s="1112">
        <v>998.66666666666663</v>
      </c>
      <c r="F24" s="1118"/>
      <c r="G24" s="1020">
        <v>3</v>
      </c>
      <c r="H24" s="1020">
        <v>3</v>
      </c>
      <c r="I24" s="1020">
        <v>18</v>
      </c>
      <c r="J24" s="1020">
        <v>0</v>
      </c>
      <c r="K24" s="1020">
        <v>2</v>
      </c>
      <c r="L24" s="1118"/>
      <c r="M24" s="1020">
        <v>0</v>
      </c>
      <c r="N24" s="1020">
        <v>3</v>
      </c>
      <c r="O24" s="1020">
        <v>6</v>
      </c>
      <c r="P24" s="1020">
        <v>5</v>
      </c>
      <c r="Q24" s="1020">
        <v>5</v>
      </c>
      <c r="R24" s="1020">
        <v>7</v>
      </c>
      <c r="S24" s="1114">
        <v>39.586666666666666</v>
      </c>
      <c r="T24" s="1114">
        <v>26.541666666666668</v>
      </c>
      <c r="U24" s="1114">
        <v>19.386666666666667</v>
      </c>
      <c r="V24" s="1114">
        <v>5.8729999999999993</v>
      </c>
      <c r="W24" s="1063">
        <v>22</v>
      </c>
      <c r="X24" s="1020">
        <v>9</v>
      </c>
      <c r="Y24" s="1020">
        <v>2</v>
      </c>
      <c r="Z24" s="1020">
        <v>3</v>
      </c>
      <c r="AA24" s="1020">
        <v>1</v>
      </c>
      <c r="AB24" s="1020">
        <v>0</v>
      </c>
      <c r="AC24" s="1020">
        <v>7</v>
      </c>
      <c r="AD24" s="1020">
        <v>4</v>
      </c>
      <c r="AE24" s="1020">
        <v>0</v>
      </c>
      <c r="AF24" s="1026">
        <v>12</v>
      </c>
      <c r="AG24" s="1018">
        <v>0</v>
      </c>
      <c r="AH24" s="1018">
        <v>6</v>
      </c>
      <c r="AI24" s="1018">
        <v>5</v>
      </c>
      <c r="AJ24" s="1018">
        <v>1</v>
      </c>
      <c r="AK24" s="1063">
        <v>14</v>
      </c>
      <c r="AL24" s="1020">
        <v>0</v>
      </c>
      <c r="AM24" s="832"/>
      <c r="AN24" s="848"/>
      <c r="AO24" s="848"/>
      <c r="AP24" s="848"/>
      <c r="AQ24" s="848"/>
      <c r="AR24" s="848"/>
      <c r="AS24" s="848"/>
      <c r="AT24" s="849"/>
      <c r="AU24" s="1022"/>
      <c r="AV24" s="1022"/>
      <c r="AW24" s="1022"/>
      <c r="AX24" s="1022"/>
      <c r="AY24" s="1022"/>
      <c r="AZ24" s="1070"/>
      <c r="BA24" s="1020">
        <v>0</v>
      </c>
      <c r="BB24" s="1020">
        <v>6</v>
      </c>
      <c r="BC24" s="1020">
        <v>10</v>
      </c>
      <c r="BD24" s="1020">
        <v>1</v>
      </c>
      <c r="BE24" s="1020">
        <v>14</v>
      </c>
      <c r="BF24" s="1020">
        <v>0</v>
      </c>
      <c r="BG24" s="1080">
        <v>67.681818181818187</v>
      </c>
      <c r="BH24" s="1068">
        <v>1544.3333333333333</v>
      </c>
      <c r="BI24" s="1068">
        <v>831.42857142857144</v>
      </c>
      <c r="BJ24" s="1041"/>
      <c r="BK24" s="1020">
        <v>20</v>
      </c>
      <c r="BL24" s="1020">
        <v>4</v>
      </c>
      <c r="BM24" s="1020">
        <v>2</v>
      </c>
      <c r="BN24" s="1041"/>
      <c r="BO24" s="1020">
        <v>20</v>
      </c>
      <c r="BP24" s="1020">
        <v>4</v>
      </c>
      <c r="BQ24" s="1020">
        <v>2</v>
      </c>
      <c r="BR24" s="1132">
        <v>63</v>
      </c>
      <c r="BS24" s="1124">
        <v>20</v>
      </c>
      <c r="BT24" s="1041">
        <v>4</v>
      </c>
      <c r="BU24" s="1041">
        <v>15</v>
      </c>
      <c r="BV24" s="1041">
        <v>1</v>
      </c>
      <c r="BW24" s="1028">
        <v>4</v>
      </c>
      <c r="BX24" s="1028">
        <v>2</v>
      </c>
      <c r="BY24" s="648"/>
      <c r="BZ24" s="648"/>
      <c r="CA24" s="648"/>
      <c r="CB24" s="648"/>
      <c r="CC24" s="648"/>
      <c r="CD24" s="648"/>
      <c r="CE24" s="648"/>
      <c r="CF24" s="648"/>
      <c r="CG24" s="648"/>
      <c r="CH24" s="648"/>
      <c r="CI24" s="648"/>
      <c r="CJ24" s="648"/>
      <c r="CK24" s="648"/>
      <c r="CL24" s="648"/>
      <c r="CM24" s="1020">
        <v>4</v>
      </c>
      <c r="CN24" s="1020">
        <v>16</v>
      </c>
      <c r="CO24" s="1020">
        <v>1</v>
      </c>
      <c r="CP24" s="1020">
        <v>4</v>
      </c>
      <c r="CQ24" s="1020">
        <v>2</v>
      </c>
      <c r="CR24" s="1143"/>
      <c r="CS24" s="1020">
        <v>31</v>
      </c>
      <c r="CT24" s="1020">
        <v>8</v>
      </c>
      <c r="CU24" s="1020">
        <v>1</v>
      </c>
      <c r="CV24" s="1143"/>
      <c r="CW24" s="1020">
        <v>3</v>
      </c>
      <c r="CX24" s="1020">
        <v>21</v>
      </c>
      <c r="CY24" s="1020">
        <v>2</v>
      </c>
      <c r="CZ24" s="1028">
        <v>22</v>
      </c>
      <c r="DA24" s="1020">
        <v>1</v>
      </c>
      <c r="DB24" s="1020">
        <v>0</v>
      </c>
      <c r="DC24" s="1020">
        <v>0</v>
      </c>
      <c r="DD24" s="1020">
        <v>6</v>
      </c>
      <c r="DE24" s="1020">
        <v>13</v>
      </c>
      <c r="DF24" s="1020">
        <v>1</v>
      </c>
      <c r="DG24" s="1020">
        <v>0</v>
      </c>
      <c r="DH24" s="1020">
        <v>1</v>
      </c>
      <c r="DI24" s="1020">
        <v>0</v>
      </c>
      <c r="DJ24" s="1020">
        <v>4</v>
      </c>
      <c r="DK24" s="1020">
        <v>0</v>
      </c>
      <c r="DL24" s="648"/>
      <c r="DM24" s="1143"/>
      <c r="DN24" s="1020">
        <v>19</v>
      </c>
      <c r="DO24" s="1020">
        <v>6</v>
      </c>
      <c r="DP24" s="1020">
        <v>1</v>
      </c>
      <c r="DQ24" s="1143"/>
      <c r="DR24" s="1020">
        <v>6</v>
      </c>
      <c r="DS24" s="1020">
        <v>11</v>
      </c>
      <c r="DT24" s="1020">
        <v>1</v>
      </c>
      <c r="DU24" s="1020">
        <v>0</v>
      </c>
      <c r="DV24" s="1028">
        <v>1</v>
      </c>
      <c r="DW24" s="1080">
        <v>28</v>
      </c>
      <c r="DX24" s="1080">
        <v>6</v>
      </c>
      <c r="DY24" s="1080">
        <v>8</v>
      </c>
      <c r="DZ24" s="1080">
        <v>8</v>
      </c>
      <c r="EA24" s="1028">
        <v>18</v>
      </c>
      <c r="EB24" s="1035">
        <v>14</v>
      </c>
      <c r="EC24" s="1035">
        <v>1</v>
      </c>
      <c r="ED24" s="1035">
        <v>3</v>
      </c>
      <c r="EE24" s="1035">
        <v>0</v>
      </c>
      <c r="EF24" s="1035">
        <v>0</v>
      </c>
      <c r="EG24" s="1035">
        <v>0</v>
      </c>
      <c r="EH24" s="1035">
        <v>0</v>
      </c>
      <c r="EI24" s="1028">
        <v>5</v>
      </c>
      <c r="EJ24" s="1028">
        <v>3</v>
      </c>
      <c r="EK24" s="648"/>
      <c r="EL24" s="648"/>
      <c r="EM24" s="648"/>
      <c r="EN24" s="648"/>
      <c r="EO24" s="648"/>
      <c r="EP24" s="648"/>
      <c r="EQ24" s="648"/>
      <c r="ER24" s="648"/>
      <c r="ES24" s="648"/>
      <c r="ET24" s="648"/>
      <c r="EU24" s="648"/>
      <c r="EV24" s="648"/>
      <c r="EW24" s="648"/>
      <c r="EX24" s="648"/>
      <c r="EY24" s="648"/>
      <c r="EZ24" s="648"/>
      <c r="FA24" s="648"/>
      <c r="FB24" s="648"/>
      <c r="FC24" s="648"/>
      <c r="FD24" s="648"/>
      <c r="FE24" s="648"/>
      <c r="FF24" s="648"/>
      <c r="FG24" s="648"/>
      <c r="FH24" s="648"/>
      <c r="FI24" s="648"/>
      <c r="FJ24" s="648"/>
      <c r="FK24" s="648"/>
      <c r="FL24" s="648"/>
      <c r="FM24" s="648"/>
      <c r="FN24" s="648"/>
      <c r="FO24" s="648"/>
      <c r="FP24" s="648"/>
      <c r="FQ24" s="648"/>
      <c r="FR24" s="648"/>
      <c r="FS24" s="648"/>
      <c r="FT24" s="648"/>
      <c r="FU24" s="648"/>
      <c r="FV24" s="648"/>
      <c r="FW24" s="648"/>
      <c r="FX24" s="648"/>
      <c r="FY24" s="648"/>
      <c r="FZ24" s="648"/>
      <c r="GA24" s="648"/>
      <c r="GB24" s="648"/>
      <c r="GC24" s="648"/>
      <c r="GD24" s="648"/>
      <c r="GE24" s="648"/>
      <c r="GF24" s="648"/>
      <c r="GG24" s="648"/>
      <c r="GH24" s="648"/>
      <c r="GI24" s="1020">
        <v>14</v>
      </c>
      <c r="GJ24" s="1020">
        <v>1</v>
      </c>
      <c r="GK24" s="1020">
        <v>8</v>
      </c>
      <c r="GL24" s="1020">
        <v>1</v>
      </c>
      <c r="GM24" s="1020">
        <v>2</v>
      </c>
      <c r="GN24" s="1020">
        <v>0</v>
      </c>
      <c r="GO24" s="1020">
        <v>7</v>
      </c>
      <c r="GP24" s="1020">
        <v>5</v>
      </c>
      <c r="GQ24" s="1020">
        <v>3</v>
      </c>
      <c r="GR24" s="648"/>
      <c r="GS24" s="1143"/>
      <c r="GT24" s="1020">
        <v>19</v>
      </c>
      <c r="GU24" s="1020">
        <v>6</v>
      </c>
      <c r="GV24" s="1020">
        <v>1</v>
      </c>
      <c r="GW24" s="1143"/>
      <c r="GX24" s="1020">
        <v>15</v>
      </c>
      <c r="GY24" s="1020">
        <v>1</v>
      </c>
      <c r="GZ24" s="1020">
        <v>1</v>
      </c>
      <c r="HA24" s="1020">
        <v>1</v>
      </c>
      <c r="HB24" s="1028">
        <v>1</v>
      </c>
      <c r="HC24" s="1020">
        <v>6</v>
      </c>
      <c r="HD24" s="1020">
        <v>0</v>
      </c>
      <c r="HE24" s="1080">
        <v>277</v>
      </c>
      <c r="HF24" s="1020">
        <v>19</v>
      </c>
      <c r="HG24" s="1020">
        <v>0</v>
      </c>
      <c r="HH24" s="1020">
        <v>7</v>
      </c>
      <c r="HI24" s="1080">
        <v>18</v>
      </c>
      <c r="HJ24" s="1020">
        <v>4</v>
      </c>
      <c r="HK24" s="1020">
        <v>2</v>
      </c>
      <c r="HL24" s="1020">
        <v>20</v>
      </c>
      <c r="HM24" s="901"/>
      <c r="HN24" s="1020">
        <v>15</v>
      </c>
      <c r="HO24" s="1020">
        <v>1</v>
      </c>
      <c r="HP24" s="1020">
        <v>2</v>
      </c>
      <c r="HQ24" s="1020">
        <v>0</v>
      </c>
      <c r="HR24" s="1020">
        <v>1</v>
      </c>
      <c r="HS24" s="1020">
        <v>0</v>
      </c>
      <c r="HT24" s="1020">
        <v>0</v>
      </c>
      <c r="HU24" s="1020">
        <v>7</v>
      </c>
      <c r="HV24" s="648"/>
      <c r="HW24" s="1147"/>
      <c r="HX24" s="1147"/>
      <c r="HY24" s="1147"/>
      <c r="HZ24" s="1147"/>
      <c r="IA24" s="648"/>
      <c r="IB24" s="648"/>
      <c r="IC24" s="648"/>
      <c r="ID24" s="648"/>
      <c r="IE24" s="648"/>
      <c r="IF24" s="648"/>
      <c r="IG24" s="648"/>
      <c r="IH24" s="648"/>
      <c r="II24" s="648"/>
      <c r="IJ24" s="648"/>
      <c r="IK24" s="648"/>
      <c r="IL24" s="648"/>
      <c r="IM24" s="648"/>
      <c r="IN24" s="648"/>
      <c r="IO24" s="648"/>
      <c r="IP24" s="1041"/>
      <c r="IQ24" s="648"/>
      <c r="IR24" s="648"/>
      <c r="IS24" s="648"/>
      <c r="IT24" s="648"/>
      <c r="IU24" s="648"/>
      <c r="IV24" s="648"/>
      <c r="IW24" s="1041"/>
      <c r="IX24" s="1020">
        <v>8</v>
      </c>
      <c r="IY24" s="1020">
        <v>5</v>
      </c>
      <c r="IZ24" s="1020">
        <v>15</v>
      </c>
      <c r="JA24" s="1020">
        <v>9</v>
      </c>
      <c r="JB24" s="1020">
        <v>7</v>
      </c>
      <c r="JC24" s="1020">
        <v>2</v>
      </c>
      <c r="JD24" s="1020">
        <v>17</v>
      </c>
      <c r="JE24" s="648"/>
      <c r="JF24" s="648"/>
      <c r="JG24" s="1147"/>
      <c r="JH24" s="1147"/>
      <c r="JI24" s="1147"/>
      <c r="JJ24" s="1147"/>
      <c r="JK24" s="648"/>
      <c r="JL24" s="648"/>
      <c r="JM24" s="648"/>
      <c r="JN24" s="648"/>
      <c r="JO24" s="648"/>
      <c r="JP24" s="648"/>
      <c r="JQ24" s="648"/>
      <c r="JR24" s="648"/>
      <c r="JS24" s="648"/>
      <c r="JT24" s="648"/>
      <c r="JU24" s="648"/>
      <c r="JV24" s="648"/>
      <c r="JW24" s="648"/>
      <c r="JX24" s="648"/>
      <c r="JY24" s="648"/>
      <c r="JZ24" s="1041"/>
      <c r="KA24" s="648"/>
      <c r="KB24" s="648"/>
      <c r="KC24" s="648"/>
      <c r="KD24" s="648"/>
      <c r="KE24" s="648"/>
      <c r="KF24" s="648"/>
      <c r="KG24" s="1041"/>
      <c r="KH24" s="1020">
        <v>17</v>
      </c>
      <c r="KI24" s="1020">
        <v>19</v>
      </c>
      <c r="KJ24" s="1020">
        <v>15</v>
      </c>
      <c r="KK24" s="1020">
        <v>2</v>
      </c>
      <c r="KL24" s="1020">
        <v>44</v>
      </c>
      <c r="KM24" s="1020">
        <v>22</v>
      </c>
      <c r="KN24" s="1020">
        <v>25</v>
      </c>
      <c r="KO24" s="648"/>
    </row>
    <row r="25" spans="1:301" s="1" customFormat="1" ht="12" customHeight="1">
      <c r="A25" s="1055"/>
      <c r="B25" s="1123"/>
      <c r="C25" s="1121"/>
      <c r="D25" s="1113"/>
      <c r="E25" s="1113"/>
      <c r="F25" s="1119"/>
      <c r="G25" s="1021"/>
      <c r="H25" s="1021"/>
      <c r="I25" s="1021"/>
      <c r="J25" s="1021"/>
      <c r="K25" s="1021"/>
      <c r="L25" s="1119"/>
      <c r="M25" s="1021"/>
      <c r="N25" s="1021"/>
      <c r="O25" s="1021"/>
      <c r="P25" s="1021"/>
      <c r="Q25" s="1021"/>
      <c r="R25" s="1021"/>
      <c r="S25" s="1115"/>
      <c r="T25" s="1115"/>
      <c r="U25" s="1115"/>
      <c r="V25" s="1115"/>
      <c r="W25" s="1064"/>
      <c r="X25" s="1021"/>
      <c r="Y25" s="1021"/>
      <c r="Z25" s="1021"/>
      <c r="AA25" s="1021"/>
      <c r="AB25" s="1021"/>
      <c r="AC25" s="1021"/>
      <c r="AD25" s="1021"/>
      <c r="AE25" s="1021"/>
      <c r="AF25" s="1111"/>
      <c r="AG25" s="1019"/>
      <c r="AH25" s="1019"/>
      <c r="AI25" s="1019"/>
      <c r="AJ25" s="1019"/>
      <c r="AK25" s="1064"/>
      <c r="AL25" s="1021"/>
      <c r="AM25" s="832"/>
      <c r="AN25" s="848"/>
      <c r="AO25" s="848"/>
      <c r="AP25" s="848"/>
      <c r="AQ25" s="848"/>
      <c r="AR25" s="848"/>
      <c r="AS25" s="848"/>
      <c r="AT25" s="849"/>
      <c r="AU25" s="1022"/>
      <c r="AV25" s="1022"/>
      <c r="AW25" s="1022"/>
      <c r="AX25" s="1022"/>
      <c r="AY25" s="1022"/>
      <c r="AZ25" s="1071"/>
      <c r="BA25" s="1021"/>
      <c r="BB25" s="1021"/>
      <c r="BC25" s="1021"/>
      <c r="BD25" s="1021"/>
      <c r="BE25" s="1021"/>
      <c r="BF25" s="1021"/>
      <c r="BG25" s="1067"/>
      <c r="BH25" s="1069"/>
      <c r="BI25" s="1069"/>
      <c r="BJ25" s="1042"/>
      <c r="BK25" s="1021"/>
      <c r="BL25" s="1021"/>
      <c r="BM25" s="1021"/>
      <c r="BN25" s="1042"/>
      <c r="BO25" s="1021"/>
      <c r="BP25" s="1021"/>
      <c r="BQ25" s="1021"/>
      <c r="BR25" s="1133"/>
      <c r="BS25" s="1125"/>
      <c r="BT25" s="1042"/>
      <c r="BU25" s="1042"/>
      <c r="BV25" s="1042"/>
      <c r="BW25" s="1029"/>
      <c r="BX25" s="1029"/>
      <c r="BY25" s="648"/>
      <c r="BZ25" s="648"/>
      <c r="CA25" s="648"/>
      <c r="CB25" s="648"/>
      <c r="CC25" s="648"/>
      <c r="CD25" s="648"/>
      <c r="CE25" s="648"/>
      <c r="CF25" s="648"/>
      <c r="CG25" s="648"/>
      <c r="CH25" s="648"/>
      <c r="CI25" s="648"/>
      <c r="CJ25" s="648"/>
      <c r="CK25" s="648"/>
      <c r="CL25" s="648"/>
      <c r="CM25" s="1021"/>
      <c r="CN25" s="1021"/>
      <c r="CO25" s="1021"/>
      <c r="CP25" s="1021"/>
      <c r="CQ25" s="1021"/>
      <c r="CR25" s="1144"/>
      <c r="CS25" s="1021"/>
      <c r="CT25" s="1021"/>
      <c r="CU25" s="1021"/>
      <c r="CV25" s="1144"/>
      <c r="CW25" s="1021"/>
      <c r="CX25" s="1021"/>
      <c r="CY25" s="1021"/>
      <c r="CZ25" s="1029"/>
      <c r="DA25" s="1021"/>
      <c r="DB25" s="1021"/>
      <c r="DC25" s="1021"/>
      <c r="DD25" s="1021"/>
      <c r="DE25" s="1021"/>
      <c r="DF25" s="1021"/>
      <c r="DG25" s="1021"/>
      <c r="DH25" s="1021"/>
      <c r="DI25" s="1021"/>
      <c r="DJ25" s="1021"/>
      <c r="DK25" s="1021"/>
      <c r="DL25" s="648"/>
      <c r="DM25" s="1144"/>
      <c r="DN25" s="1021"/>
      <c r="DO25" s="1021"/>
      <c r="DP25" s="1021"/>
      <c r="DQ25" s="1144"/>
      <c r="DR25" s="1021"/>
      <c r="DS25" s="1021"/>
      <c r="DT25" s="1021"/>
      <c r="DU25" s="1021"/>
      <c r="DV25" s="1029"/>
      <c r="DW25" s="1067"/>
      <c r="DX25" s="1067"/>
      <c r="DY25" s="1067"/>
      <c r="DZ25" s="1067"/>
      <c r="EA25" s="1029"/>
      <c r="EB25" s="1036"/>
      <c r="EC25" s="1036"/>
      <c r="ED25" s="1036"/>
      <c r="EE25" s="1036"/>
      <c r="EF25" s="1036"/>
      <c r="EG25" s="1036"/>
      <c r="EH25" s="1036"/>
      <c r="EI25" s="1029"/>
      <c r="EJ25" s="1029"/>
      <c r="EK25" s="648"/>
      <c r="EL25" s="648"/>
      <c r="EM25" s="648"/>
      <c r="EN25" s="648"/>
      <c r="EO25" s="648"/>
      <c r="EP25" s="648"/>
      <c r="EQ25" s="648"/>
      <c r="ER25" s="648"/>
      <c r="ES25" s="648"/>
      <c r="ET25" s="648"/>
      <c r="EU25" s="648"/>
      <c r="EV25" s="648"/>
      <c r="EW25" s="648"/>
      <c r="EX25" s="648"/>
      <c r="EY25" s="648"/>
      <c r="EZ25" s="648"/>
      <c r="FA25" s="648"/>
      <c r="FB25" s="648"/>
      <c r="FC25" s="648"/>
      <c r="FD25" s="648"/>
      <c r="FE25" s="648"/>
      <c r="FF25" s="648"/>
      <c r="FG25" s="648"/>
      <c r="FH25" s="648"/>
      <c r="FI25" s="648"/>
      <c r="FJ25" s="648"/>
      <c r="FK25" s="648"/>
      <c r="FL25" s="648"/>
      <c r="FM25" s="648"/>
      <c r="FN25" s="648"/>
      <c r="FO25" s="648"/>
      <c r="FP25" s="648"/>
      <c r="FQ25" s="648"/>
      <c r="FR25" s="648"/>
      <c r="FS25" s="648"/>
      <c r="FT25" s="648"/>
      <c r="FU25" s="648"/>
      <c r="FV25" s="648"/>
      <c r="FW25" s="648"/>
      <c r="FX25" s="648"/>
      <c r="FY25" s="648"/>
      <c r="FZ25" s="648"/>
      <c r="GA25" s="648"/>
      <c r="GB25" s="648"/>
      <c r="GC25" s="648"/>
      <c r="GD25" s="648"/>
      <c r="GE25" s="648"/>
      <c r="GF25" s="648"/>
      <c r="GG25" s="648"/>
      <c r="GH25" s="648"/>
      <c r="GI25" s="1021"/>
      <c r="GJ25" s="1021"/>
      <c r="GK25" s="1021"/>
      <c r="GL25" s="1021"/>
      <c r="GM25" s="1021"/>
      <c r="GN25" s="1021"/>
      <c r="GO25" s="1021"/>
      <c r="GP25" s="1021"/>
      <c r="GQ25" s="1021"/>
      <c r="GR25" s="648"/>
      <c r="GS25" s="1144"/>
      <c r="GT25" s="1021"/>
      <c r="GU25" s="1021"/>
      <c r="GV25" s="1021"/>
      <c r="GW25" s="1144"/>
      <c r="GX25" s="1021"/>
      <c r="GY25" s="1021"/>
      <c r="GZ25" s="1021"/>
      <c r="HA25" s="1021"/>
      <c r="HB25" s="1029"/>
      <c r="HC25" s="1021"/>
      <c r="HD25" s="1021"/>
      <c r="HE25" s="1067"/>
      <c r="HF25" s="1021"/>
      <c r="HG25" s="1021"/>
      <c r="HH25" s="1021"/>
      <c r="HI25" s="1067"/>
      <c r="HJ25" s="1021"/>
      <c r="HK25" s="1021"/>
      <c r="HL25" s="1021"/>
      <c r="HM25" s="901"/>
      <c r="HN25" s="1021"/>
      <c r="HO25" s="1021"/>
      <c r="HP25" s="1021"/>
      <c r="HQ25" s="1021"/>
      <c r="HR25" s="1021"/>
      <c r="HS25" s="1021"/>
      <c r="HT25" s="1021"/>
      <c r="HU25" s="1021"/>
      <c r="HV25" s="648"/>
      <c r="HW25" s="1148"/>
      <c r="HX25" s="1148"/>
      <c r="HY25" s="1148"/>
      <c r="HZ25" s="1148"/>
      <c r="IA25" s="648"/>
      <c r="IB25" s="648"/>
      <c r="IC25" s="648"/>
      <c r="ID25" s="648"/>
      <c r="IE25" s="648"/>
      <c r="IF25" s="648"/>
      <c r="IG25" s="648"/>
      <c r="IH25" s="648"/>
      <c r="II25" s="648"/>
      <c r="IJ25" s="648"/>
      <c r="IK25" s="648"/>
      <c r="IL25" s="648"/>
      <c r="IM25" s="648"/>
      <c r="IN25" s="648"/>
      <c r="IO25" s="648"/>
      <c r="IP25" s="1042"/>
      <c r="IQ25" s="648"/>
      <c r="IR25" s="648"/>
      <c r="IS25" s="648"/>
      <c r="IT25" s="648"/>
      <c r="IU25" s="648"/>
      <c r="IV25" s="648"/>
      <c r="IW25" s="1042"/>
      <c r="IX25" s="1021"/>
      <c r="IY25" s="1021"/>
      <c r="IZ25" s="1021"/>
      <c r="JA25" s="1021"/>
      <c r="JB25" s="1021"/>
      <c r="JC25" s="1021"/>
      <c r="JD25" s="1021"/>
      <c r="JE25" s="648"/>
      <c r="JF25" s="648"/>
      <c r="JG25" s="1148"/>
      <c r="JH25" s="1148"/>
      <c r="JI25" s="1148"/>
      <c r="JJ25" s="1148"/>
      <c r="JK25" s="648"/>
      <c r="JL25" s="648"/>
      <c r="JM25" s="648"/>
      <c r="JN25" s="648"/>
      <c r="JO25" s="648"/>
      <c r="JP25" s="648"/>
      <c r="JQ25" s="648"/>
      <c r="JR25" s="648"/>
      <c r="JS25" s="648"/>
      <c r="JT25" s="648"/>
      <c r="JU25" s="648"/>
      <c r="JV25" s="648"/>
      <c r="JW25" s="648"/>
      <c r="JX25" s="648"/>
      <c r="JY25" s="648"/>
      <c r="JZ25" s="1042"/>
      <c r="KA25" s="648"/>
      <c r="KB25" s="648"/>
      <c r="KC25" s="648"/>
      <c r="KD25" s="648"/>
      <c r="KE25" s="648"/>
      <c r="KF25" s="648"/>
      <c r="KG25" s="1042"/>
      <c r="KH25" s="1021"/>
      <c r="KI25" s="1021"/>
      <c r="KJ25" s="1021"/>
      <c r="KK25" s="1021"/>
      <c r="KL25" s="1021"/>
      <c r="KM25" s="1021"/>
      <c r="KN25" s="1021"/>
      <c r="KO25" s="648"/>
    </row>
    <row r="26" spans="1:301" s="1" customFormat="1" ht="12" customHeight="1">
      <c r="A26" s="1054" t="s">
        <v>208</v>
      </c>
      <c r="B26" s="1122">
        <v>13</v>
      </c>
      <c r="C26" s="1120">
        <v>657</v>
      </c>
      <c r="D26" s="1112">
        <v>1170</v>
      </c>
      <c r="E26" s="1112">
        <v>1191.5</v>
      </c>
      <c r="F26" s="1118"/>
      <c r="G26" s="1020">
        <v>2</v>
      </c>
      <c r="H26" s="1020">
        <v>2</v>
      </c>
      <c r="I26" s="1020">
        <v>9</v>
      </c>
      <c r="J26" s="1020">
        <v>0</v>
      </c>
      <c r="K26" s="1020">
        <v>0</v>
      </c>
      <c r="L26" s="1118"/>
      <c r="M26" s="1020">
        <v>0</v>
      </c>
      <c r="N26" s="1020">
        <v>1</v>
      </c>
      <c r="O26" s="1020">
        <v>2</v>
      </c>
      <c r="P26" s="1020">
        <v>4</v>
      </c>
      <c r="Q26" s="1020">
        <v>4</v>
      </c>
      <c r="R26" s="1020">
        <v>2</v>
      </c>
      <c r="S26" s="1114">
        <v>39.375</v>
      </c>
      <c r="T26" s="1114">
        <v>23.571428571428573</v>
      </c>
      <c r="U26" s="1114">
        <v>10.775</v>
      </c>
      <c r="V26" s="1114">
        <v>2.0533333333333332</v>
      </c>
      <c r="W26" s="1063">
        <v>11</v>
      </c>
      <c r="X26" s="1020">
        <v>10</v>
      </c>
      <c r="Y26" s="1020">
        <v>0</v>
      </c>
      <c r="Z26" s="1020">
        <v>0</v>
      </c>
      <c r="AA26" s="1020">
        <v>0</v>
      </c>
      <c r="AB26" s="1020">
        <v>0</v>
      </c>
      <c r="AC26" s="1020">
        <v>1</v>
      </c>
      <c r="AD26" s="1020">
        <v>2</v>
      </c>
      <c r="AE26" s="1020">
        <v>0</v>
      </c>
      <c r="AF26" s="1026">
        <v>6</v>
      </c>
      <c r="AG26" s="1018">
        <v>0</v>
      </c>
      <c r="AH26" s="1018">
        <v>3</v>
      </c>
      <c r="AI26" s="1018">
        <v>1</v>
      </c>
      <c r="AJ26" s="1018">
        <v>2</v>
      </c>
      <c r="AK26" s="1063">
        <v>6</v>
      </c>
      <c r="AL26" s="1020">
        <v>0</v>
      </c>
      <c r="AM26" s="832"/>
      <c r="AN26" s="848"/>
      <c r="AO26" s="848"/>
      <c r="AP26" s="848"/>
      <c r="AQ26" s="848"/>
      <c r="AR26" s="848"/>
      <c r="AS26" s="848"/>
      <c r="AT26" s="849"/>
      <c r="AU26" s="1022"/>
      <c r="AV26" s="1022"/>
      <c r="AW26" s="1022"/>
      <c r="AX26" s="1022"/>
      <c r="AY26" s="1022"/>
      <c r="AZ26" s="1070"/>
      <c r="BA26" s="1020">
        <v>0</v>
      </c>
      <c r="BB26" s="1020">
        <v>3</v>
      </c>
      <c r="BC26" s="1020">
        <v>1</v>
      </c>
      <c r="BD26" s="1020">
        <v>3</v>
      </c>
      <c r="BE26" s="1020">
        <v>6</v>
      </c>
      <c r="BF26" s="1020">
        <v>0</v>
      </c>
      <c r="BG26" s="1080">
        <v>51.727272727272727</v>
      </c>
      <c r="BH26" s="1068">
        <v>1232.6363636363637</v>
      </c>
      <c r="BI26" s="1068">
        <v>451</v>
      </c>
      <c r="BJ26" s="1041"/>
      <c r="BK26" s="1020">
        <v>11</v>
      </c>
      <c r="BL26" s="1020">
        <v>2</v>
      </c>
      <c r="BM26" s="1020">
        <v>0</v>
      </c>
      <c r="BN26" s="1041"/>
      <c r="BO26" s="1020">
        <v>12</v>
      </c>
      <c r="BP26" s="1020">
        <v>1</v>
      </c>
      <c r="BQ26" s="1020">
        <v>0</v>
      </c>
      <c r="BR26" s="1132">
        <v>61.363636363636367</v>
      </c>
      <c r="BS26" s="1124">
        <v>9</v>
      </c>
      <c r="BT26" s="1041">
        <v>1</v>
      </c>
      <c r="BU26" s="1041">
        <v>8</v>
      </c>
      <c r="BV26" s="1041">
        <v>0</v>
      </c>
      <c r="BW26" s="1028">
        <v>3</v>
      </c>
      <c r="BX26" s="1028">
        <v>0</v>
      </c>
      <c r="BY26" s="648"/>
      <c r="BZ26" s="648"/>
      <c r="CA26" s="648"/>
      <c r="CB26" s="648"/>
      <c r="CC26" s="648"/>
      <c r="CD26" s="648"/>
      <c r="CE26" s="648"/>
      <c r="CF26" s="648"/>
      <c r="CG26" s="648"/>
      <c r="CH26" s="648"/>
      <c r="CI26" s="648"/>
      <c r="CJ26" s="648"/>
      <c r="CK26" s="648"/>
      <c r="CL26" s="648"/>
      <c r="CM26" s="1020">
        <v>1</v>
      </c>
      <c r="CN26" s="1020">
        <v>8</v>
      </c>
      <c r="CO26" s="1020">
        <v>0</v>
      </c>
      <c r="CP26" s="1020">
        <v>3</v>
      </c>
      <c r="CQ26" s="1020">
        <v>0</v>
      </c>
      <c r="CR26" s="1143"/>
      <c r="CS26" s="1020">
        <v>14</v>
      </c>
      <c r="CT26" s="1020">
        <v>5</v>
      </c>
      <c r="CU26" s="1020">
        <v>0</v>
      </c>
      <c r="CV26" s="1143"/>
      <c r="CW26" s="1020">
        <v>0</v>
      </c>
      <c r="CX26" s="1020">
        <v>12</v>
      </c>
      <c r="CY26" s="1020">
        <v>0</v>
      </c>
      <c r="CZ26" s="1028">
        <v>12</v>
      </c>
      <c r="DA26" s="1020">
        <v>1</v>
      </c>
      <c r="DB26" s="1020">
        <v>3</v>
      </c>
      <c r="DC26" s="1020">
        <v>1</v>
      </c>
      <c r="DD26" s="1020">
        <v>4</v>
      </c>
      <c r="DE26" s="1020">
        <v>3</v>
      </c>
      <c r="DF26" s="1020">
        <v>0</v>
      </c>
      <c r="DG26" s="1020">
        <v>0</v>
      </c>
      <c r="DH26" s="1020">
        <v>0</v>
      </c>
      <c r="DI26" s="1020">
        <v>0</v>
      </c>
      <c r="DJ26" s="1020">
        <v>0</v>
      </c>
      <c r="DK26" s="1020">
        <v>0</v>
      </c>
      <c r="DL26" s="648"/>
      <c r="DM26" s="1143"/>
      <c r="DN26" s="1020">
        <v>12</v>
      </c>
      <c r="DO26" s="1020">
        <v>1</v>
      </c>
      <c r="DP26" s="1020">
        <v>0</v>
      </c>
      <c r="DQ26" s="1143"/>
      <c r="DR26" s="1020">
        <v>3</v>
      </c>
      <c r="DS26" s="1020">
        <v>6</v>
      </c>
      <c r="DT26" s="1020">
        <v>3</v>
      </c>
      <c r="DU26" s="1020">
        <v>0</v>
      </c>
      <c r="DV26" s="1028">
        <v>0</v>
      </c>
      <c r="DW26" s="1080">
        <v>6</v>
      </c>
      <c r="DX26" s="1080">
        <v>1</v>
      </c>
      <c r="DY26" s="1080">
        <v>4</v>
      </c>
      <c r="DZ26" s="1080">
        <v>4</v>
      </c>
      <c r="EA26" s="1028">
        <v>11</v>
      </c>
      <c r="EB26" s="1035">
        <v>9</v>
      </c>
      <c r="EC26" s="1035">
        <v>0</v>
      </c>
      <c r="ED26" s="1035">
        <v>1</v>
      </c>
      <c r="EE26" s="1035">
        <v>0</v>
      </c>
      <c r="EF26" s="1035">
        <v>0</v>
      </c>
      <c r="EG26" s="1035">
        <v>1</v>
      </c>
      <c r="EH26" s="1035">
        <v>0</v>
      </c>
      <c r="EI26" s="1028">
        <v>2</v>
      </c>
      <c r="EJ26" s="1028">
        <v>0</v>
      </c>
      <c r="EK26" s="648"/>
      <c r="EL26" s="648"/>
      <c r="EM26" s="648"/>
      <c r="EN26" s="648"/>
      <c r="EO26" s="648"/>
      <c r="EP26" s="648"/>
      <c r="EQ26" s="648"/>
      <c r="ER26" s="648"/>
      <c r="ES26" s="648"/>
      <c r="ET26" s="648"/>
      <c r="EU26" s="648"/>
      <c r="EV26" s="648"/>
      <c r="EW26" s="648"/>
      <c r="EX26" s="648"/>
      <c r="EY26" s="648"/>
      <c r="EZ26" s="648"/>
      <c r="FA26" s="648"/>
      <c r="FB26" s="648"/>
      <c r="FC26" s="648"/>
      <c r="FD26" s="648"/>
      <c r="FE26" s="648"/>
      <c r="FF26" s="648"/>
      <c r="FG26" s="648"/>
      <c r="FH26" s="648"/>
      <c r="FI26" s="648"/>
      <c r="FJ26" s="648"/>
      <c r="FK26" s="648"/>
      <c r="FL26" s="648"/>
      <c r="FM26" s="648"/>
      <c r="FN26" s="648"/>
      <c r="FO26" s="648"/>
      <c r="FP26" s="648"/>
      <c r="FQ26" s="648"/>
      <c r="FR26" s="648"/>
      <c r="FS26" s="648"/>
      <c r="FT26" s="648"/>
      <c r="FU26" s="648"/>
      <c r="FV26" s="648"/>
      <c r="FW26" s="648"/>
      <c r="FX26" s="648"/>
      <c r="FY26" s="648"/>
      <c r="FZ26" s="648"/>
      <c r="GA26" s="648"/>
      <c r="GB26" s="648"/>
      <c r="GC26" s="648"/>
      <c r="GD26" s="648"/>
      <c r="GE26" s="648"/>
      <c r="GF26" s="648"/>
      <c r="GG26" s="648"/>
      <c r="GH26" s="648"/>
      <c r="GI26" s="1020">
        <v>9</v>
      </c>
      <c r="GJ26" s="1020">
        <v>1</v>
      </c>
      <c r="GK26" s="1020">
        <v>5</v>
      </c>
      <c r="GL26" s="1020">
        <v>1</v>
      </c>
      <c r="GM26" s="1020">
        <v>1</v>
      </c>
      <c r="GN26" s="1020">
        <v>5</v>
      </c>
      <c r="GO26" s="1020">
        <v>7</v>
      </c>
      <c r="GP26" s="1020">
        <v>2</v>
      </c>
      <c r="GQ26" s="1020">
        <v>0</v>
      </c>
      <c r="GR26" s="648"/>
      <c r="GS26" s="1143"/>
      <c r="GT26" s="1020">
        <v>11</v>
      </c>
      <c r="GU26" s="1020">
        <v>2</v>
      </c>
      <c r="GV26" s="1020">
        <v>0</v>
      </c>
      <c r="GW26" s="1143"/>
      <c r="GX26" s="1020">
        <v>5</v>
      </c>
      <c r="GY26" s="1020">
        <v>3</v>
      </c>
      <c r="GZ26" s="1020">
        <v>0</v>
      </c>
      <c r="HA26" s="1020">
        <v>3</v>
      </c>
      <c r="HB26" s="1028">
        <v>0</v>
      </c>
      <c r="HC26" s="1020">
        <v>0</v>
      </c>
      <c r="HD26" s="1020">
        <v>1</v>
      </c>
      <c r="HE26" s="1080">
        <v>104</v>
      </c>
      <c r="HF26" s="1020">
        <v>9</v>
      </c>
      <c r="HG26" s="1020">
        <v>0</v>
      </c>
      <c r="HH26" s="1020">
        <v>4</v>
      </c>
      <c r="HI26" s="1080">
        <v>12</v>
      </c>
      <c r="HJ26" s="1020">
        <v>6</v>
      </c>
      <c r="HK26" s="1020">
        <v>3</v>
      </c>
      <c r="HL26" s="1020">
        <v>4</v>
      </c>
      <c r="HM26" s="901"/>
      <c r="HN26" s="1020">
        <v>4</v>
      </c>
      <c r="HO26" s="1020">
        <v>1</v>
      </c>
      <c r="HP26" s="1020">
        <v>1</v>
      </c>
      <c r="HQ26" s="1020">
        <v>1</v>
      </c>
      <c r="HR26" s="1020">
        <v>0</v>
      </c>
      <c r="HS26" s="1020">
        <v>0</v>
      </c>
      <c r="HT26" s="1020">
        <v>2</v>
      </c>
      <c r="HU26" s="1020">
        <v>4</v>
      </c>
      <c r="HV26" s="648"/>
      <c r="HW26" s="1147"/>
      <c r="HX26" s="1147"/>
      <c r="HY26" s="1147"/>
      <c r="HZ26" s="1147"/>
      <c r="IA26" s="648"/>
      <c r="IB26" s="648"/>
      <c r="IC26" s="648"/>
      <c r="ID26" s="648"/>
      <c r="IE26" s="648"/>
      <c r="IF26" s="648"/>
      <c r="IG26" s="648"/>
      <c r="IH26" s="648"/>
      <c r="II26" s="648"/>
      <c r="IJ26" s="648"/>
      <c r="IK26" s="648"/>
      <c r="IL26" s="648"/>
      <c r="IM26" s="648"/>
      <c r="IN26" s="648"/>
      <c r="IO26" s="648"/>
      <c r="IP26" s="1041"/>
      <c r="IQ26" s="648"/>
      <c r="IR26" s="648"/>
      <c r="IS26" s="648"/>
      <c r="IT26" s="648"/>
      <c r="IU26" s="648"/>
      <c r="IV26" s="648"/>
      <c r="IW26" s="1041"/>
      <c r="IX26" s="1020">
        <v>4</v>
      </c>
      <c r="IY26" s="1020">
        <v>4</v>
      </c>
      <c r="IZ26" s="1020">
        <v>7</v>
      </c>
      <c r="JA26" s="1020">
        <v>6</v>
      </c>
      <c r="JB26" s="1020">
        <v>5</v>
      </c>
      <c r="JC26" s="1020">
        <v>0</v>
      </c>
      <c r="JD26" s="1020">
        <v>8</v>
      </c>
      <c r="JE26" s="648"/>
      <c r="JF26" s="648"/>
      <c r="JG26" s="1147"/>
      <c r="JH26" s="1147"/>
      <c r="JI26" s="1147"/>
      <c r="JJ26" s="1147"/>
      <c r="JK26" s="648"/>
      <c r="JL26" s="648"/>
      <c r="JM26" s="648"/>
      <c r="JN26" s="648"/>
      <c r="JO26" s="648"/>
      <c r="JP26" s="648"/>
      <c r="JQ26" s="648"/>
      <c r="JR26" s="648"/>
      <c r="JS26" s="648"/>
      <c r="JT26" s="648"/>
      <c r="JU26" s="648"/>
      <c r="JV26" s="648"/>
      <c r="JW26" s="648"/>
      <c r="JX26" s="648"/>
      <c r="JY26" s="648"/>
      <c r="JZ26" s="1041"/>
      <c r="KA26" s="648"/>
      <c r="KB26" s="648"/>
      <c r="KC26" s="648"/>
      <c r="KD26" s="648"/>
      <c r="KE26" s="648"/>
      <c r="KF26" s="648"/>
      <c r="KG26" s="1041"/>
      <c r="KH26" s="1020">
        <v>9</v>
      </c>
      <c r="KI26" s="1020">
        <v>11</v>
      </c>
      <c r="KJ26" s="1020">
        <v>11</v>
      </c>
      <c r="KK26" s="1020">
        <v>0</v>
      </c>
      <c r="KL26" s="1020">
        <v>13</v>
      </c>
      <c r="KM26" s="1020">
        <v>10</v>
      </c>
      <c r="KN26" s="1020">
        <v>13</v>
      </c>
      <c r="KO26" s="648"/>
    </row>
    <row r="27" spans="1:301" s="1" customFormat="1" ht="12" customHeight="1">
      <c r="A27" s="1055"/>
      <c r="B27" s="1123"/>
      <c r="C27" s="1121"/>
      <c r="D27" s="1113"/>
      <c r="E27" s="1113"/>
      <c r="F27" s="1119"/>
      <c r="G27" s="1021"/>
      <c r="H27" s="1021"/>
      <c r="I27" s="1021"/>
      <c r="J27" s="1021"/>
      <c r="K27" s="1021"/>
      <c r="L27" s="1119"/>
      <c r="M27" s="1021"/>
      <c r="N27" s="1021"/>
      <c r="O27" s="1021"/>
      <c r="P27" s="1021"/>
      <c r="Q27" s="1021"/>
      <c r="R27" s="1021"/>
      <c r="S27" s="1115"/>
      <c r="T27" s="1115"/>
      <c r="U27" s="1115"/>
      <c r="V27" s="1115"/>
      <c r="W27" s="1064"/>
      <c r="X27" s="1021"/>
      <c r="Y27" s="1021"/>
      <c r="Z27" s="1021"/>
      <c r="AA27" s="1021"/>
      <c r="AB27" s="1021"/>
      <c r="AC27" s="1021"/>
      <c r="AD27" s="1021"/>
      <c r="AE27" s="1021"/>
      <c r="AF27" s="1111"/>
      <c r="AG27" s="1019"/>
      <c r="AH27" s="1019"/>
      <c r="AI27" s="1019"/>
      <c r="AJ27" s="1019"/>
      <c r="AK27" s="1064"/>
      <c r="AL27" s="1021"/>
      <c r="AM27" s="832"/>
      <c r="AN27" s="848"/>
      <c r="AO27" s="848"/>
      <c r="AP27" s="848"/>
      <c r="AQ27" s="848"/>
      <c r="AR27" s="848"/>
      <c r="AS27" s="848"/>
      <c r="AT27" s="849"/>
      <c r="AU27" s="1022"/>
      <c r="AV27" s="1022"/>
      <c r="AW27" s="1022"/>
      <c r="AX27" s="1022"/>
      <c r="AY27" s="1022"/>
      <c r="AZ27" s="1071"/>
      <c r="BA27" s="1021"/>
      <c r="BB27" s="1021"/>
      <c r="BC27" s="1021"/>
      <c r="BD27" s="1021"/>
      <c r="BE27" s="1021"/>
      <c r="BF27" s="1021"/>
      <c r="BG27" s="1067"/>
      <c r="BH27" s="1069"/>
      <c r="BI27" s="1069"/>
      <c r="BJ27" s="1042"/>
      <c r="BK27" s="1021"/>
      <c r="BL27" s="1021"/>
      <c r="BM27" s="1021"/>
      <c r="BN27" s="1042"/>
      <c r="BO27" s="1021"/>
      <c r="BP27" s="1021"/>
      <c r="BQ27" s="1021"/>
      <c r="BR27" s="1133"/>
      <c r="BS27" s="1125"/>
      <c r="BT27" s="1042"/>
      <c r="BU27" s="1042"/>
      <c r="BV27" s="1042"/>
      <c r="BW27" s="1029"/>
      <c r="BX27" s="1029"/>
      <c r="BY27" s="648"/>
      <c r="BZ27" s="648"/>
      <c r="CA27" s="648"/>
      <c r="CB27" s="648"/>
      <c r="CC27" s="648"/>
      <c r="CD27" s="648"/>
      <c r="CE27" s="648"/>
      <c r="CF27" s="648"/>
      <c r="CG27" s="648"/>
      <c r="CH27" s="648"/>
      <c r="CI27" s="648"/>
      <c r="CJ27" s="648"/>
      <c r="CK27" s="648"/>
      <c r="CL27" s="648"/>
      <c r="CM27" s="1021"/>
      <c r="CN27" s="1021"/>
      <c r="CO27" s="1021"/>
      <c r="CP27" s="1021"/>
      <c r="CQ27" s="1021"/>
      <c r="CR27" s="1144"/>
      <c r="CS27" s="1021"/>
      <c r="CT27" s="1021"/>
      <c r="CU27" s="1021"/>
      <c r="CV27" s="1144"/>
      <c r="CW27" s="1021"/>
      <c r="CX27" s="1021"/>
      <c r="CY27" s="1021"/>
      <c r="CZ27" s="1029"/>
      <c r="DA27" s="1021"/>
      <c r="DB27" s="1021"/>
      <c r="DC27" s="1021"/>
      <c r="DD27" s="1021"/>
      <c r="DE27" s="1021"/>
      <c r="DF27" s="1021"/>
      <c r="DG27" s="1021"/>
      <c r="DH27" s="1021"/>
      <c r="DI27" s="1021"/>
      <c r="DJ27" s="1021"/>
      <c r="DK27" s="1021"/>
      <c r="DL27" s="648"/>
      <c r="DM27" s="1144"/>
      <c r="DN27" s="1021"/>
      <c r="DO27" s="1021"/>
      <c r="DP27" s="1021"/>
      <c r="DQ27" s="1144"/>
      <c r="DR27" s="1021"/>
      <c r="DS27" s="1021"/>
      <c r="DT27" s="1021"/>
      <c r="DU27" s="1021"/>
      <c r="DV27" s="1029"/>
      <c r="DW27" s="1067"/>
      <c r="DX27" s="1067"/>
      <c r="DY27" s="1067"/>
      <c r="DZ27" s="1067"/>
      <c r="EA27" s="1029"/>
      <c r="EB27" s="1036"/>
      <c r="EC27" s="1036"/>
      <c r="ED27" s="1036"/>
      <c r="EE27" s="1036"/>
      <c r="EF27" s="1036"/>
      <c r="EG27" s="1036"/>
      <c r="EH27" s="1036"/>
      <c r="EI27" s="1029"/>
      <c r="EJ27" s="1029"/>
      <c r="EK27" s="648"/>
      <c r="EL27" s="648"/>
      <c r="EM27" s="648"/>
      <c r="EN27" s="648"/>
      <c r="EO27" s="648"/>
      <c r="EP27" s="648"/>
      <c r="EQ27" s="648"/>
      <c r="ER27" s="648"/>
      <c r="ES27" s="648"/>
      <c r="ET27" s="648"/>
      <c r="EU27" s="648"/>
      <c r="EV27" s="648"/>
      <c r="EW27" s="648"/>
      <c r="EX27" s="648"/>
      <c r="EY27" s="648"/>
      <c r="EZ27" s="648"/>
      <c r="FA27" s="648"/>
      <c r="FB27" s="648"/>
      <c r="FC27" s="648"/>
      <c r="FD27" s="648"/>
      <c r="FE27" s="648"/>
      <c r="FF27" s="648"/>
      <c r="FG27" s="648"/>
      <c r="FH27" s="648"/>
      <c r="FI27" s="648"/>
      <c r="FJ27" s="648"/>
      <c r="FK27" s="648"/>
      <c r="FL27" s="648"/>
      <c r="FM27" s="648"/>
      <c r="FN27" s="648"/>
      <c r="FO27" s="648"/>
      <c r="FP27" s="648"/>
      <c r="FQ27" s="648"/>
      <c r="FR27" s="648"/>
      <c r="FS27" s="648"/>
      <c r="FT27" s="648"/>
      <c r="FU27" s="648"/>
      <c r="FV27" s="648"/>
      <c r="FW27" s="648"/>
      <c r="FX27" s="648"/>
      <c r="FY27" s="648"/>
      <c r="FZ27" s="648"/>
      <c r="GA27" s="648"/>
      <c r="GB27" s="648"/>
      <c r="GC27" s="648"/>
      <c r="GD27" s="648"/>
      <c r="GE27" s="648"/>
      <c r="GF27" s="648"/>
      <c r="GG27" s="648"/>
      <c r="GH27" s="648"/>
      <c r="GI27" s="1021"/>
      <c r="GJ27" s="1021"/>
      <c r="GK27" s="1021"/>
      <c r="GL27" s="1021"/>
      <c r="GM27" s="1021"/>
      <c r="GN27" s="1021"/>
      <c r="GO27" s="1021"/>
      <c r="GP27" s="1021"/>
      <c r="GQ27" s="1021"/>
      <c r="GR27" s="648"/>
      <c r="GS27" s="1144"/>
      <c r="GT27" s="1021"/>
      <c r="GU27" s="1021"/>
      <c r="GV27" s="1021"/>
      <c r="GW27" s="1144"/>
      <c r="GX27" s="1021"/>
      <c r="GY27" s="1021"/>
      <c r="GZ27" s="1021"/>
      <c r="HA27" s="1021"/>
      <c r="HB27" s="1029"/>
      <c r="HC27" s="1021"/>
      <c r="HD27" s="1021"/>
      <c r="HE27" s="1067"/>
      <c r="HF27" s="1021"/>
      <c r="HG27" s="1021"/>
      <c r="HH27" s="1021"/>
      <c r="HI27" s="1067"/>
      <c r="HJ27" s="1021"/>
      <c r="HK27" s="1021"/>
      <c r="HL27" s="1021"/>
      <c r="HM27" s="901"/>
      <c r="HN27" s="1021"/>
      <c r="HO27" s="1021"/>
      <c r="HP27" s="1021"/>
      <c r="HQ27" s="1021"/>
      <c r="HR27" s="1021"/>
      <c r="HS27" s="1021"/>
      <c r="HT27" s="1021"/>
      <c r="HU27" s="1021"/>
      <c r="HV27" s="648"/>
      <c r="HW27" s="1148"/>
      <c r="HX27" s="1148"/>
      <c r="HY27" s="1148"/>
      <c r="HZ27" s="1148"/>
      <c r="IA27" s="648"/>
      <c r="IB27" s="648"/>
      <c r="IC27" s="648"/>
      <c r="ID27" s="648"/>
      <c r="IE27" s="648"/>
      <c r="IF27" s="648"/>
      <c r="IG27" s="648"/>
      <c r="IH27" s="648"/>
      <c r="II27" s="648"/>
      <c r="IJ27" s="648"/>
      <c r="IK27" s="648"/>
      <c r="IL27" s="648"/>
      <c r="IM27" s="648"/>
      <c r="IN27" s="648"/>
      <c r="IO27" s="648"/>
      <c r="IP27" s="1042"/>
      <c r="IQ27" s="648"/>
      <c r="IR27" s="648"/>
      <c r="IS27" s="648"/>
      <c r="IT27" s="648"/>
      <c r="IU27" s="648"/>
      <c r="IV27" s="648"/>
      <c r="IW27" s="1042"/>
      <c r="IX27" s="1021"/>
      <c r="IY27" s="1021"/>
      <c r="IZ27" s="1021"/>
      <c r="JA27" s="1021"/>
      <c r="JB27" s="1021"/>
      <c r="JC27" s="1021"/>
      <c r="JD27" s="1021"/>
      <c r="JE27" s="648"/>
      <c r="JF27" s="648"/>
      <c r="JG27" s="1148"/>
      <c r="JH27" s="1148"/>
      <c r="JI27" s="1148"/>
      <c r="JJ27" s="1148"/>
      <c r="JK27" s="648"/>
      <c r="JL27" s="648"/>
      <c r="JM27" s="648"/>
      <c r="JN27" s="648"/>
      <c r="JO27" s="648"/>
      <c r="JP27" s="648"/>
      <c r="JQ27" s="648"/>
      <c r="JR27" s="648"/>
      <c r="JS27" s="648"/>
      <c r="JT27" s="648"/>
      <c r="JU27" s="648"/>
      <c r="JV27" s="648"/>
      <c r="JW27" s="648"/>
      <c r="JX27" s="648"/>
      <c r="JY27" s="648"/>
      <c r="JZ27" s="1042"/>
      <c r="KA27" s="648"/>
      <c r="KB27" s="648"/>
      <c r="KC27" s="648"/>
      <c r="KD27" s="648"/>
      <c r="KE27" s="648"/>
      <c r="KF27" s="648"/>
      <c r="KG27" s="1042"/>
      <c r="KH27" s="1021"/>
      <c r="KI27" s="1021"/>
      <c r="KJ27" s="1021"/>
      <c r="KK27" s="1021"/>
      <c r="KL27" s="1021"/>
      <c r="KM27" s="1021"/>
      <c r="KN27" s="1021"/>
      <c r="KO27" s="648"/>
    </row>
    <row r="28" spans="1:301" s="1" customFormat="1" ht="12" customHeight="1">
      <c r="A28" s="1055" t="s">
        <v>536</v>
      </c>
      <c r="B28" s="1122">
        <v>190</v>
      </c>
      <c r="C28" s="1120">
        <v>6991</v>
      </c>
      <c r="D28" s="1112">
        <v>1076.1375</v>
      </c>
      <c r="E28" s="1112">
        <v>1053.6829268292684</v>
      </c>
      <c r="F28" s="1118"/>
      <c r="G28" s="1020">
        <v>14</v>
      </c>
      <c r="H28" s="1020">
        <v>60</v>
      </c>
      <c r="I28" s="1020">
        <v>98</v>
      </c>
      <c r="J28" s="1020">
        <v>7</v>
      </c>
      <c r="K28" s="1020">
        <v>11</v>
      </c>
      <c r="L28" s="1118"/>
      <c r="M28" s="1020">
        <v>3</v>
      </c>
      <c r="N28" s="1020">
        <v>14</v>
      </c>
      <c r="O28" s="1020">
        <v>56</v>
      </c>
      <c r="P28" s="1020">
        <v>26</v>
      </c>
      <c r="Q28" s="1020">
        <v>51</v>
      </c>
      <c r="R28" s="1020">
        <v>40</v>
      </c>
      <c r="S28" s="1114">
        <v>40.103786982248508</v>
      </c>
      <c r="T28" s="1114">
        <v>27.35596774193548</v>
      </c>
      <c r="U28" s="1114">
        <v>16.878099173553718</v>
      </c>
      <c r="V28" s="1114">
        <v>8.5219298245614041</v>
      </c>
      <c r="W28" s="1063">
        <v>174</v>
      </c>
      <c r="X28" s="1020">
        <v>77</v>
      </c>
      <c r="Y28" s="1020">
        <v>15</v>
      </c>
      <c r="Z28" s="1020">
        <v>20</v>
      </c>
      <c r="AA28" s="1020">
        <v>10</v>
      </c>
      <c r="AB28" s="1020">
        <v>6</v>
      </c>
      <c r="AC28" s="1020">
        <v>46</v>
      </c>
      <c r="AD28" s="1020">
        <v>12</v>
      </c>
      <c r="AE28" s="1020">
        <v>3</v>
      </c>
      <c r="AF28" s="1026">
        <v>92</v>
      </c>
      <c r="AG28" s="1018">
        <v>1</v>
      </c>
      <c r="AH28" s="1018">
        <v>11</v>
      </c>
      <c r="AI28" s="1018">
        <v>74</v>
      </c>
      <c r="AJ28" s="1018">
        <v>6</v>
      </c>
      <c r="AK28" s="1063">
        <v>80</v>
      </c>
      <c r="AL28" s="1020">
        <v>13</v>
      </c>
      <c r="AM28" s="832"/>
      <c r="AN28" s="848"/>
      <c r="AO28" s="848"/>
      <c r="AP28" s="848"/>
      <c r="AQ28" s="848"/>
      <c r="AR28" s="848"/>
      <c r="AS28" s="848"/>
      <c r="AT28" s="849"/>
      <c r="AU28" s="1022"/>
      <c r="AV28" s="1022"/>
      <c r="AW28" s="1022"/>
      <c r="AX28" s="1022"/>
      <c r="AY28" s="1022"/>
      <c r="AZ28" s="1070"/>
      <c r="BA28" s="1020">
        <v>1</v>
      </c>
      <c r="BB28" s="1020">
        <v>12</v>
      </c>
      <c r="BC28" s="1020">
        <v>77</v>
      </c>
      <c r="BD28" s="1020">
        <v>8</v>
      </c>
      <c r="BE28" s="1020">
        <v>80</v>
      </c>
      <c r="BF28" s="1020">
        <v>13</v>
      </c>
      <c r="BG28" s="1080">
        <v>26.923076923076923</v>
      </c>
      <c r="BH28" s="1068">
        <v>744.36363636363637</v>
      </c>
      <c r="BI28" s="1068">
        <v>330.98666666666668</v>
      </c>
      <c r="BJ28" s="1041"/>
      <c r="BK28" s="1020">
        <v>124</v>
      </c>
      <c r="BL28" s="1020">
        <v>48</v>
      </c>
      <c r="BM28" s="1020">
        <v>11</v>
      </c>
      <c r="BN28" s="1041"/>
      <c r="BO28" s="1020">
        <v>133</v>
      </c>
      <c r="BP28" s="1020">
        <v>52</v>
      </c>
      <c r="BQ28" s="1020">
        <v>5</v>
      </c>
      <c r="BR28" s="1132">
        <v>62.75</v>
      </c>
      <c r="BS28" s="1124">
        <v>141</v>
      </c>
      <c r="BT28" s="1041">
        <v>28</v>
      </c>
      <c r="BU28" s="1041">
        <v>91</v>
      </c>
      <c r="BV28" s="1041">
        <v>22</v>
      </c>
      <c r="BW28" s="1028">
        <v>30</v>
      </c>
      <c r="BX28" s="1028">
        <v>10</v>
      </c>
      <c r="BY28" s="648"/>
      <c r="BZ28" s="648"/>
      <c r="CA28" s="648"/>
      <c r="CB28" s="648"/>
      <c r="CC28" s="648"/>
      <c r="CD28" s="648"/>
      <c r="CE28" s="648"/>
      <c r="CF28" s="648"/>
      <c r="CG28" s="648"/>
      <c r="CH28" s="648"/>
      <c r="CI28" s="648"/>
      <c r="CJ28" s="648"/>
      <c r="CK28" s="648"/>
      <c r="CL28" s="648"/>
      <c r="CM28" s="1020">
        <v>28</v>
      </c>
      <c r="CN28" s="1020">
        <v>94</v>
      </c>
      <c r="CO28" s="1020">
        <v>22</v>
      </c>
      <c r="CP28" s="1020">
        <v>30</v>
      </c>
      <c r="CQ28" s="1020">
        <v>10</v>
      </c>
      <c r="CR28" s="1143"/>
      <c r="CS28" s="1020">
        <v>238</v>
      </c>
      <c r="CT28" s="1020">
        <v>45</v>
      </c>
      <c r="CU28" s="1020">
        <v>7</v>
      </c>
      <c r="CV28" s="1143"/>
      <c r="CW28" s="1020">
        <v>18</v>
      </c>
      <c r="CX28" s="1020">
        <v>147</v>
      </c>
      <c r="CY28" s="1020">
        <v>16</v>
      </c>
      <c r="CZ28" s="1028">
        <v>176</v>
      </c>
      <c r="DA28" s="1020">
        <v>1</v>
      </c>
      <c r="DB28" s="1020">
        <v>22</v>
      </c>
      <c r="DC28" s="1020">
        <v>4</v>
      </c>
      <c r="DD28" s="1020">
        <v>69</v>
      </c>
      <c r="DE28" s="1020">
        <v>51</v>
      </c>
      <c r="DF28" s="1020">
        <v>4</v>
      </c>
      <c r="DG28" s="1020">
        <v>1</v>
      </c>
      <c r="DH28" s="1020">
        <v>24</v>
      </c>
      <c r="DI28" s="1020">
        <v>0</v>
      </c>
      <c r="DJ28" s="1020">
        <v>12</v>
      </c>
      <c r="DK28" s="1020">
        <v>1</v>
      </c>
      <c r="DL28" s="648"/>
      <c r="DM28" s="1143"/>
      <c r="DN28" s="1020">
        <v>124</v>
      </c>
      <c r="DO28" s="1020">
        <v>61</v>
      </c>
      <c r="DP28" s="1020">
        <v>2</v>
      </c>
      <c r="DQ28" s="1143"/>
      <c r="DR28" s="1020">
        <v>56</v>
      </c>
      <c r="DS28" s="1020">
        <v>50</v>
      </c>
      <c r="DT28" s="1020">
        <v>10</v>
      </c>
      <c r="DU28" s="1020">
        <v>3</v>
      </c>
      <c r="DV28" s="1028">
        <v>5</v>
      </c>
      <c r="DW28" s="1080">
        <v>70</v>
      </c>
      <c r="DX28" s="1080">
        <v>22</v>
      </c>
      <c r="DY28" s="1080">
        <v>35</v>
      </c>
      <c r="DZ28" s="1080">
        <v>34</v>
      </c>
      <c r="EA28" s="1028">
        <v>109</v>
      </c>
      <c r="EB28" s="1035">
        <v>76</v>
      </c>
      <c r="EC28" s="1035">
        <v>4</v>
      </c>
      <c r="ED28" s="1035">
        <v>5</v>
      </c>
      <c r="EE28" s="1035">
        <v>1</v>
      </c>
      <c r="EF28" s="1035">
        <v>3</v>
      </c>
      <c r="EG28" s="1035">
        <v>1</v>
      </c>
      <c r="EH28" s="1035">
        <v>19</v>
      </c>
      <c r="EI28" s="1028">
        <v>64</v>
      </c>
      <c r="EJ28" s="1028">
        <v>8</v>
      </c>
      <c r="EK28" s="648"/>
      <c r="EL28" s="648"/>
      <c r="EM28" s="648"/>
      <c r="EN28" s="648"/>
      <c r="EO28" s="648"/>
      <c r="EP28" s="648"/>
      <c r="EQ28" s="648"/>
      <c r="ER28" s="648"/>
      <c r="ES28" s="648"/>
      <c r="ET28" s="648"/>
      <c r="EU28" s="648"/>
      <c r="EV28" s="648"/>
      <c r="EW28" s="648"/>
      <c r="EX28" s="648"/>
      <c r="EY28" s="648"/>
      <c r="EZ28" s="648"/>
      <c r="FA28" s="648"/>
      <c r="FB28" s="648"/>
      <c r="FC28" s="648"/>
      <c r="FD28" s="648"/>
      <c r="FE28" s="648"/>
      <c r="FF28" s="648"/>
      <c r="FG28" s="648"/>
      <c r="FH28" s="648"/>
      <c r="FI28" s="648"/>
      <c r="FJ28" s="648"/>
      <c r="FK28" s="648"/>
      <c r="FL28" s="648"/>
      <c r="FM28" s="648"/>
      <c r="FN28" s="648"/>
      <c r="FO28" s="648"/>
      <c r="FP28" s="648"/>
      <c r="FQ28" s="648"/>
      <c r="FR28" s="648"/>
      <c r="FS28" s="648"/>
      <c r="FT28" s="648"/>
      <c r="FU28" s="648"/>
      <c r="FV28" s="648"/>
      <c r="FW28" s="648"/>
      <c r="FX28" s="648"/>
      <c r="FY28" s="648"/>
      <c r="FZ28" s="648"/>
      <c r="GA28" s="648"/>
      <c r="GB28" s="648"/>
      <c r="GC28" s="648"/>
      <c r="GD28" s="648"/>
      <c r="GE28" s="648"/>
      <c r="GF28" s="648"/>
      <c r="GG28" s="648"/>
      <c r="GH28" s="648"/>
      <c r="GI28" s="1020">
        <v>76</v>
      </c>
      <c r="GJ28" s="1020">
        <v>9</v>
      </c>
      <c r="GK28" s="1020">
        <v>33</v>
      </c>
      <c r="GL28" s="1020">
        <v>6</v>
      </c>
      <c r="GM28" s="1020">
        <v>19</v>
      </c>
      <c r="GN28" s="1020">
        <v>10</v>
      </c>
      <c r="GO28" s="1020">
        <v>58</v>
      </c>
      <c r="GP28" s="1020">
        <v>65</v>
      </c>
      <c r="GQ28" s="1020">
        <v>8</v>
      </c>
      <c r="GR28" s="648"/>
      <c r="GS28" s="1143"/>
      <c r="GT28" s="1020">
        <v>103</v>
      </c>
      <c r="GU28" s="1020">
        <v>83</v>
      </c>
      <c r="GV28" s="1020">
        <v>2</v>
      </c>
      <c r="GW28" s="1143"/>
      <c r="GX28" s="1020">
        <v>68</v>
      </c>
      <c r="GY28" s="1020">
        <v>20</v>
      </c>
      <c r="GZ28" s="1020">
        <v>10</v>
      </c>
      <c r="HA28" s="1020">
        <v>0</v>
      </c>
      <c r="HB28" s="1028">
        <v>5</v>
      </c>
      <c r="HC28" s="1020">
        <v>2</v>
      </c>
      <c r="HD28" s="1020">
        <v>4</v>
      </c>
      <c r="HE28" s="1080">
        <v>596</v>
      </c>
      <c r="HF28" s="1020">
        <v>136</v>
      </c>
      <c r="HG28" s="1020">
        <v>8</v>
      </c>
      <c r="HH28" s="1020">
        <v>46</v>
      </c>
      <c r="HI28" s="1080">
        <v>106</v>
      </c>
      <c r="HJ28" s="1020">
        <v>67</v>
      </c>
      <c r="HK28" s="1020">
        <v>32</v>
      </c>
      <c r="HL28" s="1020">
        <v>91</v>
      </c>
      <c r="HM28" s="901"/>
      <c r="HN28" s="1020">
        <v>88</v>
      </c>
      <c r="HO28" s="1020">
        <v>3</v>
      </c>
      <c r="HP28" s="1020">
        <v>9</v>
      </c>
      <c r="HQ28" s="1020">
        <v>6</v>
      </c>
      <c r="HR28" s="1020">
        <v>13</v>
      </c>
      <c r="HS28" s="1020">
        <v>4</v>
      </c>
      <c r="HT28" s="1020">
        <v>32</v>
      </c>
      <c r="HU28" s="1020">
        <v>35</v>
      </c>
      <c r="HV28" s="648"/>
      <c r="HW28" s="1147"/>
      <c r="HX28" s="1147"/>
      <c r="HY28" s="1147"/>
      <c r="HZ28" s="1147"/>
      <c r="IA28" s="648"/>
      <c r="IB28" s="648"/>
      <c r="IC28" s="648"/>
      <c r="ID28" s="648"/>
      <c r="IE28" s="648"/>
      <c r="IF28" s="648"/>
      <c r="IG28" s="648"/>
      <c r="IH28" s="648"/>
      <c r="II28" s="648"/>
      <c r="IJ28" s="648"/>
      <c r="IK28" s="648"/>
      <c r="IL28" s="648"/>
      <c r="IM28" s="648"/>
      <c r="IN28" s="648"/>
      <c r="IO28" s="648"/>
      <c r="IP28" s="1041"/>
      <c r="IQ28" s="648"/>
      <c r="IR28" s="648"/>
      <c r="IS28" s="648"/>
      <c r="IT28" s="648"/>
      <c r="IU28" s="648"/>
      <c r="IV28" s="648"/>
      <c r="IW28" s="1041"/>
      <c r="IX28" s="1020">
        <v>33</v>
      </c>
      <c r="IY28" s="1020">
        <v>14</v>
      </c>
      <c r="IZ28" s="1020">
        <v>54</v>
      </c>
      <c r="JA28" s="1020">
        <v>32</v>
      </c>
      <c r="JB28" s="1020">
        <v>95</v>
      </c>
      <c r="JC28" s="1020">
        <v>6</v>
      </c>
      <c r="JD28" s="1020">
        <v>89</v>
      </c>
      <c r="JE28" s="648"/>
      <c r="JF28" s="648"/>
      <c r="JG28" s="1147"/>
      <c r="JH28" s="1147"/>
      <c r="JI28" s="1147"/>
      <c r="JJ28" s="1147"/>
      <c r="JK28" s="648"/>
      <c r="JL28" s="648"/>
      <c r="JM28" s="648"/>
      <c r="JN28" s="648"/>
      <c r="JO28" s="648"/>
      <c r="JP28" s="648"/>
      <c r="JQ28" s="648"/>
      <c r="JR28" s="648"/>
      <c r="JS28" s="648"/>
      <c r="JT28" s="648"/>
      <c r="JU28" s="648"/>
      <c r="JV28" s="648"/>
      <c r="JW28" s="648"/>
      <c r="JX28" s="648"/>
      <c r="JY28" s="648"/>
      <c r="JZ28" s="1041"/>
      <c r="KA28" s="648"/>
      <c r="KB28" s="648"/>
      <c r="KC28" s="648"/>
      <c r="KD28" s="648"/>
      <c r="KE28" s="648"/>
      <c r="KF28" s="648"/>
      <c r="KG28" s="1041"/>
      <c r="KH28" s="1020">
        <v>61</v>
      </c>
      <c r="KI28" s="1020">
        <v>54</v>
      </c>
      <c r="KJ28" s="1020">
        <v>110</v>
      </c>
      <c r="KK28" s="1020">
        <v>7</v>
      </c>
      <c r="KL28" s="1020">
        <v>370</v>
      </c>
      <c r="KM28" s="1020">
        <v>34</v>
      </c>
      <c r="KN28" s="1020">
        <v>175</v>
      </c>
      <c r="KO28" s="648"/>
    </row>
    <row r="29" spans="1:301" s="1" customFormat="1" ht="12" customHeight="1">
      <c r="A29" s="1055"/>
      <c r="B29" s="1123"/>
      <c r="C29" s="1121"/>
      <c r="D29" s="1113"/>
      <c r="E29" s="1113"/>
      <c r="F29" s="1119"/>
      <c r="G29" s="1021"/>
      <c r="H29" s="1021"/>
      <c r="I29" s="1021"/>
      <c r="J29" s="1021"/>
      <c r="K29" s="1021"/>
      <c r="L29" s="1119"/>
      <c r="M29" s="1021"/>
      <c r="N29" s="1021"/>
      <c r="O29" s="1021"/>
      <c r="P29" s="1021"/>
      <c r="Q29" s="1021"/>
      <c r="R29" s="1021"/>
      <c r="S29" s="1115"/>
      <c r="T29" s="1115"/>
      <c r="U29" s="1115"/>
      <c r="V29" s="1115"/>
      <c r="W29" s="1064"/>
      <c r="X29" s="1021"/>
      <c r="Y29" s="1021"/>
      <c r="Z29" s="1021"/>
      <c r="AA29" s="1021"/>
      <c r="AB29" s="1021"/>
      <c r="AC29" s="1021"/>
      <c r="AD29" s="1021"/>
      <c r="AE29" s="1021"/>
      <c r="AF29" s="1111"/>
      <c r="AG29" s="1019"/>
      <c r="AH29" s="1019"/>
      <c r="AI29" s="1019"/>
      <c r="AJ29" s="1019"/>
      <c r="AK29" s="1064"/>
      <c r="AL29" s="1021"/>
      <c r="AM29" s="832"/>
      <c r="AN29" s="848"/>
      <c r="AO29" s="848"/>
      <c r="AP29" s="848"/>
      <c r="AQ29" s="848"/>
      <c r="AR29" s="848"/>
      <c r="AS29" s="848"/>
      <c r="AT29" s="849"/>
      <c r="AU29" s="1022"/>
      <c r="AV29" s="1022"/>
      <c r="AW29" s="1022"/>
      <c r="AX29" s="1022"/>
      <c r="AY29" s="1022"/>
      <c r="AZ29" s="1071"/>
      <c r="BA29" s="1021"/>
      <c r="BB29" s="1021"/>
      <c r="BC29" s="1021"/>
      <c r="BD29" s="1021"/>
      <c r="BE29" s="1021"/>
      <c r="BF29" s="1021"/>
      <c r="BG29" s="1067"/>
      <c r="BH29" s="1069"/>
      <c r="BI29" s="1069"/>
      <c r="BJ29" s="1042"/>
      <c r="BK29" s="1021"/>
      <c r="BL29" s="1021"/>
      <c r="BM29" s="1021"/>
      <c r="BN29" s="1042"/>
      <c r="BO29" s="1021"/>
      <c r="BP29" s="1021"/>
      <c r="BQ29" s="1021"/>
      <c r="BR29" s="1133"/>
      <c r="BS29" s="1125"/>
      <c r="BT29" s="1042"/>
      <c r="BU29" s="1042"/>
      <c r="BV29" s="1042"/>
      <c r="BW29" s="1029"/>
      <c r="BX29" s="1029"/>
      <c r="BY29" s="648"/>
      <c r="BZ29" s="648"/>
      <c r="CA29" s="648"/>
      <c r="CB29" s="648"/>
      <c r="CC29" s="648"/>
      <c r="CD29" s="648"/>
      <c r="CE29" s="648"/>
      <c r="CF29" s="648"/>
      <c r="CG29" s="648"/>
      <c r="CH29" s="648"/>
      <c r="CI29" s="648"/>
      <c r="CJ29" s="648"/>
      <c r="CK29" s="648"/>
      <c r="CL29" s="648"/>
      <c r="CM29" s="1021"/>
      <c r="CN29" s="1021"/>
      <c r="CO29" s="1021"/>
      <c r="CP29" s="1021"/>
      <c r="CQ29" s="1021"/>
      <c r="CR29" s="1144"/>
      <c r="CS29" s="1021"/>
      <c r="CT29" s="1021"/>
      <c r="CU29" s="1021"/>
      <c r="CV29" s="1144"/>
      <c r="CW29" s="1021"/>
      <c r="CX29" s="1021"/>
      <c r="CY29" s="1021"/>
      <c r="CZ29" s="1029"/>
      <c r="DA29" s="1021"/>
      <c r="DB29" s="1021"/>
      <c r="DC29" s="1021"/>
      <c r="DD29" s="1021"/>
      <c r="DE29" s="1021"/>
      <c r="DF29" s="1021"/>
      <c r="DG29" s="1021"/>
      <c r="DH29" s="1021"/>
      <c r="DI29" s="1021"/>
      <c r="DJ29" s="1021"/>
      <c r="DK29" s="1021"/>
      <c r="DL29" s="648"/>
      <c r="DM29" s="1144"/>
      <c r="DN29" s="1021"/>
      <c r="DO29" s="1021"/>
      <c r="DP29" s="1021"/>
      <c r="DQ29" s="1144"/>
      <c r="DR29" s="1021"/>
      <c r="DS29" s="1021"/>
      <c r="DT29" s="1021"/>
      <c r="DU29" s="1021"/>
      <c r="DV29" s="1029"/>
      <c r="DW29" s="1067"/>
      <c r="DX29" s="1067"/>
      <c r="DY29" s="1067"/>
      <c r="DZ29" s="1067"/>
      <c r="EA29" s="1029"/>
      <c r="EB29" s="1036"/>
      <c r="EC29" s="1036"/>
      <c r="ED29" s="1036"/>
      <c r="EE29" s="1036"/>
      <c r="EF29" s="1036"/>
      <c r="EG29" s="1036"/>
      <c r="EH29" s="1036"/>
      <c r="EI29" s="1029"/>
      <c r="EJ29" s="1029"/>
      <c r="EK29" s="648"/>
      <c r="EL29" s="648"/>
      <c r="EM29" s="648"/>
      <c r="EN29" s="648"/>
      <c r="EO29" s="648"/>
      <c r="EP29" s="648"/>
      <c r="EQ29" s="648"/>
      <c r="ER29" s="648"/>
      <c r="ES29" s="648"/>
      <c r="ET29" s="648"/>
      <c r="EU29" s="648"/>
      <c r="EV29" s="648"/>
      <c r="EW29" s="648"/>
      <c r="EX29" s="648"/>
      <c r="EY29" s="648"/>
      <c r="EZ29" s="648"/>
      <c r="FA29" s="648"/>
      <c r="FB29" s="648"/>
      <c r="FC29" s="648"/>
      <c r="FD29" s="648"/>
      <c r="FE29" s="648"/>
      <c r="FF29" s="648"/>
      <c r="FG29" s="648"/>
      <c r="FH29" s="648"/>
      <c r="FI29" s="648"/>
      <c r="FJ29" s="648"/>
      <c r="FK29" s="648"/>
      <c r="FL29" s="648"/>
      <c r="FM29" s="648"/>
      <c r="FN29" s="648"/>
      <c r="FO29" s="648"/>
      <c r="FP29" s="648"/>
      <c r="FQ29" s="648"/>
      <c r="FR29" s="648"/>
      <c r="FS29" s="648"/>
      <c r="FT29" s="648"/>
      <c r="FU29" s="648"/>
      <c r="FV29" s="648"/>
      <c r="FW29" s="648"/>
      <c r="FX29" s="648"/>
      <c r="FY29" s="648"/>
      <c r="FZ29" s="648"/>
      <c r="GA29" s="648"/>
      <c r="GB29" s="648"/>
      <c r="GC29" s="648"/>
      <c r="GD29" s="648"/>
      <c r="GE29" s="648"/>
      <c r="GF29" s="648"/>
      <c r="GG29" s="648"/>
      <c r="GH29" s="648"/>
      <c r="GI29" s="1021"/>
      <c r="GJ29" s="1021"/>
      <c r="GK29" s="1021"/>
      <c r="GL29" s="1021"/>
      <c r="GM29" s="1021"/>
      <c r="GN29" s="1021"/>
      <c r="GO29" s="1021"/>
      <c r="GP29" s="1021"/>
      <c r="GQ29" s="1021"/>
      <c r="GR29" s="648"/>
      <c r="GS29" s="1144"/>
      <c r="GT29" s="1021"/>
      <c r="GU29" s="1021"/>
      <c r="GV29" s="1021"/>
      <c r="GW29" s="1144"/>
      <c r="GX29" s="1021"/>
      <c r="GY29" s="1021"/>
      <c r="GZ29" s="1021"/>
      <c r="HA29" s="1021"/>
      <c r="HB29" s="1029"/>
      <c r="HC29" s="1021"/>
      <c r="HD29" s="1021"/>
      <c r="HE29" s="1067"/>
      <c r="HF29" s="1021"/>
      <c r="HG29" s="1021"/>
      <c r="HH29" s="1021"/>
      <c r="HI29" s="1067"/>
      <c r="HJ29" s="1021"/>
      <c r="HK29" s="1021"/>
      <c r="HL29" s="1021"/>
      <c r="HM29" s="901"/>
      <c r="HN29" s="1021"/>
      <c r="HO29" s="1021"/>
      <c r="HP29" s="1021"/>
      <c r="HQ29" s="1021"/>
      <c r="HR29" s="1021"/>
      <c r="HS29" s="1021"/>
      <c r="HT29" s="1021"/>
      <c r="HU29" s="1021"/>
      <c r="HV29" s="648"/>
      <c r="HW29" s="1148"/>
      <c r="HX29" s="1148"/>
      <c r="HY29" s="1148"/>
      <c r="HZ29" s="1148"/>
      <c r="IA29" s="648"/>
      <c r="IB29" s="648"/>
      <c r="IC29" s="648"/>
      <c r="ID29" s="648"/>
      <c r="IE29" s="648"/>
      <c r="IF29" s="648"/>
      <c r="IG29" s="648"/>
      <c r="IH29" s="648"/>
      <c r="II29" s="648"/>
      <c r="IJ29" s="648"/>
      <c r="IK29" s="648"/>
      <c r="IL29" s="648"/>
      <c r="IM29" s="648"/>
      <c r="IN29" s="648"/>
      <c r="IO29" s="648"/>
      <c r="IP29" s="1042"/>
      <c r="IQ29" s="648"/>
      <c r="IR29" s="648"/>
      <c r="IS29" s="648"/>
      <c r="IT29" s="648"/>
      <c r="IU29" s="648"/>
      <c r="IV29" s="648"/>
      <c r="IW29" s="1042"/>
      <c r="IX29" s="1021"/>
      <c r="IY29" s="1021"/>
      <c r="IZ29" s="1021"/>
      <c r="JA29" s="1021"/>
      <c r="JB29" s="1021"/>
      <c r="JC29" s="1021"/>
      <c r="JD29" s="1021"/>
      <c r="JE29" s="648"/>
      <c r="JF29" s="648"/>
      <c r="JG29" s="1148"/>
      <c r="JH29" s="1148"/>
      <c r="JI29" s="1148"/>
      <c r="JJ29" s="1148"/>
      <c r="JK29" s="648"/>
      <c r="JL29" s="648"/>
      <c r="JM29" s="648"/>
      <c r="JN29" s="648"/>
      <c r="JO29" s="648"/>
      <c r="JP29" s="648"/>
      <c r="JQ29" s="648"/>
      <c r="JR29" s="648"/>
      <c r="JS29" s="648"/>
      <c r="JT29" s="648"/>
      <c r="JU29" s="648"/>
      <c r="JV29" s="648"/>
      <c r="JW29" s="648"/>
      <c r="JX29" s="648"/>
      <c r="JY29" s="648"/>
      <c r="JZ29" s="1042"/>
      <c r="KA29" s="648"/>
      <c r="KB29" s="648"/>
      <c r="KC29" s="648"/>
      <c r="KD29" s="648"/>
      <c r="KE29" s="648"/>
      <c r="KF29" s="648"/>
      <c r="KG29" s="1042"/>
      <c r="KH29" s="1021"/>
      <c r="KI29" s="1021"/>
      <c r="KJ29" s="1021"/>
      <c r="KK29" s="1021"/>
      <c r="KL29" s="1021"/>
      <c r="KM29" s="1021"/>
      <c r="KN29" s="1021"/>
      <c r="KO29" s="648"/>
    </row>
    <row r="30" spans="1:301" s="1" customFormat="1" ht="12" customHeight="1">
      <c r="A30" s="1055" t="s">
        <v>537</v>
      </c>
      <c r="B30" s="1122">
        <v>237</v>
      </c>
      <c r="C30" s="1120">
        <v>3385</v>
      </c>
      <c r="D30" s="1112">
        <v>1244</v>
      </c>
      <c r="E30" s="1112">
        <v>1197.320987654321</v>
      </c>
      <c r="F30" s="1118"/>
      <c r="G30" s="1020">
        <v>24</v>
      </c>
      <c r="H30" s="1020">
        <v>70</v>
      </c>
      <c r="I30" s="1020">
        <v>134</v>
      </c>
      <c r="J30" s="1020">
        <v>3</v>
      </c>
      <c r="K30" s="1020">
        <v>6</v>
      </c>
      <c r="L30" s="1118"/>
      <c r="M30" s="1020">
        <v>6</v>
      </c>
      <c r="N30" s="1020">
        <v>9</v>
      </c>
      <c r="O30" s="1020">
        <v>20</v>
      </c>
      <c r="P30" s="1020">
        <v>14</v>
      </c>
      <c r="Q30" s="1020">
        <v>69</v>
      </c>
      <c r="R30" s="1020">
        <v>119</v>
      </c>
      <c r="S30" s="1114">
        <v>40.711999999999996</v>
      </c>
      <c r="T30" s="1114">
        <v>24.794383561643834</v>
      </c>
      <c r="U30" s="1114">
        <v>15.385578231292513</v>
      </c>
      <c r="V30" s="1114">
        <v>7.8463157894736835</v>
      </c>
      <c r="W30" s="1063">
        <v>194</v>
      </c>
      <c r="X30" s="1020">
        <v>55</v>
      </c>
      <c r="Y30" s="1020">
        <v>21</v>
      </c>
      <c r="Z30" s="1020">
        <v>40</v>
      </c>
      <c r="AA30" s="1020">
        <v>22</v>
      </c>
      <c r="AB30" s="1020">
        <v>16</v>
      </c>
      <c r="AC30" s="1020">
        <v>40</v>
      </c>
      <c r="AD30" s="1020">
        <v>37</v>
      </c>
      <c r="AE30" s="1020">
        <v>3</v>
      </c>
      <c r="AF30" s="1026">
        <v>113</v>
      </c>
      <c r="AG30" s="1018">
        <v>5</v>
      </c>
      <c r="AH30" s="1018">
        <v>14</v>
      </c>
      <c r="AI30" s="1018">
        <v>88</v>
      </c>
      <c r="AJ30" s="1018">
        <v>6</v>
      </c>
      <c r="AK30" s="1063">
        <v>102</v>
      </c>
      <c r="AL30" s="1020">
        <v>17</v>
      </c>
      <c r="AM30" s="832"/>
      <c r="AN30" s="848"/>
      <c r="AO30" s="848"/>
      <c r="AP30" s="848"/>
      <c r="AQ30" s="848"/>
      <c r="AR30" s="848"/>
      <c r="AS30" s="848"/>
      <c r="AT30" s="849"/>
      <c r="AU30" s="1022"/>
      <c r="AV30" s="1022"/>
      <c r="AW30" s="1022"/>
      <c r="AX30" s="1022"/>
      <c r="AY30" s="1022"/>
      <c r="AZ30" s="1070"/>
      <c r="BA30" s="1020">
        <v>5</v>
      </c>
      <c r="BB30" s="1020">
        <v>14</v>
      </c>
      <c r="BC30" s="1020">
        <v>91</v>
      </c>
      <c r="BD30" s="1020">
        <v>8</v>
      </c>
      <c r="BE30" s="1020">
        <v>102</v>
      </c>
      <c r="BF30" s="1020">
        <v>17</v>
      </c>
      <c r="BG30" s="1080">
        <v>11.585714285714285</v>
      </c>
      <c r="BH30" s="1068">
        <v>269.30601092896177</v>
      </c>
      <c r="BI30" s="1068">
        <v>116.92222222222222</v>
      </c>
      <c r="BJ30" s="1041"/>
      <c r="BK30" s="1020">
        <v>77</v>
      </c>
      <c r="BL30" s="1020">
        <v>96</v>
      </c>
      <c r="BM30" s="1020">
        <v>45</v>
      </c>
      <c r="BN30" s="1041"/>
      <c r="BO30" s="1020">
        <v>143</v>
      </c>
      <c r="BP30" s="1020">
        <v>84</v>
      </c>
      <c r="BQ30" s="1020">
        <v>10</v>
      </c>
      <c r="BR30" s="1132">
        <v>62.917808219178085</v>
      </c>
      <c r="BS30" s="1124">
        <v>187</v>
      </c>
      <c r="BT30" s="1041">
        <v>54</v>
      </c>
      <c r="BU30" s="1041">
        <v>102</v>
      </c>
      <c r="BV30" s="1041">
        <v>31</v>
      </c>
      <c r="BW30" s="1028">
        <v>39</v>
      </c>
      <c r="BX30" s="1028">
        <v>5</v>
      </c>
      <c r="BY30" s="648"/>
      <c r="BZ30" s="648"/>
      <c r="CA30" s="648"/>
      <c r="CB30" s="648"/>
      <c r="CC30" s="648"/>
      <c r="CD30" s="648"/>
      <c r="CE30" s="648"/>
      <c r="CF30" s="648"/>
      <c r="CG30" s="648"/>
      <c r="CH30" s="648"/>
      <c r="CI30" s="648"/>
      <c r="CJ30" s="648"/>
      <c r="CK30" s="648"/>
      <c r="CL30" s="648"/>
      <c r="CM30" s="1020">
        <v>54</v>
      </c>
      <c r="CN30" s="1020">
        <v>105</v>
      </c>
      <c r="CO30" s="1020">
        <v>33</v>
      </c>
      <c r="CP30" s="1020">
        <v>41</v>
      </c>
      <c r="CQ30" s="1020">
        <v>5</v>
      </c>
      <c r="CR30" s="1143"/>
      <c r="CS30" s="1020">
        <v>278</v>
      </c>
      <c r="CT30" s="1020">
        <v>71</v>
      </c>
      <c r="CU30" s="1020">
        <v>12</v>
      </c>
      <c r="CV30" s="1143"/>
      <c r="CW30" s="1020">
        <v>17</v>
      </c>
      <c r="CX30" s="1020">
        <v>143</v>
      </c>
      <c r="CY30" s="1020">
        <v>53</v>
      </c>
      <c r="CZ30" s="1028">
        <v>225</v>
      </c>
      <c r="DA30" s="1020">
        <v>1</v>
      </c>
      <c r="DB30" s="1020">
        <v>42</v>
      </c>
      <c r="DC30" s="1020">
        <v>1</v>
      </c>
      <c r="DD30" s="1020">
        <v>98</v>
      </c>
      <c r="DE30" s="1020">
        <v>61</v>
      </c>
      <c r="DF30" s="1020">
        <v>10</v>
      </c>
      <c r="DG30" s="1020">
        <v>2</v>
      </c>
      <c r="DH30" s="1020">
        <v>10</v>
      </c>
      <c r="DI30" s="1020">
        <v>0</v>
      </c>
      <c r="DJ30" s="1020">
        <v>8</v>
      </c>
      <c r="DK30" s="1020">
        <v>3</v>
      </c>
      <c r="DL30" s="648"/>
      <c r="DM30" s="1143"/>
      <c r="DN30" s="1020">
        <v>151</v>
      </c>
      <c r="DO30" s="1020">
        <v>82</v>
      </c>
      <c r="DP30" s="1020">
        <v>4</v>
      </c>
      <c r="DQ30" s="1143"/>
      <c r="DR30" s="1020">
        <v>62</v>
      </c>
      <c r="DS30" s="1020">
        <v>61</v>
      </c>
      <c r="DT30" s="1020">
        <v>11</v>
      </c>
      <c r="DU30" s="1020">
        <v>4</v>
      </c>
      <c r="DV30" s="1028">
        <v>13</v>
      </c>
      <c r="DW30" s="1080">
        <v>26</v>
      </c>
      <c r="DX30" s="1080">
        <v>9</v>
      </c>
      <c r="DY30" s="1080">
        <v>12</v>
      </c>
      <c r="DZ30" s="1080">
        <v>12</v>
      </c>
      <c r="EA30" s="1028">
        <v>135</v>
      </c>
      <c r="EB30" s="1035">
        <v>79</v>
      </c>
      <c r="EC30" s="1035">
        <v>4</v>
      </c>
      <c r="ED30" s="1035">
        <v>16</v>
      </c>
      <c r="EE30" s="1035">
        <v>1</v>
      </c>
      <c r="EF30" s="1035">
        <v>5</v>
      </c>
      <c r="EG30" s="1035">
        <v>3</v>
      </c>
      <c r="EH30" s="1035">
        <v>27</v>
      </c>
      <c r="EI30" s="1028">
        <v>88</v>
      </c>
      <c r="EJ30" s="1028">
        <v>10</v>
      </c>
      <c r="EK30" s="648"/>
      <c r="EL30" s="648"/>
      <c r="EM30" s="648"/>
      <c r="EN30" s="648"/>
      <c r="EO30" s="648"/>
      <c r="EP30" s="648"/>
      <c r="EQ30" s="648"/>
      <c r="ER30" s="648"/>
      <c r="ES30" s="648"/>
      <c r="ET30" s="648"/>
      <c r="EU30" s="648"/>
      <c r="EV30" s="648"/>
      <c r="EW30" s="648"/>
      <c r="EX30" s="648"/>
      <c r="EY30" s="648"/>
      <c r="EZ30" s="648"/>
      <c r="FA30" s="648"/>
      <c r="FB30" s="648"/>
      <c r="FC30" s="648"/>
      <c r="FD30" s="648"/>
      <c r="FE30" s="648"/>
      <c r="FF30" s="648"/>
      <c r="FG30" s="648"/>
      <c r="FH30" s="648"/>
      <c r="FI30" s="648"/>
      <c r="FJ30" s="648"/>
      <c r="FK30" s="648"/>
      <c r="FL30" s="648"/>
      <c r="FM30" s="648"/>
      <c r="FN30" s="648"/>
      <c r="FO30" s="648"/>
      <c r="FP30" s="648"/>
      <c r="FQ30" s="648"/>
      <c r="FR30" s="648"/>
      <c r="FS30" s="648"/>
      <c r="FT30" s="648"/>
      <c r="FU30" s="648"/>
      <c r="FV30" s="648"/>
      <c r="FW30" s="648"/>
      <c r="FX30" s="648"/>
      <c r="FY30" s="648"/>
      <c r="FZ30" s="648"/>
      <c r="GA30" s="648"/>
      <c r="GB30" s="648"/>
      <c r="GC30" s="648"/>
      <c r="GD30" s="648"/>
      <c r="GE30" s="648"/>
      <c r="GF30" s="648"/>
      <c r="GG30" s="648"/>
      <c r="GH30" s="648"/>
      <c r="GI30" s="1020">
        <v>80</v>
      </c>
      <c r="GJ30" s="1020">
        <v>7</v>
      </c>
      <c r="GK30" s="1020">
        <v>47</v>
      </c>
      <c r="GL30" s="1020">
        <v>7</v>
      </c>
      <c r="GM30" s="1020">
        <v>23</v>
      </c>
      <c r="GN30" s="1020">
        <v>19</v>
      </c>
      <c r="GO30" s="1020">
        <v>66</v>
      </c>
      <c r="GP30" s="1020">
        <v>88</v>
      </c>
      <c r="GQ30" s="1020">
        <v>10</v>
      </c>
      <c r="GR30" s="648"/>
      <c r="GS30" s="1143"/>
      <c r="GT30" s="1020">
        <v>126</v>
      </c>
      <c r="GU30" s="1020">
        <v>105</v>
      </c>
      <c r="GV30" s="1020">
        <v>4</v>
      </c>
      <c r="GW30" s="1143"/>
      <c r="GX30" s="1020">
        <v>77</v>
      </c>
      <c r="GY30" s="1020">
        <v>24</v>
      </c>
      <c r="GZ30" s="1020">
        <v>8</v>
      </c>
      <c r="HA30" s="1020">
        <v>3</v>
      </c>
      <c r="HB30" s="1028">
        <v>14</v>
      </c>
      <c r="HC30" s="1020">
        <v>1</v>
      </c>
      <c r="HD30" s="1020">
        <v>1</v>
      </c>
      <c r="HE30" s="1080">
        <v>597</v>
      </c>
      <c r="HF30" s="1020">
        <v>176</v>
      </c>
      <c r="HG30" s="1020">
        <v>14</v>
      </c>
      <c r="HH30" s="1020">
        <v>47</v>
      </c>
      <c r="HI30" s="1080">
        <v>100</v>
      </c>
      <c r="HJ30" s="1020">
        <v>81</v>
      </c>
      <c r="HK30" s="1020">
        <v>36</v>
      </c>
      <c r="HL30" s="1020">
        <v>120</v>
      </c>
      <c r="HM30" s="901"/>
      <c r="HN30" s="1020">
        <v>117</v>
      </c>
      <c r="HO30" s="1020">
        <v>5</v>
      </c>
      <c r="HP30" s="1020">
        <v>8</v>
      </c>
      <c r="HQ30" s="1020">
        <v>15</v>
      </c>
      <c r="HR30" s="1020">
        <v>16</v>
      </c>
      <c r="HS30" s="1020">
        <v>1</v>
      </c>
      <c r="HT30" s="1020">
        <v>35</v>
      </c>
      <c r="HU30" s="1020">
        <v>40</v>
      </c>
      <c r="HV30" s="648"/>
      <c r="HW30" s="1147"/>
      <c r="HX30" s="1147"/>
      <c r="HY30" s="1147"/>
      <c r="HZ30" s="1147"/>
      <c r="IA30" s="648"/>
      <c r="IB30" s="648"/>
      <c r="IC30" s="648"/>
      <c r="ID30" s="648"/>
      <c r="IE30" s="648"/>
      <c r="IF30" s="648"/>
      <c r="IG30" s="648"/>
      <c r="IH30" s="648"/>
      <c r="II30" s="648"/>
      <c r="IJ30" s="648"/>
      <c r="IK30" s="648"/>
      <c r="IL30" s="648"/>
      <c r="IM30" s="648"/>
      <c r="IN30" s="648"/>
      <c r="IO30" s="648"/>
      <c r="IP30" s="1041"/>
      <c r="IQ30" s="648"/>
      <c r="IR30" s="648"/>
      <c r="IS30" s="648"/>
      <c r="IT30" s="648"/>
      <c r="IU30" s="648"/>
      <c r="IV30" s="648"/>
      <c r="IW30" s="1041"/>
      <c r="IX30" s="1020">
        <v>34</v>
      </c>
      <c r="IY30" s="1020">
        <v>18</v>
      </c>
      <c r="IZ30" s="1020">
        <v>45</v>
      </c>
      <c r="JA30" s="1020">
        <v>39</v>
      </c>
      <c r="JB30" s="1020">
        <v>136</v>
      </c>
      <c r="JC30" s="1020">
        <v>7</v>
      </c>
      <c r="JD30" s="1020">
        <v>92</v>
      </c>
      <c r="JE30" s="648"/>
      <c r="JF30" s="648"/>
      <c r="JG30" s="1147"/>
      <c r="JH30" s="1147"/>
      <c r="JI30" s="1147"/>
      <c r="JJ30" s="1147"/>
      <c r="JK30" s="648"/>
      <c r="JL30" s="648"/>
      <c r="JM30" s="648"/>
      <c r="JN30" s="648"/>
      <c r="JO30" s="648"/>
      <c r="JP30" s="648"/>
      <c r="JQ30" s="648"/>
      <c r="JR30" s="648"/>
      <c r="JS30" s="648"/>
      <c r="JT30" s="648"/>
      <c r="JU30" s="648"/>
      <c r="JV30" s="648"/>
      <c r="JW30" s="648"/>
      <c r="JX30" s="648"/>
      <c r="JY30" s="648"/>
      <c r="JZ30" s="1041"/>
      <c r="KA30" s="648"/>
      <c r="KB30" s="648"/>
      <c r="KC30" s="648"/>
      <c r="KD30" s="648"/>
      <c r="KE30" s="648"/>
      <c r="KF30" s="648"/>
      <c r="KG30" s="1041"/>
      <c r="KH30" s="1020">
        <v>50</v>
      </c>
      <c r="KI30" s="1020">
        <v>60</v>
      </c>
      <c r="KJ30" s="1020">
        <v>154</v>
      </c>
      <c r="KK30" s="1020">
        <v>7</v>
      </c>
      <c r="KL30" s="1020">
        <v>441</v>
      </c>
      <c r="KM30" s="1020">
        <v>40</v>
      </c>
      <c r="KN30" s="1020">
        <v>213</v>
      </c>
      <c r="KO30" s="648"/>
    </row>
    <row r="31" spans="1:301" s="1" customFormat="1" ht="12" customHeight="1">
      <c r="A31" s="1055"/>
      <c r="B31" s="1123"/>
      <c r="C31" s="1121"/>
      <c r="D31" s="1113"/>
      <c r="E31" s="1113"/>
      <c r="F31" s="1119"/>
      <c r="G31" s="1021"/>
      <c r="H31" s="1021"/>
      <c r="I31" s="1021"/>
      <c r="J31" s="1021"/>
      <c r="K31" s="1021"/>
      <c r="L31" s="1119"/>
      <c r="M31" s="1021"/>
      <c r="N31" s="1021"/>
      <c r="O31" s="1021"/>
      <c r="P31" s="1021"/>
      <c r="Q31" s="1021"/>
      <c r="R31" s="1021"/>
      <c r="S31" s="1115"/>
      <c r="T31" s="1115"/>
      <c r="U31" s="1115"/>
      <c r="V31" s="1115"/>
      <c r="W31" s="1064"/>
      <c r="X31" s="1021"/>
      <c r="Y31" s="1021"/>
      <c r="Z31" s="1021"/>
      <c r="AA31" s="1021"/>
      <c r="AB31" s="1021"/>
      <c r="AC31" s="1021"/>
      <c r="AD31" s="1021"/>
      <c r="AE31" s="1021"/>
      <c r="AF31" s="1111"/>
      <c r="AG31" s="1019"/>
      <c r="AH31" s="1019"/>
      <c r="AI31" s="1019"/>
      <c r="AJ31" s="1019"/>
      <c r="AK31" s="1064"/>
      <c r="AL31" s="1021"/>
      <c r="AM31" s="832"/>
      <c r="AN31" s="848"/>
      <c r="AO31" s="848"/>
      <c r="AP31" s="848"/>
      <c r="AQ31" s="848"/>
      <c r="AR31" s="848"/>
      <c r="AS31" s="848"/>
      <c r="AT31" s="849"/>
      <c r="AU31" s="1022"/>
      <c r="AV31" s="1022"/>
      <c r="AW31" s="1022"/>
      <c r="AX31" s="1022"/>
      <c r="AY31" s="1022"/>
      <c r="AZ31" s="1071"/>
      <c r="BA31" s="1021"/>
      <c r="BB31" s="1021"/>
      <c r="BC31" s="1021"/>
      <c r="BD31" s="1021"/>
      <c r="BE31" s="1021"/>
      <c r="BF31" s="1021"/>
      <c r="BG31" s="1067"/>
      <c r="BH31" s="1069"/>
      <c r="BI31" s="1069"/>
      <c r="BJ31" s="1042"/>
      <c r="BK31" s="1021"/>
      <c r="BL31" s="1021"/>
      <c r="BM31" s="1021"/>
      <c r="BN31" s="1042"/>
      <c r="BO31" s="1021"/>
      <c r="BP31" s="1021"/>
      <c r="BQ31" s="1021"/>
      <c r="BR31" s="1133"/>
      <c r="BS31" s="1125"/>
      <c r="BT31" s="1042"/>
      <c r="BU31" s="1042"/>
      <c r="BV31" s="1042"/>
      <c r="BW31" s="1029"/>
      <c r="BX31" s="1029"/>
      <c r="BY31" s="648"/>
      <c r="BZ31" s="648"/>
      <c r="CA31" s="648"/>
      <c r="CB31" s="648"/>
      <c r="CC31" s="648"/>
      <c r="CD31" s="648"/>
      <c r="CE31" s="648"/>
      <c r="CF31" s="648"/>
      <c r="CG31" s="648"/>
      <c r="CH31" s="648"/>
      <c r="CI31" s="648"/>
      <c r="CJ31" s="648"/>
      <c r="CK31" s="648"/>
      <c r="CL31" s="648"/>
      <c r="CM31" s="1021"/>
      <c r="CN31" s="1021"/>
      <c r="CO31" s="1021"/>
      <c r="CP31" s="1021"/>
      <c r="CQ31" s="1021"/>
      <c r="CR31" s="1144"/>
      <c r="CS31" s="1021"/>
      <c r="CT31" s="1021"/>
      <c r="CU31" s="1021"/>
      <c r="CV31" s="1144"/>
      <c r="CW31" s="1021"/>
      <c r="CX31" s="1021"/>
      <c r="CY31" s="1021"/>
      <c r="CZ31" s="1029"/>
      <c r="DA31" s="1021"/>
      <c r="DB31" s="1021"/>
      <c r="DC31" s="1021"/>
      <c r="DD31" s="1021"/>
      <c r="DE31" s="1021"/>
      <c r="DF31" s="1021"/>
      <c r="DG31" s="1021"/>
      <c r="DH31" s="1021"/>
      <c r="DI31" s="1021"/>
      <c r="DJ31" s="1021"/>
      <c r="DK31" s="1021"/>
      <c r="DL31" s="648"/>
      <c r="DM31" s="1144"/>
      <c r="DN31" s="1021"/>
      <c r="DO31" s="1021"/>
      <c r="DP31" s="1021"/>
      <c r="DQ31" s="1144"/>
      <c r="DR31" s="1021"/>
      <c r="DS31" s="1021"/>
      <c r="DT31" s="1021"/>
      <c r="DU31" s="1021"/>
      <c r="DV31" s="1029"/>
      <c r="DW31" s="1067"/>
      <c r="DX31" s="1067"/>
      <c r="DY31" s="1067"/>
      <c r="DZ31" s="1067"/>
      <c r="EA31" s="1029"/>
      <c r="EB31" s="1036"/>
      <c r="EC31" s="1036"/>
      <c r="ED31" s="1036"/>
      <c r="EE31" s="1036"/>
      <c r="EF31" s="1036"/>
      <c r="EG31" s="1036"/>
      <c r="EH31" s="1036"/>
      <c r="EI31" s="1029"/>
      <c r="EJ31" s="1029"/>
      <c r="EK31" s="648"/>
      <c r="EL31" s="648"/>
      <c r="EM31" s="648"/>
      <c r="EN31" s="648"/>
      <c r="EO31" s="648"/>
      <c r="EP31" s="648"/>
      <c r="EQ31" s="648"/>
      <c r="ER31" s="648"/>
      <c r="ES31" s="648"/>
      <c r="ET31" s="648"/>
      <c r="EU31" s="648"/>
      <c r="EV31" s="648"/>
      <c r="EW31" s="648"/>
      <c r="EX31" s="648"/>
      <c r="EY31" s="648"/>
      <c r="EZ31" s="648"/>
      <c r="FA31" s="648"/>
      <c r="FB31" s="648"/>
      <c r="FC31" s="648"/>
      <c r="FD31" s="648"/>
      <c r="FE31" s="648"/>
      <c r="FF31" s="648"/>
      <c r="FG31" s="648"/>
      <c r="FH31" s="648"/>
      <c r="FI31" s="648"/>
      <c r="FJ31" s="648"/>
      <c r="FK31" s="648"/>
      <c r="FL31" s="648"/>
      <c r="FM31" s="648"/>
      <c r="FN31" s="648"/>
      <c r="FO31" s="648"/>
      <c r="FP31" s="648"/>
      <c r="FQ31" s="648"/>
      <c r="FR31" s="648"/>
      <c r="FS31" s="648"/>
      <c r="FT31" s="648"/>
      <c r="FU31" s="648"/>
      <c r="FV31" s="648"/>
      <c r="FW31" s="648"/>
      <c r="FX31" s="648"/>
      <c r="FY31" s="648"/>
      <c r="FZ31" s="648"/>
      <c r="GA31" s="648"/>
      <c r="GB31" s="648"/>
      <c r="GC31" s="648"/>
      <c r="GD31" s="648"/>
      <c r="GE31" s="648"/>
      <c r="GF31" s="648"/>
      <c r="GG31" s="648"/>
      <c r="GH31" s="648"/>
      <c r="GI31" s="1021"/>
      <c r="GJ31" s="1021"/>
      <c r="GK31" s="1021"/>
      <c r="GL31" s="1021"/>
      <c r="GM31" s="1021"/>
      <c r="GN31" s="1021"/>
      <c r="GO31" s="1021"/>
      <c r="GP31" s="1021"/>
      <c r="GQ31" s="1021"/>
      <c r="GR31" s="648"/>
      <c r="GS31" s="1144"/>
      <c r="GT31" s="1021"/>
      <c r="GU31" s="1021"/>
      <c r="GV31" s="1021"/>
      <c r="GW31" s="1144"/>
      <c r="GX31" s="1021"/>
      <c r="GY31" s="1021"/>
      <c r="GZ31" s="1021"/>
      <c r="HA31" s="1021"/>
      <c r="HB31" s="1029"/>
      <c r="HC31" s="1021"/>
      <c r="HD31" s="1021"/>
      <c r="HE31" s="1067"/>
      <c r="HF31" s="1021"/>
      <c r="HG31" s="1021"/>
      <c r="HH31" s="1021"/>
      <c r="HI31" s="1067"/>
      <c r="HJ31" s="1021"/>
      <c r="HK31" s="1021"/>
      <c r="HL31" s="1021"/>
      <c r="HM31" s="901"/>
      <c r="HN31" s="1021"/>
      <c r="HO31" s="1021"/>
      <c r="HP31" s="1021"/>
      <c r="HQ31" s="1021"/>
      <c r="HR31" s="1021"/>
      <c r="HS31" s="1021"/>
      <c r="HT31" s="1021"/>
      <c r="HU31" s="1021"/>
      <c r="HV31" s="648"/>
      <c r="HW31" s="1148"/>
      <c r="HX31" s="1148"/>
      <c r="HY31" s="1148"/>
      <c r="HZ31" s="1148"/>
      <c r="IA31" s="648"/>
      <c r="IB31" s="648"/>
      <c r="IC31" s="648"/>
      <c r="ID31" s="648"/>
      <c r="IE31" s="648"/>
      <c r="IF31" s="648"/>
      <c r="IG31" s="648"/>
      <c r="IH31" s="648"/>
      <c r="II31" s="648"/>
      <c r="IJ31" s="648"/>
      <c r="IK31" s="648"/>
      <c r="IL31" s="648"/>
      <c r="IM31" s="648"/>
      <c r="IN31" s="648"/>
      <c r="IO31" s="649"/>
      <c r="IP31" s="1042"/>
      <c r="IQ31" s="648"/>
      <c r="IR31" s="648"/>
      <c r="IS31" s="648"/>
      <c r="IT31" s="648"/>
      <c r="IU31" s="648"/>
      <c r="IV31" s="649"/>
      <c r="IW31" s="1042"/>
      <c r="IX31" s="1021"/>
      <c r="IY31" s="1021"/>
      <c r="IZ31" s="1021"/>
      <c r="JA31" s="1021"/>
      <c r="JB31" s="1021"/>
      <c r="JC31" s="1021"/>
      <c r="JD31" s="1021"/>
      <c r="JE31" s="648"/>
      <c r="JF31" s="648"/>
      <c r="JG31" s="1148"/>
      <c r="JH31" s="1148"/>
      <c r="JI31" s="1148"/>
      <c r="JJ31" s="1148"/>
      <c r="JK31" s="648"/>
      <c r="JL31" s="648"/>
      <c r="JM31" s="648"/>
      <c r="JN31" s="648"/>
      <c r="JO31" s="648"/>
      <c r="JP31" s="648"/>
      <c r="JQ31" s="648"/>
      <c r="JR31" s="648"/>
      <c r="JS31" s="648"/>
      <c r="JT31" s="648"/>
      <c r="JU31" s="648"/>
      <c r="JV31" s="648"/>
      <c r="JW31" s="648"/>
      <c r="JX31" s="648"/>
      <c r="JY31" s="649"/>
      <c r="JZ31" s="1042"/>
      <c r="KA31" s="648"/>
      <c r="KB31" s="648"/>
      <c r="KC31" s="648"/>
      <c r="KD31" s="648"/>
      <c r="KE31" s="648"/>
      <c r="KF31" s="649"/>
      <c r="KG31" s="1042"/>
      <c r="KH31" s="1021"/>
      <c r="KI31" s="1021"/>
      <c r="KJ31" s="1021"/>
      <c r="KK31" s="1021"/>
      <c r="KL31" s="1021"/>
      <c r="KM31" s="1021"/>
      <c r="KN31" s="1021"/>
      <c r="KO31" s="648"/>
    </row>
    <row r="32" spans="1:301" s="1" customFormat="1" ht="12" customHeight="1">
      <c r="A32" s="1059" t="s">
        <v>543</v>
      </c>
      <c r="B32" s="1124">
        <v>1278</v>
      </c>
      <c r="C32" s="1120">
        <v>40898</v>
      </c>
      <c r="D32" s="1112">
        <v>1163.5981524249423</v>
      </c>
      <c r="E32" s="1112">
        <v>1139.1102941176471</v>
      </c>
      <c r="F32" s="1118"/>
      <c r="G32" s="1020">
        <v>131</v>
      </c>
      <c r="H32" s="1020">
        <v>278</v>
      </c>
      <c r="I32" s="1020">
        <v>769</v>
      </c>
      <c r="J32" s="1020">
        <v>46</v>
      </c>
      <c r="K32" s="1020">
        <v>54</v>
      </c>
      <c r="L32" s="1118"/>
      <c r="M32" s="1020">
        <v>75</v>
      </c>
      <c r="N32" s="1020">
        <v>124</v>
      </c>
      <c r="O32" s="1020">
        <v>205</v>
      </c>
      <c r="P32" s="1020">
        <v>146</v>
      </c>
      <c r="Q32" s="1020">
        <v>348</v>
      </c>
      <c r="R32" s="1020">
        <v>380</v>
      </c>
      <c r="S32" s="1114">
        <v>39.957746113989693</v>
      </c>
      <c r="T32" s="1114">
        <v>25.420219478737991</v>
      </c>
      <c r="U32" s="1114">
        <v>12.673757575757552</v>
      </c>
      <c r="V32" s="1114">
        <v>6.5321388888888867</v>
      </c>
      <c r="W32" s="1063">
        <v>1125</v>
      </c>
      <c r="X32" s="1020">
        <v>549</v>
      </c>
      <c r="Y32" s="1020">
        <v>91</v>
      </c>
      <c r="Z32" s="1020">
        <v>128</v>
      </c>
      <c r="AA32" s="1020">
        <v>70</v>
      </c>
      <c r="AB32" s="1020">
        <v>37</v>
      </c>
      <c r="AC32" s="1020">
        <v>250</v>
      </c>
      <c r="AD32" s="1020">
        <v>131</v>
      </c>
      <c r="AE32" s="1020">
        <v>16</v>
      </c>
      <c r="AF32" s="1026">
        <v>555</v>
      </c>
      <c r="AG32" s="1018">
        <v>37</v>
      </c>
      <c r="AH32" s="1018">
        <v>161</v>
      </c>
      <c r="AI32" s="1018">
        <v>301</v>
      </c>
      <c r="AJ32" s="1018">
        <v>56</v>
      </c>
      <c r="AK32" s="1063">
        <v>609</v>
      </c>
      <c r="AL32" s="1020">
        <v>78</v>
      </c>
      <c r="AM32" s="832"/>
      <c r="AN32" s="848"/>
      <c r="AO32" s="848"/>
      <c r="AP32" s="848"/>
      <c r="AQ32" s="848"/>
      <c r="AR32" s="848"/>
      <c r="AS32" s="848"/>
      <c r="AT32" s="849"/>
      <c r="AU32" s="1073"/>
      <c r="AV32" s="1073"/>
      <c r="AW32" s="1022"/>
      <c r="AX32" s="1022"/>
      <c r="AY32" s="1022"/>
      <c r="AZ32" s="1073"/>
      <c r="BA32" s="1020">
        <v>37</v>
      </c>
      <c r="BB32" s="1020">
        <v>165</v>
      </c>
      <c r="BC32" s="1020">
        <v>317</v>
      </c>
      <c r="BD32" s="1020">
        <v>69</v>
      </c>
      <c r="BE32" s="1020">
        <v>613</v>
      </c>
      <c r="BF32" s="1020">
        <v>78</v>
      </c>
      <c r="BG32" s="1080">
        <v>20.885188431200699</v>
      </c>
      <c r="BH32" s="1068">
        <v>545.86990291262134</v>
      </c>
      <c r="BI32" s="1068">
        <v>235.75024582104228</v>
      </c>
      <c r="BJ32" s="1041"/>
      <c r="BK32" s="1020">
        <v>784</v>
      </c>
      <c r="BL32" s="1020">
        <v>346</v>
      </c>
      <c r="BM32" s="1020">
        <v>107</v>
      </c>
      <c r="BN32" s="1041"/>
      <c r="BO32" s="1020">
        <v>875</v>
      </c>
      <c r="BP32" s="1020">
        <v>370</v>
      </c>
      <c r="BQ32" s="1020">
        <v>28</v>
      </c>
      <c r="BR32" s="1132">
        <v>62.391048292108366</v>
      </c>
      <c r="BS32" s="1043">
        <v>998</v>
      </c>
      <c r="BT32" s="1041">
        <v>198</v>
      </c>
      <c r="BU32" s="1041">
        <v>661</v>
      </c>
      <c r="BV32" s="1041">
        <v>139</v>
      </c>
      <c r="BW32" s="1063">
        <v>199</v>
      </c>
      <c r="BX32" s="1020">
        <v>46</v>
      </c>
      <c r="BY32" s="648"/>
      <c r="BZ32" s="648"/>
      <c r="CA32" s="648"/>
      <c r="CB32" s="648"/>
      <c r="CC32" s="648"/>
      <c r="CD32" s="648"/>
      <c r="CE32" s="648"/>
      <c r="CF32" s="648"/>
      <c r="CG32" s="648"/>
      <c r="CH32" s="648"/>
      <c r="CI32" s="648"/>
      <c r="CJ32" s="648"/>
      <c r="CK32" s="648"/>
      <c r="CL32" s="648"/>
      <c r="CM32" s="1020">
        <v>198</v>
      </c>
      <c r="CN32" s="1020">
        <v>681</v>
      </c>
      <c r="CO32" s="1020">
        <v>146</v>
      </c>
      <c r="CP32" s="1020">
        <v>204</v>
      </c>
      <c r="CQ32" s="1020">
        <v>46</v>
      </c>
      <c r="CR32" s="1143"/>
      <c r="CS32" s="1020">
        <v>1551</v>
      </c>
      <c r="CT32" s="1020">
        <v>352</v>
      </c>
      <c r="CU32" s="1020">
        <v>48</v>
      </c>
      <c r="CV32" s="1143"/>
      <c r="CW32" s="1020">
        <v>130</v>
      </c>
      <c r="CX32" s="1020">
        <v>963</v>
      </c>
      <c r="CY32" s="1020">
        <v>131</v>
      </c>
      <c r="CZ32" s="1028">
        <v>1153</v>
      </c>
      <c r="DA32" s="1020">
        <v>10</v>
      </c>
      <c r="DB32" s="1020">
        <v>169</v>
      </c>
      <c r="DC32" s="1020">
        <v>18</v>
      </c>
      <c r="DD32" s="1020">
        <v>503</v>
      </c>
      <c r="DE32" s="1020">
        <v>310</v>
      </c>
      <c r="DF32" s="1020">
        <v>28</v>
      </c>
      <c r="DG32" s="1020">
        <v>12</v>
      </c>
      <c r="DH32" s="1020">
        <v>100</v>
      </c>
      <c r="DI32" s="1020">
        <v>3</v>
      </c>
      <c r="DJ32" s="1020">
        <v>102</v>
      </c>
      <c r="DK32" s="1020">
        <v>19</v>
      </c>
      <c r="DL32" s="648"/>
      <c r="DM32" s="1143"/>
      <c r="DN32" s="1020">
        <v>858</v>
      </c>
      <c r="DO32" s="1020">
        <v>388</v>
      </c>
      <c r="DP32" s="1020">
        <v>26</v>
      </c>
      <c r="DQ32" s="1143"/>
      <c r="DR32" s="1020">
        <v>367</v>
      </c>
      <c r="DS32" s="1020">
        <v>363</v>
      </c>
      <c r="DT32" s="1020">
        <v>81</v>
      </c>
      <c r="DU32" s="1020">
        <v>15</v>
      </c>
      <c r="DV32" s="1020">
        <v>32</v>
      </c>
      <c r="DW32" s="1080">
        <v>307</v>
      </c>
      <c r="DX32" s="1080">
        <v>81</v>
      </c>
      <c r="DY32" s="1080">
        <v>307</v>
      </c>
      <c r="DZ32" s="1080">
        <v>304</v>
      </c>
      <c r="EA32" s="1020">
        <v>800</v>
      </c>
      <c r="EB32" s="1035">
        <v>558</v>
      </c>
      <c r="EC32" s="1035">
        <v>36</v>
      </c>
      <c r="ED32" s="1035">
        <v>44</v>
      </c>
      <c r="EE32" s="1035">
        <v>11</v>
      </c>
      <c r="EF32" s="1035">
        <v>23</v>
      </c>
      <c r="EG32" s="1035">
        <v>12</v>
      </c>
      <c r="EH32" s="1035">
        <v>116</v>
      </c>
      <c r="EI32" s="1020">
        <v>401</v>
      </c>
      <c r="EJ32" s="1020">
        <v>53</v>
      </c>
      <c r="EK32" s="648"/>
      <c r="EL32" s="648"/>
      <c r="EM32" s="648"/>
      <c r="EN32" s="648"/>
      <c r="EO32" s="648"/>
      <c r="EP32" s="648"/>
      <c r="EQ32" s="648"/>
      <c r="ER32" s="648"/>
      <c r="ES32" s="648"/>
      <c r="ET32" s="648"/>
      <c r="EU32" s="648"/>
      <c r="EV32" s="648"/>
      <c r="EW32" s="648"/>
      <c r="EX32" s="648"/>
      <c r="EY32" s="648"/>
      <c r="EZ32" s="648"/>
      <c r="FA32" s="648"/>
      <c r="FB32" s="648"/>
      <c r="FC32" s="648"/>
      <c r="FD32" s="648"/>
      <c r="FE32" s="648"/>
      <c r="FF32" s="648"/>
      <c r="FG32" s="648"/>
      <c r="FH32" s="648"/>
      <c r="FI32" s="648"/>
      <c r="FJ32" s="648"/>
      <c r="FK32" s="648"/>
      <c r="FL32" s="648"/>
      <c r="FM32" s="648"/>
      <c r="FN32" s="648"/>
      <c r="FO32" s="648"/>
      <c r="FP32" s="648"/>
      <c r="FQ32" s="648"/>
      <c r="FR32" s="648"/>
      <c r="FS32" s="648"/>
      <c r="FT32" s="648"/>
      <c r="FU32" s="648"/>
      <c r="FV32" s="648"/>
      <c r="FW32" s="648"/>
      <c r="FX32" s="648"/>
      <c r="FY32" s="648"/>
      <c r="FZ32" s="648"/>
      <c r="GA32" s="648"/>
      <c r="GB32" s="648"/>
      <c r="GC32" s="648"/>
      <c r="GD32" s="648"/>
      <c r="GE32" s="648"/>
      <c r="GF32" s="648"/>
      <c r="GG32" s="648"/>
      <c r="GH32" s="648"/>
      <c r="GI32" s="1135">
        <v>559</v>
      </c>
      <c r="GJ32" s="1020">
        <v>79</v>
      </c>
      <c r="GK32" s="1135">
        <v>277</v>
      </c>
      <c r="GL32" s="1020">
        <v>66</v>
      </c>
      <c r="GM32" s="1020">
        <v>154</v>
      </c>
      <c r="GN32" s="1020">
        <v>81</v>
      </c>
      <c r="GO32" s="1135">
        <v>383</v>
      </c>
      <c r="GP32" s="1020">
        <v>403</v>
      </c>
      <c r="GQ32" s="1020">
        <v>53</v>
      </c>
      <c r="GR32" s="648"/>
      <c r="GS32" s="1143"/>
      <c r="GT32" s="1020">
        <v>730</v>
      </c>
      <c r="GU32" s="1020">
        <v>512</v>
      </c>
      <c r="GV32" s="1020">
        <v>28</v>
      </c>
      <c r="GW32" s="1143"/>
      <c r="GX32" s="1020">
        <v>481</v>
      </c>
      <c r="GY32" s="1020">
        <v>135</v>
      </c>
      <c r="GZ32" s="1020">
        <v>57</v>
      </c>
      <c r="HA32" s="1020">
        <v>15</v>
      </c>
      <c r="HB32" s="1020">
        <v>42</v>
      </c>
      <c r="HC32" s="1020">
        <v>15</v>
      </c>
      <c r="HD32" s="1020">
        <v>16</v>
      </c>
      <c r="HE32" s="1080">
        <v>3914</v>
      </c>
      <c r="HF32" s="1020">
        <v>880</v>
      </c>
      <c r="HG32" s="1020">
        <v>73</v>
      </c>
      <c r="HH32" s="1020">
        <v>325</v>
      </c>
      <c r="HI32" s="1080">
        <v>973</v>
      </c>
      <c r="HJ32" s="1020">
        <v>519</v>
      </c>
      <c r="HK32" s="1020">
        <v>165</v>
      </c>
      <c r="HL32" s="1020">
        <v>594</v>
      </c>
      <c r="HM32" s="901"/>
      <c r="HN32" s="1020">
        <v>519</v>
      </c>
      <c r="HO32" s="1020">
        <v>16</v>
      </c>
      <c r="HP32" s="1020">
        <v>56</v>
      </c>
      <c r="HQ32" s="1020">
        <v>55</v>
      </c>
      <c r="HR32" s="1020">
        <v>84</v>
      </c>
      <c r="HS32" s="1020">
        <v>14</v>
      </c>
      <c r="HT32" s="1020">
        <v>288</v>
      </c>
      <c r="HU32" s="1020">
        <v>247</v>
      </c>
      <c r="HV32" s="648"/>
      <c r="HW32" s="1147"/>
      <c r="HX32" s="1147"/>
      <c r="HY32" s="1147"/>
      <c r="HZ32" s="1147"/>
      <c r="IA32" s="648"/>
      <c r="IB32" s="648"/>
      <c r="IC32" s="648"/>
      <c r="ID32" s="648"/>
      <c r="IE32" s="648"/>
      <c r="IF32" s="648"/>
      <c r="IG32" s="648"/>
      <c r="IH32" s="648"/>
      <c r="II32" s="648"/>
      <c r="IJ32" s="648"/>
      <c r="IK32" s="648"/>
      <c r="IL32" s="648"/>
      <c r="IM32" s="648"/>
      <c r="IN32" s="648"/>
      <c r="IO32" s="648"/>
      <c r="IP32" s="648"/>
      <c r="IQ32" s="648"/>
      <c r="IR32" s="648"/>
      <c r="IS32" s="648"/>
      <c r="IT32" s="648"/>
      <c r="IU32" s="648"/>
      <c r="IV32" s="648"/>
      <c r="IW32" s="648"/>
      <c r="IX32" s="1020">
        <v>261</v>
      </c>
      <c r="IY32" s="1020">
        <v>167</v>
      </c>
      <c r="IZ32" s="1020">
        <v>404</v>
      </c>
      <c r="JA32" s="1020">
        <v>215</v>
      </c>
      <c r="JB32" s="1020">
        <v>601</v>
      </c>
      <c r="JC32" s="1020">
        <v>29</v>
      </c>
      <c r="JD32" s="1020">
        <v>644</v>
      </c>
      <c r="JE32" s="648"/>
      <c r="JF32" s="648"/>
      <c r="JG32" s="1147"/>
      <c r="JH32" s="1147"/>
      <c r="JI32" s="1147"/>
      <c r="JJ32" s="1147"/>
      <c r="JK32" s="648"/>
      <c r="JL32" s="648"/>
      <c r="JM32" s="648"/>
      <c r="JN32" s="648"/>
      <c r="JO32" s="648"/>
      <c r="JP32" s="648"/>
      <c r="JQ32" s="648"/>
      <c r="JR32" s="648"/>
      <c r="JS32" s="648"/>
      <c r="JT32" s="648"/>
      <c r="JU32" s="648"/>
      <c r="JV32" s="648"/>
      <c r="JW32" s="648"/>
      <c r="JX32" s="648"/>
      <c r="JY32" s="648"/>
      <c r="JZ32" s="648"/>
      <c r="KA32" s="648"/>
      <c r="KB32" s="648"/>
      <c r="KC32" s="648"/>
      <c r="KD32" s="648"/>
      <c r="KE32" s="648"/>
      <c r="KF32" s="648"/>
      <c r="KG32" s="648"/>
      <c r="KH32" s="1020">
        <v>481</v>
      </c>
      <c r="KI32" s="1020">
        <v>406</v>
      </c>
      <c r="KJ32" s="1020">
        <v>736</v>
      </c>
      <c r="KK32" s="1020">
        <v>32</v>
      </c>
      <c r="KL32" s="1020">
        <v>2328</v>
      </c>
      <c r="KM32" s="1020">
        <v>378</v>
      </c>
      <c r="KN32" s="1020">
        <v>1148</v>
      </c>
      <c r="KO32" s="648"/>
    </row>
    <row r="33" spans="1:302" s="1" customFormat="1" ht="12" customHeight="1">
      <c r="A33" s="1059"/>
      <c r="B33" s="1125"/>
      <c r="C33" s="1121"/>
      <c r="D33" s="1113"/>
      <c r="E33" s="1113"/>
      <c r="F33" s="1119"/>
      <c r="G33" s="1021"/>
      <c r="H33" s="1021"/>
      <c r="I33" s="1021"/>
      <c r="J33" s="1021"/>
      <c r="K33" s="1021"/>
      <c r="L33" s="1119"/>
      <c r="M33" s="1021"/>
      <c r="N33" s="1021"/>
      <c r="O33" s="1021"/>
      <c r="P33" s="1021"/>
      <c r="Q33" s="1021"/>
      <c r="R33" s="1021"/>
      <c r="S33" s="1115"/>
      <c r="T33" s="1115"/>
      <c r="U33" s="1115"/>
      <c r="V33" s="1115"/>
      <c r="W33" s="1064"/>
      <c r="X33" s="1021"/>
      <c r="Y33" s="1021"/>
      <c r="Z33" s="1021"/>
      <c r="AA33" s="1021"/>
      <c r="AB33" s="1021"/>
      <c r="AC33" s="1021"/>
      <c r="AD33" s="1021"/>
      <c r="AE33" s="1021"/>
      <c r="AF33" s="1111"/>
      <c r="AG33" s="1019"/>
      <c r="AH33" s="1019"/>
      <c r="AI33" s="1019"/>
      <c r="AJ33" s="1019"/>
      <c r="AK33" s="1064"/>
      <c r="AL33" s="1021"/>
      <c r="AM33" s="833"/>
      <c r="AN33" s="852"/>
      <c r="AO33" s="852"/>
      <c r="AP33" s="852"/>
      <c r="AQ33" s="852"/>
      <c r="AR33" s="852"/>
      <c r="AS33" s="852"/>
      <c r="AT33" s="849"/>
      <c r="AU33" s="1074"/>
      <c r="AV33" s="1074"/>
      <c r="AW33" s="1075"/>
      <c r="AX33" s="1075"/>
      <c r="AY33" s="1075"/>
      <c r="AZ33" s="1074"/>
      <c r="BA33" s="1021"/>
      <c r="BB33" s="1021"/>
      <c r="BC33" s="1021"/>
      <c r="BD33" s="1021"/>
      <c r="BE33" s="1021"/>
      <c r="BF33" s="1021"/>
      <c r="BG33" s="1067"/>
      <c r="BH33" s="1069"/>
      <c r="BI33" s="1069"/>
      <c r="BJ33" s="1042"/>
      <c r="BK33" s="1021"/>
      <c r="BL33" s="1021"/>
      <c r="BM33" s="1021"/>
      <c r="BN33" s="1042"/>
      <c r="BO33" s="1021"/>
      <c r="BP33" s="1021"/>
      <c r="BQ33" s="1021"/>
      <c r="BR33" s="1133"/>
      <c r="BS33" s="1044"/>
      <c r="BT33" s="1042"/>
      <c r="BU33" s="1042"/>
      <c r="BV33" s="1042"/>
      <c r="BW33" s="1064"/>
      <c r="BX33" s="1021"/>
      <c r="BY33" s="648"/>
      <c r="BZ33" s="648"/>
      <c r="CA33" s="648"/>
      <c r="CB33" s="648"/>
      <c r="CC33" s="648"/>
      <c r="CD33" s="648"/>
      <c r="CE33" s="648"/>
      <c r="CF33" s="648"/>
      <c r="CG33" s="648"/>
      <c r="CH33" s="648"/>
      <c r="CI33" s="648"/>
      <c r="CJ33" s="648"/>
      <c r="CK33" s="648"/>
      <c r="CL33" s="648"/>
      <c r="CM33" s="1021"/>
      <c r="CN33" s="1021"/>
      <c r="CO33" s="1021"/>
      <c r="CP33" s="1021"/>
      <c r="CQ33" s="1021"/>
      <c r="CR33" s="1144"/>
      <c r="CS33" s="1021"/>
      <c r="CT33" s="1021"/>
      <c r="CU33" s="1021"/>
      <c r="CV33" s="1144"/>
      <c r="CW33" s="1021"/>
      <c r="CX33" s="1021"/>
      <c r="CY33" s="1021"/>
      <c r="CZ33" s="1029"/>
      <c r="DA33" s="1021"/>
      <c r="DB33" s="1021"/>
      <c r="DC33" s="1021"/>
      <c r="DD33" s="1021"/>
      <c r="DE33" s="1021"/>
      <c r="DF33" s="1021"/>
      <c r="DG33" s="1021"/>
      <c r="DH33" s="1021"/>
      <c r="DI33" s="1021"/>
      <c r="DJ33" s="1021"/>
      <c r="DK33" s="1021"/>
      <c r="DL33" s="648"/>
      <c r="DM33" s="1144"/>
      <c r="DN33" s="1021"/>
      <c r="DO33" s="1021"/>
      <c r="DP33" s="1021"/>
      <c r="DQ33" s="1144"/>
      <c r="DR33" s="1021"/>
      <c r="DS33" s="1021"/>
      <c r="DT33" s="1021"/>
      <c r="DU33" s="1021"/>
      <c r="DV33" s="1021"/>
      <c r="DW33" s="1067"/>
      <c r="DX33" s="1067"/>
      <c r="DY33" s="1067"/>
      <c r="DZ33" s="1067"/>
      <c r="EA33" s="1021"/>
      <c r="EB33" s="1036"/>
      <c r="EC33" s="1036"/>
      <c r="ED33" s="1036"/>
      <c r="EE33" s="1036"/>
      <c r="EF33" s="1036"/>
      <c r="EG33" s="1036"/>
      <c r="EH33" s="1036"/>
      <c r="EI33" s="1021"/>
      <c r="EJ33" s="1021"/>
      <c r="EK33" s="648"/>
      <c r="EL33" s="648"/>
      <c r="EM33" s="648"/>
      <c r="EN33" s="648"/>
      <c r="EO33" s="648"/>
      <c r="EP33" s="648"/>
      <c r="EQ33" s="648"/>
      <c r="ER33" s="648"/>
      <c r="ES33" s="648"/>
      <c r="ET33" s="648"/>
      <c r="EU33" s="648"/>
      <c r="EV33" s="648"/>
      <c r="EW33" s="648"/>
      <c r="EX33" s="648"/>
      <c r="EY33" s="648"/>
      <c r="EZ33" s="648"/>
      <c r="FA33" s="648"/>
      <c r="FB33" s="648"/>
      <c r="FC33" s="648"/>
      <c r="FD33" s="648"/>
      <c r="FE33" s="648"/>
      <c r="FF33" s="648"/>
      <c r="FG33" s="648"/>
      <c r="FH33" s="648"/>
      <c r="FI33" s="648"/>
      <c r="FJ33" s="648"/>
      <c r="FK33" s="648"/>
      <c r="FL33" s="648"/>
      <c r="FM33" s="648"/>
      <c r="FN33" s="648"/>
      <c r="FO33" s="648"/>
      <c r="FP33" s="648"/>
      <c r="FQ33" s="648"/>
      <c r="FR33" s="648"/>
      <c r="FS33" s="648"/>
      <c r="FT33" s="648"/>
      <c r="FU33" s="648"/>
      <c r="FV33" s="648"/>
      <c r="FW33" s="648"/>
      <c r="FX33" s="648"/>
      <c r="FY33" s="648"/>
      <c r="FZ33" s="648"/>
      <c r="GA33" s="648"/>
      <c r="GB33" s="648"/>
      <c r="GC33" s="648"/>
      <c r="GD33" s="648"/>
      <c r="GE33" s="648"/>
      <c r="GF33" s="648"/>
      <c r="GG33" s="648"/>
      <c r="GH33" s="648"/>
      <c r="GI33" s="1136"/>
      <c r="GJ33" s="1021"/>
      <c r="GK33" s="1136"/>
      <c r="GL33" s="1021"/>
      <c r="GM33" s="1021"/>
      <c r="GN33" s="1021"/>
      <c r="GO33" s="1136"/>
      <c r="GP33" s="1021"/>
      <c r="GQ33" s="1021"/>
      <c r="GR33" s="648"/>
      <c r="GS33" s="1144"/>
      <c r="GT33" s="1021"/>
      <c r="GU33" s="1021"/>
      <c r="GV33" s="1021"/>
      <c r="GW33" s="1144"/>
      <c r="GX33" s="1021"/>
      <c r="GY33" s="1021"/>
      <c r="GZ33" s="1021"/>
      <c r="HA33" s="1021"/>
      <c r="HB33" s="1021"/>
      <c r="HC33" s="1021"/>
      <c r="HD33" s="1021"/>
      <c r="HE33" s="1067"/>
      <c r="HF33" s="1021"/>
      <c r="HG33" s="1021"/>
      <c r="HH33" s="1021"/>
      <c r="HI33" s="1067"/>
      <c r="HJ33" s="1021"/>
      <c r="HK33" s="1021"/>
      <c r="HL33" s="1021"/>
      <c r="HM33" s="901"/>
      <c r="HN33" s="1021"/>
      <c r="HO33" s="1021"/>
      <c r="HP33" s="1021"/>
      <c r="HQ33" s="1021"/>
      <c r="HR33" s="1021"/>
      <c r="HS33" s="1021"/>
      <c r="HT33" s="1021"/>
      <c r="HU33" s="1021"/>
      <c r="HV33" s="648"/>
      <c r="HW33" s="1148"/>
      <c r="HX33" s="1148"/>
      <c r="HY33" s="1148"/>
      <c r="HZ33" s="1148"/>
      <c r="IA33" s="648"/>
      <c r="IB33" s="648"/>
      <c r="IC33" s="648"/>
      <c r="ID33" s="648"/>
      <c r="IE33" s="648"/>
      <c r="IF33" s="648"/>
      <c r="IG33" s="648"/>
      <c r="IH33" s="648"/>
      <c r="II33" s="648"/>
      <c r="IJ33" s="648"/>
      <c r="IK33" s="648"/>
      <c r="IL33" s="648"/>
      <c r="IM33" s="648"/>
      <c r="IN33" s="648"/>
      <c r="IO33" s="648"/>
      <c r="IP33" s="648"/>
      <c r="IQ33" s="648"/>
      <c r="IR33" s="648"/>
      <c r="IS33" s="648"/>
      <c r="IT33" s="648"/>
      <c r="IU33" s="648"/>
      <c r="IV33" s="648"/>
      <c r="IW33" s="648"/>
      <c r="IX33" s="1021"/>
      <c r="IY33" s="1021"/>
      <c r="IZ33" s="1021"/>
      <c r="JA33" s="1021"/>
      <c r="JB33" s="1021"/>
      <c r="JC33" s="1021"/>
      <c r="JD33" s="1021"/>
      <c r="JE33" s="648"/>
      <c r="JF33" s="648"/>
      <c r="JG33" s="1148"/>
      <c r="JH33" s="1148"/>
      <c r="JI33" s="1148"/>
      <c r="JJ33" s="1148"/>
      <c r="JK33" s="648"/>
      <c r="JL33" s="648"/>
      <c r="JM33" s="648"/>
      <c r="JN33" s="648"/>
      <c r="JO33" s="648"/>
      <c r="JP33" s="648"/>
      <c r="JQ33" s="648"/>
      <c r="JR33" s="648"/>
      <c r="JS33" s="648"/>
      <c r="JT33" s="648"/>
      <c r="JU33" s="648"/>
      <c r="JV33" s="648"/>
      <c r="JW33" s="648"/>
      <c r="JX33" s="648"/>
      <c r="JY33" s="648"/>
      <c r="JZ33" s="648"/>
      <c r="KA33" s="648"/>
      <c r="KB33" s="648"/>
      <c r="KC33" s="648"/>
      <c r="KD33" s="648"/>
      <c r="KE33" s="648"/>
      <c r="KF33" s="648"/>
      <c r="KG33" s="648"/>
      <c r="KH33" s="1021"/>
      <c r="KI33" s="1021"/>
      <c r="KJ33" s="1021"/>
      <c r="KK33" s="1021"/>
      <c r="KL33" s="1021"/>
      <c r="KM33" s="1021"/>
      <c r="KN33" s="1021"/>
      <c r="KO33" s="648"/>
    </row>
    <row r="34" spans="1:302" s="4" customFormat="1" ht="12" customHeight="1">
      <c r="A34" s="17"/>
      <c r="B34" s="23"/>
      <c r="C34" s="9"/>
      <c r="D34" s="9"/>
      <c r="E34" s="9"/>
      <c r="F34" s="15"/>
      <c r="G34" s="15"/>
      <c r="H34" s="15"/>
      <c r="I34" s="15"/>
      <c r="J34" s="15"/>
      <c r="K34" s="15"/>
      <c r="L34" s="15"/>
      <c r="M34" s="15"/>
      <c r="N34" s="15"/>
      <c r="O34" s="15"/>
      <c r="P34" s="15"/>
      <c r="Q34" s="15"/>
      <c r="R34" s="15"/>
      <c r="S34" s="15"/>
      <c r="T34" s="15"/>
      <c r="U34" s="15"/>
      <c r="V34" s="15"/>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538"/>
      <c r="CR34" s="9"/>
      <c r="CS34" s="9"/>
      <c r="CT34" s="9"/>
      <c r="CU34" s="9"/>
      <c r="CV34" s="9"/>
      <c r="CW34" s="9"/>
      <c r="CX34" s="9"/>
      <c r="CY34" s="9"/>
      <c r="CZ34" s="9"/>
      <c r="DA34" s="9"/>
      <c r="DB34" s="9"/>
      <c r="DC34" s="9"/>
      <c r="DD34" s="9"/>
      <c r="DE34" s="9"/>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538"/>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c r="GS34" s="9"/>
      <c r="GT34" s="9"/>
      <c r="GU34" s="9"/>
      <c r="GV34" s="9"/>
      <c r="GW34" s="9"/>
      <c r="GX34" s="9"/>
      <c r="GY34" s="9"/>
      <c r="GZ34" s="9"/>
      <c r="HA34" s="9"/>
      <c r="HB34" s="9"/>
      <c r="HC34" s="9"/>
      <c r="HD34" s="9"/>
      <c r="HE34" s="9"/>
      <c r="HF34" s="9"/>
      <c r="HG34" s="9"/>
      <c r="HH34" s="9"/>
      <c r="HI34" s="9"/>
      <c r="HJ34" s="9"/>
      <c r="HK34" s="9"/>
      <c r="HL34" s="9"/>
      <c r="HM34" s="9"/>
      <c r="HN34" s="9"/>
      <c r="HO34" s="9"/>
      <c r="HP34" s="9"/>
      <c r="HQ34" s="9"/>
      <c r="HR34" s="9"/>
      <c r="HS34" s="9"/>
      <c r="HT34" s="9"/>
      <c r="HU34" s="538"/>
      <c r="HV34" s="9"/>
      <c r="HW34" s="9"/>
      <c r="HX34" s="9"/>
      <c r="HY34" s="9"/>
      <c r="HZ34" s="9"/>
      <c r="IA34" s="9"/>
      <c r="IB34" s="9"/>
      <c r="IC34" s="9"/>
      <c r="ID34" s="9"/>
      <c r="IE34" s="9"/>
      <c r="IF34" s="9"/>
      <c r="IG34" s="9"/>
      <c r="IH34" s="9"/>
      <c r="II34" s="9"/>
      <c r="IJ34" s="9"/>
      <c r="IK34" s="9"/>
      <c r="IL34" s="9"/>
      <c r="IM34" s="9"/>
      <c r="IN34" s="9"/>
      <c r="IO34" s="9"/>
      <c r="IP34" s="9"/>
      <c r="IQ34" s="9"/>
      <c r="IR34" s="9"/>
      <c r="IS34" s="9"/>
      <c r="IT34" s="9"/>
      <c r="IU34" s="9"/>
      <c r="IV34" s="9"/>
      <c r="IW34" s="9"/>
      <c r="IX34" s="9"/>
      <c r="IY34" s="9"/>
      <c r="IZ34" s="9"/>
      <c r="JA34" s="9"/>
      <c r="JB34" s="9"/>
      <c r="JC34" s="9"/>
      <c r="JD34" s="9"/>
      <c r="JE34" s="9"/>
      <c r="JF34" s="9"/>
      <c r="JG34" s="9"/>
      <c r="JH34" s="9"/>
      <c r="JI34" s="9"/>
      <c r="JJ34" s="9"/>
      <c r="JK34" s="9"/>
      <c r="JL34" s="9"/>
      <c r="JM34" s="9"/>
      <c r="JN34" s="9"/>
      <c r="JO34" s="9"/>
      <c r="JP34" s="9"/>
      <c r="JQ34" s="9"/>
      <c r="JR34" s="9"/>
      <c r="JS34" s="9"/>
      <c r="JT34" s="9"/>
      <c r="JU34" s="9"/>
      <c r="JV34" s="9"/>
      <c r="JW34" s="9"/>
      <c r="JX34" s="9"/>
      <c r="JY34" s="9"/>
      <c r="JZ34" s="9"/>
      <c r="KA34" s="9"/>
      <c r="KB34" s="9"/>
      <c r="KC34" s="9"/>
      <c r="KD34" s="9"/>
      <c r="KE34" s="9"/>
      <c r="KF34" s="9"/>
      <c r="KG34" s="9"/>
      <c r="KH34" s="9"/>
      <c r="KI34" s="9"/>
      <c r="KJ34" s="9"/>
      <c r="KK34" s="9"/>
      <c r="KL34" s="9"/>
      <c r="KM34" s="9"/>
      <c r="KN34" s="9"/>
      <c r="KO34" s="9"/>
    </row>
    <row r="35" spans="1:302" s="432" customFormat="1" ht="12.75" customHeight="1">
      <c r="A35" s="651"/>
      <c r="B35" s="652"/>
      <c r="C35" s="650"/>
      <c r="D35" s="610" t="s">
        <v>445</v>
      </c>
      <c r="E35" s="611"/>
      <c r="F35" s="653" t="s">
        <v>375</v>
      </c>
      <c r="G35" s="654"/>
      <c r="H35" s="654"/>
      <c r="I35" s="655"/>
      <c r="J35" s="656"/>
      <c r="K35" s="656"/>
      <c r="L35" s="656"/>
      <c r="M35" s="656"/>
      <c r="N35" s="656"/>
      <c r="O35" s="656"/>
      <c r="P35" s="656"/>
      <c r="Q35" s="656"/>
      <c r="R35" s="656"/>
      <c r="S35" s="656"/>
      <c r="T35" s="656"/>
      <c r="U35" s="657" t="s">
        <v>438</v>
      </c>
      <c r="V35" s="658"/>
      <c r="W35" s="610" t="s">
        <v>386</v>
      </c>
      <c r="X35" s="619"/>
      <c r="Y35" s="619"/>
      <c r="Z35" s="619"/>
      <c r="AA35" s="611"/>
      <c r="AB35" s="620"/>
      <c r="AC35" s="650"/>
      <c r="AD35" s="650"/>
      <c r="AE35" s="650"/>
      <c r="AF35" s="610" t="s">
        <v>10</v>
      </c>
      <c r="AG35" s="619"/>
      <c r="AH35" s="619"/>
      <c r="AI35" s="619"/>
      <c r="AJ35" s="611"/>
      <c r="AK35" s="841"/>
      <c r="AL35" s="620"/>
      <c r="AM35" s="620"/>
      <c r="AN35" s="620"/>
      <c r="AO35" s="620"/>
      <c r="AP35" s="620"/>
      <c r="AQ35" s="620"/>
      <c r="AR35" s="620"/>
      <c r="AS35" s="620"/>
      <c r="AT35" s="650"/>
      <c r="AU35" s="620"/>
      <c r="AV35" s="620"/>
      <c r="AW35" s="620"/>
      <c r="AX35" s="620"/>
      <c r="AY35" s="620"/>
      <c r="AZ35" s="620"/>
      <c r="BA35" s="610" t="s">
        <v>10</v>
      </c>
      <c r="BB35" s="619"/>
      <c r="BC35" s="619"/>
      <c r="BD35" s="619"/>
      <c r="BE35" s="611"/>
      <c r="BF35" s="620"/>
      <c r="BG35" s="610" t="s">
        <v>439</v>
      </c>
      <c r="BH35" s="619"/>
      <c r="BI35" s="619"/>
      <c r="BJ35" s="610" t="s">
        <v>172</v>
      </c>
      <c r="BK35" s="619"/>
      <c r="BL35" s="619"/>
      <c r="BM35" s="611"/>
      <c r="BN35" s="610" t="s">
        <v>388</v>
      </c>
      <c r="BO35" s="619"/>
      <c r="BP35" s="619"/>
      <c r="BQ35" s="611"/>
      <c r="BR35" s="620"/>
      <c r="BS35" s="620"/>
      <c r="BT35" s="620"/>
      <c r="BU35" s="620"/>
      <c r="BV35" s="620"/>
      <c r="BW35" s="620"/>
      <c r="BX35" s="620"/>
      <c r="BY35" s="620"/>
      <c r="BZ35" s="620"/>
      <c r="CA35" s="620"/>
      <c r="CB35" s="620"/>
      <c r="CC35" s="620"/>
      <c r="CD35" s="620"/>
      <c r="CE35" s="620"/>
      <c r="CF35" s="620"/>
      <c r="CG35" s="620"/>
      <c r="CH35" s="620"/>
      <c r="CI35" s="620"/>
      <c r="CJ35" s="620"/>
      <c r="CK35" s="620"/>
      <c r="CL35" s="620"/>
      <c r="CM35" s="610" t="s">
        <v>388</v>
      </c>
      <c r="CN35" s="619"/>
      <c r="CO35" s="619"/>
      <c r="CP35" s="611"/>
      <c r="CQ35" s="659"/>
      <c r="CR35" s="610" t="s">
        <v>440</v>
      </c>
      <c r="CS35" s="619"/>
      <c r="CT35" s="619"/>
      <c r="CU35" s="619"/>
      <c r="CV35" s="611"/>
      <c r="CW35" s="620"/>
      <c r="CX35" s="650"/>
      <c r="CY35" s="650"/>
      <c r="CZ35" s="610" t="s">
        <v>53</v>
      </c>
      <c r="DA35" s="619"/>
      <c r="DB35" s="619"/>
      <c r="DC35" s="611"/>
      <c r="DD35" s="650"/>
      <c r="DE35" s="650"/>
      <c r="DF35" s="650"/>
      <c r="DG35" s="650"/>
      <c r="DH35" s="650"/>
      <c r="DI35" s="650"/>
      <c r="DJ35" s="650"/>
      <c r="DK35" s="650"/>
      <c r="DL35" s="650"/>
      <c r="DM35" s="610" t="s">
        <v>524</v>
      </c>
      <c r="DN35" s="619"/>
      <c r="DO35" s="619"/>
      <c r="DP35" s="619"/>
      <c r="DQ35" s="611"/>
      <c r="DR35" s="620"/>
      <c r="DS35" s="660"/>
      <c r="DT35" s="660"/>
      <c r="DU35" s="608"/>
      <c r="DV35" s="608"/>
      <c r="DW35" s="660"/>
      <c r="DX35" s="660"/>
      <c r="DY35" s="660"/>
      <c r="DZ35" s="650"/>
      <c r="EA35" s="610" t="s">
        <v>24</v>
      </c>
      <c r="EB35" s="619"/>
      <c r="EC35" s="619"/>
      <c r="ED35" s="619"/>
      <c r="EE35" s="611"/>
      <c r="EF35" s="620"/>
      <c r="EG35" s="620"/>
      <c r="EH35" s="620"/>
      <c r="EI35" s="650"/>
      <c r="EJ35" s="661"/>
      <c r="EK35" s="650"/>
      <c r="EL35" s="650"/>
      <c r="EM35" s="650"/>
      <c r="EN35" s="650"/>
      <c r="EO35" s="650"/>
      <c r="EP35" s="650"/>
      <c r="EQ35" s="650"/>
      <c r="ER35" s="650"/>
      <c r="ES35" s="650"/>
      <c r="ET35" s="650"/>
      <c r="EU35" s="650"/>
      <c r="EV35" s="650"/>
      <c r="EW35" s="650"/>
      <c r="EX35" s="650"/>
      <c r="EY35" s="650"/>
      <c r="EZ35" s="650"/>
      <c r="FA35" s="650"/>
      <c r="FB35" s="650"/>
      <c r="FC35" s="650"/>
      <c r="FD35" s="650"/>
      <c r="FE35" s="650"/>
      <c r="FF35" s="650"/>
      <c r="FG35" s="650"/>
      <c r="FH35" s="650"/>
      <c r="FI35" s="650"/>
      <c r="FJ35" s="650"/>
      <c r="FK35" s="650"/>
      <c r="FL35" s="650"/>
      <c r="FM35" s="650"/>
      <c r="FN35" s="650"/>
      <c r="FO35" s="650"/>
      <c r="FP35" s="650"/>
      <c r="FQ35" s="650"/>
      <c r="FR35" s="650"/>
      <c r="FS35" s="650"/>
      <c r="FT35" s="650"/>
      <c r="FU35" s="650"/>
      <c r="FV35" s="650"/>
      <c r="FW35" s="650"/>
      <c r="FX35" s="650"/>
      <c r="FY35" s="650"/>
      <c r="FZ35" s="650"/>
      <c r="GA35" s="650"/>
      <c r="GB35" s="650"/>
      <c r="GC35" s="650"/>
      <c r="GD35" s="650"/>
      <c r="GE35" s="650"/>
      <c r="GF35" s="650"/>
      <c r="GG35" s="650"/>
      <c r="GH35" s="650"/>
      <c r="GI35" s="610" t="s">
        <v>24</v>
      </c>
      <c r="GJ35" s="619"/>
      <c r="GK35" s="619"/>
      <c r="GL35" s="619"/>
      <c r="GM35" s="611"/>
      <c r="GN35" s="650"/>
      <c r="GO35" s="650"/>
      <c r="GP35" s="650"/>
      <c r="GQ35" s="650"/>
      <c r="GR35" s="650"/>
      <c r="GS35" s="610" t="s">
        <v>345</v>
      </c>
      <c r="GT35" s="619"/>
      <c r="GU35" s="619"/>
      <c r="GV35" s="611"/>
      <c r="GW35" s="620"/>
      <c r="GX35" s="620"/>
      <c r="GY35" s="660"/>
      <c r="GZ35" s="660"/>
      <c r="HA35" s="608"/>
      <c r="HB35" s="608"/>
      <c r="HC35" s="608"/>
      <c r="HD35" s="650"/>
      <c r="HE35" s="610" t="s">
        <v>648</v>
      </c>
      <c r="HF35" s="619"/>
      <c r="HG35" s="619"/>
      <c r="HH35" s="619"/>
      <c r="HI35" s="611"/>
      <c r="HJ35" s="650"/>
      <c r="HK35" s="650"/>
      <c r="HL35" s="650"/>
      <c r="HM35" s="650"/>
      <c r="HN35" s="650"/>
      <c r="HO35" s="650"/>
      <c r="HP35" s="650"/>
      <c r="HQ35" s="650"/>
      <c r="HR35" s="650"/>
      <c r="HS35" s="650"/>
      <c r="HT35" s="650"/>
      <c r="HU35" s="650"/>
      <c r="HV35" s="650"/>
      <c r="HW35" s="662"/>
      <c r="HX35" s="650"/>
      <c r="HY35" s="650"/>
      <c r="HZ35" s="650"/>
      <c r="IA35" s="650"/>
      <c r="IB35" s="650"/>
      <c r="IC35" s="650"/>
      <c r="ID35" s="650"/>
      <c r="IE35" s="650"/>
      <c r="IF35" s="650"/>
      <c r="IG35" s="650"/>
      <c r="IH35" s="650"/>
      <c r="II35" s="650"/>
      <c r="IJ35" s="650"/>
      <c r="IK35" s="650"/>
      <c r="IL35" s="650"/>
      <c r="IM35" s="650"/>
      <c r="IN35" s="650"/>
      <c r="IO35" s="650"/>
      <c r="IP35" s="650"/>
      <c r="IQ35" s="650"/>
      <c r="IR35" s="650"/>
      <c r="IS35" s="650"/>
      <c r="IT35" s="650"/>
      <c r="IU35" s="650"/>
      <c r="IV35" s="650"/>
      <c r="IW35" s="650"/>
      <c r="IX35" s="610" t="s">
        <v>646</v>
      </c>
      <c r="IY35" s="619"/>
      <c r="IZ35" s="619"/>
      <c r="JA35" s="619"/>
      <c r="JB35" s="619"/>
      <c r="JC35" s="619"/>
      <c r="JD35" s="611"/>
      <c r="JE35" s="620"/>
      <c r="JF35" s="650"/>
      <c r="JG35" s="662"/>
      <c r="JH35" s="650"/>
      <c r="JI35" s="650"/>
      <c r="JJ35" s="650"/>
      <c r="JK35" s="650"/>
      <c r="JL35" s="650"/>
      <c r="JM35" s="650"/>
      <c r="JN35" s="650"/>
      <c r="JO35" s="650"/>
      <c r="JP35" s="650"/>
      <c r="JQ35" s="650"/>
      <c r="JR35" s="650"/>
      <c r="JS35" s="650"/>
      <c r="JT35" s="650"/>
      <c r="JU35" s="650"/>
      <c r="JV35" s="650"/>
      <c r="JW35" s="650"/>
      <c r="JX35" s="650"/>
      <c r="JY35" s="650"/>
      <c r="JZ35" s="650"/>
      <c r="KA35" s="650"/>
      <c r="KB35" s="650"/>
      <c r="KC35" s="650"/>
      <c r="KD35" s="650"/>
      <c r="KE35" s="650"/>
      <c r="KF35" s="650"/>
      <c r="KG35" s="650"/>
      <c r="KH35" s="610" t="s">
        <v>644</v>
      </c>
      <c r="KI35" s="619"/>
      <c r="KJ35" s="619"/>
      <c r="KK35" s="619"/>
      <c r="KL35" s="619"/>
      <c r="KM35" s="619"/>
      <c r="KN35" s="611"/>
      <c r="KO35" s="620"/>
      <c r="KP35" s="560"/>
    </row>
    <row r="36" spans="1:302" s="432" customFormat="1" ht="13.5" customHeight="1">
      <c r="A36" s="651"/>
      <c r="B36" s="652"/>
      <c r="C36" s="650"/>
      <c r="D36" s="1030" t="s">
        <v>473</v>
      </c>
      <c r="E36" s="1031"/>
      <c r="F36" s="663" t="s">
        <v>373</v>
      </c>
      <c r="G36" s="664"/>
      <c r="H36" s="664"/>
      <c r="I36" s="665"/>
      <c r="J36" s="656"/>
      <c r="K36" s="656"/>
      <c r="L36" s="656"/>
      <c r="M36" s="656"/>
      <c r="N36" s="656"/>
      <c r="O36" s="656"/>
      <c r="P36" s="656"/>
      <c r="Q36" s="656"/>
      <c r="R36" s="656"/>
      <c r="S36" s="656"/>
      <c r="T36" s="656"/>
      <c r="U36" s="1051" t="s">
        <v>376</v>
      </c>
      <c r="V36" s="1052"/>
      <c r="W36" s="625" t="s">
        <v>332</v>
      </c>
      <c r="X36" s="626"/>
      <c r="Y36" s="626"/>
      <c r="Z36" s="626"/>
      <c r="AA36" s="627"/>
      <c r="AB36" s="620"/>
      <c r="AC36" s="650"/>
      <c r="AD36" s="650"/>
      <c r="AE36" s="650"/>
      <c r="AF36" s="625" t="s">
        <v>770</v>
      </c>
      <c r="AG36" s="626"/>
      <c r="AH36" s="626"/>
      <c r="AI36" s="626"/>
      <c r="AJ36" s="627"/>
      <c r="AK36" s="842"/>
      <c r="AL36" s="620"/>
      <c r="AM36" s="620"/>
      <c r="AN36" s="620"/>
      <c r="AO36" s="620"/>
      <c r="AP36" s="620"/>
      <c r="AQ36" s="620"/>
      <c r="AR36" s="620"/>
      <c r="AS36" s="620"/>
      <c r="AT36" s="650"/>
      <c r="AU36" s="620"/>
      <c r="AV36" s="620"/>
      <c r="AW36" s="620"/>
      <c r="AX36" s="620"/>
      <c r="AY36" s="620"/>
      <c r="AZ36" s="620"/>
      <c r="BA36" s="625" t="s">
        <v>771</v>
      </c>
      <c r="BB36" s="626"/>
      <c r="BC36" s="626"/>
      <c r="BD36" s="626"/>
      <c r="BE36" s="627"/>
      <c r="BF36" s="620"/>
      <c r="BG36" s="625" t="s">
        <v>337</v>
      </c>
      <c r="BH36" s="626"/>
      <c r="BI36" s="626"/>
      <c r="BJ36" s="625" t="s">
        <v>338</v>
      </c>
      <c r="BK36" s="626"/>
      <c r="BL36" s="626"/>
      <c r="BM36" s="627"/>
      <c r="BN36" s="625" t="s">
        <v>180</v>
      </c>
      <c r="BO36" s="626"/>
      <c r="BP36" s="626"/>
      <c r="BQ36" s="627"/>
      <c r="BR36" s="620"/>
      <c r="BS36" s="620"/>
      <c r="BT36" s="620"/>
      <c r="BU36" s="620"/>
      <c r="BV36" s="620"/>
      <c r="BW36" s="620"/>
      <c r="BX36" s="620"/>
      <c r="BY36" s="620"/>
      <c r="BZ36" s="620"/>
      <c r="CA36" s="620"/>
      <c r="CB36" s="620"/>
      <c r="CC36" s="620"/>
      <c r="CD36" s="620"/>
      <c r="CE36" s="620"/>
      <c r="CF36" s="620"/>
      <c r="CG36" s="620"/>
      <c r="CH36" s="620"/>
      <c r="CI36" s="620"/>
      <c r="CJ36" s="620"/>
      <c r="CK36" s="620"/>
      <c r="CL36" s="620"/>
      <c r="CM36" s="625" t="s">
        <v>181</v>
      </c>
      <c r="CN36" s="626"/>
      <c r="CO36" s="626"/>
      <c r="CP36" s="627"/>
      <c r="CQ36" s="620"/>
      <c r="CR36" s="625" t="s">
        <v>390</v>
      </c>
      <c r="CS36" s="626"/>
      <c r="CT36" s="626"/>
      <c r="CU36" s="626"/>
      <c r="CV36" s="627"/>
      <c r="CW36" s="620"/>
      <c r="CX36" s="650"/>
      <c r="CY36" s="650"/>
      <c r="CZ36" s="625" t="s">
        <v>392</v>
      </c>
      <c r="DA36" s="626"/>
      <c r="DB36" s="626"/>
      <c r="DC36" s="627"/>
      <c r="DD36" s="650"/>
      <c r="DE36" s="650"/>
      <c r="DF36" s="650"/>
      <c r="DG36" s="650"/>
      <c r="DH36" s="650"/>
      <c r="DI36" s="650"/>
      <c r="DJ36" s="650"/>
      <c r="DK36" s="650"/>
      <c r="DL36" s="650"/>
      <c r="DM36" s="625" t="s">
        <v>55</v>
      </c>
      <c r="DN36" s="626"/>
      <c r="DO36" s="626"/>
      <c r="DP36" s="626"/>
      <c r="DQ36" s="627"/>
      <c r="DR36" s="620"/>
      <c r="DS36" s="660"/>
      <c r="DT36" s="660"/>
      <c r="DU36" s="608"/>
      <c r="DV36" s="608"/>
      <c r="DW36" s="660"/>
      <c r="DX36" s="660"/>
      <c r="DY36" s="660"/>
      <c r="DZ36" s="650"/>
      <c r="EA36" s="625" t="s">
        <v>147</v>
      </c>
      <c r="EB36" s="626"/>
      <c r="EC36" s="626"/>
      <c r="ED36" s="626"/>
      <c r="EE36" s="627"/>
      <c r="EF36" s="620"/>
      <c r="EG36" s="620"/>
      <c r="EH36" s="620"/>
      <c r="EI36" s="650"/>
      <c r="EJ36" s="650"/>
      <c r="EK36" s="650"/>
      <c r="EL36" s="650"/>
      <c r="EM36" s="650"/>
      <c r="EN36" s="650"/>
      <c r="EO36" s="650"/>
      <c r="EP36" s="650"/>
      <c r="EQ36" s="650"/>
      <c r="ER36" s="650"/>
      <c r="ES36" s="650"/>
      <c r="ET36" s="650"/>
      <c r="EU36" s="650"/>
      <c r="EV36" s="650"/>
      <c r="EW36" s="650"/>
      <c r="EX36" s="650"/>
      <c r="EY36" s="650"/>
      <c r="EZ36" s="650"/>
      <c r="FA36" s="650"/>
      <c r="FB36" s="650"/>
      <c r="FC36" s="650"/>
      <c r="FD36" s="650"/>
      <c r="FE36" s="650"/>
      <c r="FF36" s="650"/>
      <c r="FG36" s="650"/>
      <c r="FH36" s="650"/>
      <c r="FI36" s="650"/>
      <c r="FJ36" s="650"/>
      <c r="FK36" s="650"/>
      <c r="FL36" s="650"/>
      <c r="FM36" s="650"/>
      <c r="FN36" s="650"/>
      <c r="FO36" s="650"/>
      <c r="FP36" s="650"/>
      <c r="FQ36" s="650"/>
      <c r="FR36" s="650"/>
      <c r="FS36" s="650"/>
      <c r="FT36" s="650"/>
      <c r="FU36" s="650"/>
      <c r="FV36" s="650"/>
      <c r="FW36" s="650"/>
      <c r="FX36" s="650"/>
      <c r="FY36" s="650"/>
      <c r="FZ36" s="650"/>
      <c r="GA36" s="650"/>
      <c r="GB36" s="650"/>
      <c r="GC36" s="650"/>
      <c r="GD36" s="650"/>
      <c r="GE36" s="650"/>
      <c r="GF36" s="650"/>
      <c r="GG36" s="650"/>
      <c r="GH36" s="650"/>
      <c r="GI36" s="625" t="s">
        <v>150</v>
      </c>
      <c r="GJ36" s="626"/>
      <c r="GK36" s="626"/>
      <c r="GL36" s="626"/>
      <c r="GM36" s="627"/>
      <c r="GN36" s="650"/>
      <c r="GO36" s="650"/>
      <c r="GP36" s="650"/>
      <c r="GQ36" s="650"/>
      <c r="GR36" s="650"/>
      <c r="GS36" s="625" t="s">
        <v>210</v>
      </c>
      <c r="GT36" s="626"/>
      <c r="GU36" s="626"/>
      <c r="GV36" s="627"/>
      <c r="GW36" s="620"/>
      <c r="GX36" s="620"/>
      <c r="GY36" s="660"/>
      <c r="GZ36" s="660"/>
      <c r="HA36" s="608"/>
      <c r="HB36" s="608"/>
      <c r="HC36" s="608"/>
      <c r="HD36" s="650"/>
      <c r="HE36" s="625" t="s">
        <v>139</v>
      </c>
      <c r="HF36" s="626"/>
      <c r="HG36" s="626"/>
      <c r="HH36" s="626"/>
      <c r="HI36" s="627"/>
      <c r="HJ36" s="650"/>
      <c r="HK36" s="650"/>
      <c r="HL36" s="650"/>
      <c r="HM36" s="650"/>
      <c r="HN36" s="650"/>
      <c r="HO36" s="650"/>
      <c r="HP36" s="650"/>
      <c r="HQ36" s="650"/>
      <c r="HR36" s="650"/>
      <c r="HS36" s="650"/>
      <c r="HT36" s="650"/>
      <c r="HU36" s="650"/>
      <c r="HV36" s="650"/>
      <c r="HW36" s="650"/>
      <c r="HX36" s="650"/>
      <c r="HY36" s="650"/>
      <c r="HZ36" s="650"/>
      <c r="IA36" s="650"/>
      <c r="IB36" s="650"/>
      <c r="IC36" s="650"/>
      <c r="ID36" s="650"/>
      <c r="IE36" s="650"/>
      <c r="IF36" s="650"/>
      <c r="IG36" s="650"/>
      <c r="IH36" s="650"/>
      <c r="II36" s="650"/>
      <c r="IJ36" s="650"/>
      <c r="IK36" s="650"/>
      <c r="IL36" s="650"/>
      <c r="IM36" s="650"/>
      <c r="IN36" s="650"/>
      <c r="IO36" s="650"/>
      <c r="IP36" s="650"/>
      <c r="IQ36" s="650"/>
      <c r="IR36" s="650"/>
      <c r="IS36" s="650"/>
      <c r="IT36" s="650"/>
      <c r="IU36" s="650"/>
      <c r="IV36" s="650"/>
      <c r="IW36" s="650"/>
      <c r="IX36" s="625" t="s">
        <v>170</v>
      </c>
      <c r="IY36" s="626"/>
      <c r="IZ36" s="626"/>
      <c r="JA36" s="626" t="s">
        <v>662</v>
      </c>
      <c r="JB36" s="626"/>
      <c r="JC36" s="626"/>
      <c r="JD36" s="627"/>
      <c r="JE36" s="620"/>
      <c r="JF36" s="650"/>
      <c r="JG36" s="650"/>
      <c r="JH36" s="650"/>
      <c r="JI36" s="650"/>
      <c r="JJ36" s="650"/>
      <c r="JK36" s="650"/>
      <c r="JL36" s="650"/>
      <c r="JM36" s="650"/>
      <c r="JN36" s="650"/>
      <c r="JO36" s="650"/>
      <c r="JP36" s="650"/>
      <c r="JQ36" s="650"/>
      <c r="JR36" s="650"/>
      <c r="JS36" s="650"/>
      <c r="JT36" s="650"/>
      <c r="JU36" s="650"/>
      <c r="JV36" s="650"/>
      <c r="JW36" s="650"/>
      <c r="JX36" s="650"/>
      <c r="JY36" s="650"/>
      <c r="JZ36" s="650"/>
      <c r="KA36" s="650"/>
      <c r="KB36" s="650"/>
      <c r="KC36" s="650"/>
      <c r="KD36" s="650"/>
      <c r="KE36" s="650"/>
      <c r="KF36" s="650"/>
      <c r="KG36" s="650"/>
      <c r="KH36" s="625" t="s">
        <v>797</v>
      </c>
      <c r="KI36" s="626"/>
      <c r="KJ36" s="626"/>
      <c r="KK36" s="626" t="s">
        <v>662</v>
      </c>
      <c r="KL36" s="626"/>
      <c r="KM36" s="626"/>
      <c r="KN36" s="627"/>
      <c r="KO36" s="620"/>
    </row>
    <row r="37" spans="1:302" s="1" customFormat="1" ht="12" customHeight="1">
      <c r="A37" s="5"/>
      <c r="B37" s="5"/>
      <c r="C37" s="5"/>
      <c r="D37" s="5"/>
      <c r="E37" s="5"/>
      <c r="F37" s="14"/>
      <c r="G37" s="14"/>
      <c r="H37" s="14"/>
      <c r="I37" s="14"/>
      <c r="J37" s="14"/>
      <c r="K37" s="14"/>
      <c r="L37" s="14"/>
      <c r="M37" s="14"/>
      <c r="N37" s="14"/>
      <c r="O37" s="14"/>
      <c r="P37" s="14"/>
      <c r="Q37" s="14"/>
      <c r="R37" s="14"/>
      <c r="S37" s="14"/>
      <c r="T37" s="14"/>
      <c r="U37" s="14"/>
      <c r="V37" s="14"/>
      <c r="W37" s="5"/>
      <c r="X37" s="5"/>
      <c r="Y37" s="5"/>
      <c r="Z37" s="5"/>
      <c r="AA37" s="5"/>
      <c r="AB37" s="5"/>
      <c r="AC37" s="5"/>
      <c r="AD37" s="5"/>
      <c r="AE37" s="5"/>
      <c r="AF37" s="5"/>
      <c r="AG37" s="5"/>
      <c r="AH37" s="5"/>
      <c r="AI37" s="5"/>
      <c r="AJ37" s="5"/>
      <c r="AK37" s="5"/>
      <c r="AL37" s="5"/>
      <c r="AM37" s="5"/>
      <c r="AN37" s="5"/>
      <c r="AO37" s="5"/>
      <c r="AP37" s="5"/>
      <c r="AQ37" s="5"/>
      <c r="AR37" s="5"/>
      <c r="AS37" s="5"/>
      <c r="AT37" s="9"/>
      <c r="AU37" s="9"/>
      <c r="AV37" s="9"/>
      <c r="AW37" s="9"/>
      <c r="AX37" s="9"/>
      <c r="AY37" s="9"/>
      <c r="AZ37" s="9"/>
      <c r="BA37" s="5"/>
      <c r="BB37" s="5"/>
      <c r="BC37" s="5"/>
      <c r="BD37" s="5"/>
      <c r="BE37" s="5"/>
      <c r="BF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row>
    <row r="38" spans="1:302" s="1" customFormat="1" ht="26.25" customHeight="1">
      <c r="A38" s="1057" t="s">
        <v>1</v>
      </c>
      <c r="B38" s="1039" t="s">
        <v>549</v>
      </c>
      <c r="C38" s="1126" t="s">
        <v>545</v>
      </c>
      <c r="D38" s="1100" t="s">
        <v>370</v>
      </c>
      <c r="E38" s="1102"/>
      <c r="F38" s="1066" t="s">
        <v>552</v>
      </c>
      <c r="G38" s="1128"/>
      <c r="H38" s="1128"/>
      <c r="I38" s="1128"/>
      <c r="J38" s="1128"/>
      <c r="K38" s="1129"/>
      <c r="L38" s="1066" t="s">
        <v>600</v>
      </c>
      <c r="M38" s="1128"/>
      <c r="N38" s="1128"/>
      <c r="O38" s="1128"/>
      <c r="P38" s="1128"/>
      <c r="Q38" s="1128"/>
      <c r="R38" s="1129"/>
      <c r="S38" s="1100" t="s">
        <v>371</v>
      </c>
      <c r="T38" s="1102"/>
      <c r="U38" s="1116" t="s">
        <v>376</v>
      </c>
      <c r="V38" s="1117"/>
      <c r="W38" s="1023" t="s">
        <v>384</v>
      </c>
      <c r="X38" s="1024"/>
      <c r="Y38" s="1024"/>
      <c r="Z38" s="1024"/>
      <c r="AA38" s="1024"/>
      <c r="AB38" s="1024"/>
      <c r="AC38" s="1024"/>
      <c r="AD38" s="1024"/>
      <c r="AE38" s="1025"/>
      <c r="AF38" s="1023" t="s">
        <v>564</v>
      </c>
      <c r="AG38" s="1024"/>
      <c r="AH38" s="1024"/>
      <c r="AI38" s="1024"/>
      <c r="AJ38" s="1024"/>
      <c r="AK38" s="1024"/>
      <c r="AL38" s="1025"/>
      <c r="AM38" s="839"/>
      <c r="AN38" s="839"/>
      <c r="AO38" s="839"/>
      <c r="AP38" s="839"/>
      <c r="AQ38" s="839"/>
      <c r="AR38" s="839"/>
      <c r="AS38" s="839"/>
      <c r="AT38" s="825"/>
      <c r="AU38" s="825"/>
      <c r="AV38" s="825"/>
      <c r="AW38" s="825"/>
      <c r="AX38" s="825"/>
      <c r="AY38" s="825"/>
      <c r="AZ38" s="829"/>
      <c r="BA38" s="1023" t="s">
        <v>778</v>
      </c>
      <c r="BB38" s="1024"/>
      <c r="BC38" s="1024"/>
      <c r="BD38" s="1024"/>
      <c r="BE38" s="1024"/>
      <c r="BF38" s="1025"/>
      <c r="BG38" s="1023" t="s">
        <v>772</v>
      </c>
      <c r="BH38" s="1024"/>
      <c r="BI38" s="1025"/>
      <c r="BJ38" s="1100" t="s">
        <v>234</v>
      </c>
      <c r="BK38" s="1101"/>
      <c r="BL38" s="1101"/>
      <c r="BM38" s="1102"/>
      <c r="BN38" s="1023" t="s">
        <v>175</v>
      </c>
      <c r="BO38" s="1024"/>
      <c r="BP38" s="1024"/>
      <c r="BQ38" s="1025"/>
      <c r="BR38" s="1039" t="s">
        <v>176</v>
      </c>
      <c r="BS38" s="1023" t="s">
        <v>177</v>
      </c>
      <c r="BT38" s="1024"/>
      <c r="BU38" s="1024"/>
      <c r="BV38" s="1024"/>
      <c r="BW38" s="1024"/>
      <c r="BX38" s="1025"/>
      <c r="BY38" s="666"/>
      <c r="BZ38" s="666"/>
      <c r="CA38" s="666"/>
      <c r="CB38" s="666"/>
      <c r="CC38" s="666"/>
      <c r="CD38" s="666"/>
      <c r="CE38" s="666"/>
      <c r="CF38" s="666"/>
      <c r="CG38" s="666"/>
      <c r="CH38" s="666"/>
      <c r="CI38" s="666"/>
      <c r="CJ38" s="666"/>
      <c r="CK38" s="666"/>
      <c r="CL38" s="666"/>
      <c r="CM38" s="1023" t="s">
        <v>183</v>
      </c>
      <c r="CN38" s="1024"/>
      <c r="CO38" s="1024"/>
      <c r="CP38" s="1024"/>
      <c r="CQ38" s="1025"/>
      <c r="CR38" s="1023" t="s">
        <v>435</v>
      </c>
      <c r="CS38" s="1024"/>
      <c r="CT38" s="1024"/>
      <c r="CU38" s="1025"/>
      <c r="CV38" s="1023" t="s">
        <v>436</v>
      </c>
      <c r="CW38" s="1024"/>
      <c r="CX38" s="1024"/>
      <c r="CY38" s="1025"/>
      <c r="CZ38" s="1023" t="s">
        <v>594</v>
      </c>
      <c r="DA38" s="1024"/>
      <c r="DB38" s="1024"/>
      <c r="DC38" s="1024"/>
      <c r="DD38" s="1024"/>
      <c r="DE38" s="1024"/>
      <c r="DF38" s="1024"/>
      <c r="DG38" s="1024"/>
      <c r="DH38" s="1024"/>
      <c r="DI38" s="1024"/>
      <c r="DJ38" s="1024"/>
      <c r="DK38" s="1025"/>
      <c r="DL38" s="666"/>
      <c r="DM38" s="1048" t="s">
        <v>356</v>
      </c>
      <c r="DN38" s="1091"/>
      <c r="DO38" s="1091"/>
      <c r="DP38" s="1092"/>
      <c r="DQ38" s="1023" t="s">
        <v>63</v>
      </c>
      <c r="DR38" s="1024"/>
      <c r="DS38" s="1024"/>
      <c r="DT38" s="1024"/>
      <c r="DU38" s="1024"/>
      <c r="DV38" s="1025"/>
      <c r="DW38" s="1023" t="s">
        <v>361</v>
      </c>
      <c r="DX38" s="1024"/>
      <c r="DY38" s="1024"/>
      <c r="DZ38" s="1025"/>
      <c r="EA38" s="1149" t="s">
        <v>344</v>
      </c>
      <c r="EB38" s="1150"/>
      <c r="EC38" s="1150"/>
      <c r="ED38" s="1150"/>
      <c r="EE38" s="1150"/>
      <c r="EF38" s="1150"/>
      <c r="EG38" s="1150"/>
      <c r="EH38" s="1150"/>
      <c r="EI38" s="1150"/>
      <c r="EJ38" s="1151"/>
      <c r="EK38" s="666"/>
      <c r="EL38" s="666"/>
      <c r="EM38" s="666"/>
      <c r="EN38" s="666"/>
      <c r="EO38" s="666"/>
      <c r="EP38" s="666"/>
      <c r="EQ38" s="666"/>
      <c r="ER38" s="666"/>
      <c r="ES38" s="666"/>
      <c r="ET38" s="666"/>
      <c r="EU38" s="666"/>
      <c r="EV38" s="666"/>
      <c r="EW38" s="666"/>
      <c r="EX38" s="666"/>
      <c r="EY38" s="666"/>
      <c r="EZ38" s="666"/>
      <c r="FA38" s="666"/>
      <c r="FB38" s="666"/>
      <c r="FC38" s="666"/>
      <c r="FD38" s="666"/>
      <c r="FE38" s="666"/>
      <c r="FF38" s="666"/>
      <c r="FG38" s="666"/>
      <c r="FH38" s="666"/>
      <c r="FI38" s="666"/>
      <c r="FJ38" s="666"/>
      <c r="FK38" s="666"/>
      <c r="FL38" s="666"/>
      <c r="FM38" s="666"/>
      <c r="FN38" s="666"/>
      <c r="FO38" s="666"/>
      <c r="FP38" s="666"/>
      <c r="FQ38" s="666"/>
      <c r="FR38" s="666"/>
      <c r="FS38" s="666"/>
      <c r="FT38" s="666"/>
      <c r="FU38" s="666"/>
      <c r="FV38" s="666"/>
      <c r="FW38" s="666"/>
      <c r="FX38" s="666"/>
      <c r="FY38" s="666"/>
      <c r="FZ38" s="666"/>
      <c r="GA38" s="666"/>
      <c r="GB38" s="666"/>
      <c r="GC38" s="666"/>
      <c r="GD38" s="666"/>
      <c r="GE38" s="666"/>
      <c r="GF38" s="666"/>
      <c r="GG38" s="666"/>
      <c r="GH38" s="666"/>
      <c r="GI38" s="1149" t="s">
        <v>661</v>
      </c>
      <c r="GJ38" s="1150"/>
      <c r="GK38" s="1150"/>
      <c r="GL38" s="1150"/>
      <c r="GM38" s="1150"/>
      <c r="GN38" s="1150"/>
      <c r="GO38" s="1150"/>
      <c r="GP38" s="1150"/>
      <c r="GQ38" s="1151"/>
      <c r="GR38" s="666"/>
      <c r="GS38" s="1100" t="s">
        <v>364</v>
      </c>
      <c r="GT38" s="1101"/>
      <c r="GU38" s="1101"/>
      <c r="GV38" s="1102"/>
      <c r="GW38" s="1023" t="s">
        <v>25</v>
      </c>
      <c r="GX38" s="1024"/>
      <c r="GY38" s="1024"/>
      <c r="GZ38" s="1024"/>
      <c r="HA38" s="1024"/>
      <c r="HB38" s="1025"/>
      <c r="HC38" s="1023" t="s">
        <v>29</v>
      </c>
      <c r="HD38" s="1025"/>
      <c r="HE38" s="1140" t="s">
        <v>132</v>
      </c>
      <c r="HF38" s="1141"/>
      <c r="HG38" s="1141"/>
      <c r="HH38" s="1142"/>
      <c r="HI38" s="1137" t="s">
        <v>133</v>
      </c>
      <c r="HJ38" s="1138"/>
      <c r="HK38" s="1138"/>
      <c r="HL38" s="1139"/>
      <c r="HM38" s="784"/>
      <c r="HN38" s="1023" t="s">
        <v>136</v>
      </c>
      <c r="HO38" s="1024"/>
      <c r="HP38" s="1024"/>
      <c r="HQ38" s="1024"/>
      <c r="HR38" s="1024"/>
      <c r="HS38" s="1024"/>
      <c r="HT38" s="1024"/>
      <c r="HU38" s="1025"/>
      <c r="HV38" s="666"/>
      <c r="HW38" s="666"/>
      <c r="HX38" s="666"/>
      <c r="HY38" s="666"/>
      <c r="HZ38" s="666"/>
      <c r="IA38" s="666"/>
      <c r="IB38" s="666"/>
      <c r="IC38" s="666"/>
      <c r="ID38" s="666"/>
      <c r="IE38" s="666"/>
      <c r="IF38" s="666"/>
      <c r="IG38" s="666"/>
      <c r="IH38" s="666"/>
      <c r="II38" s="666"/>
      <c r="IJ38" s="666"/>
      <c r="IK38" s="666"/>
      <c r="IL38" s="666"/>
      <c r="IM38" s="666"/>
      <c r="IN38" s="666"/>
      <c r="IO38" s="666"/>
      <c r="IP38" s="666"/>
      <c r="IQ38" s="666"/>
      <c r="IR38" s="666"/>
      <c r="IS38" s="666"/>
      <c r="IT38" s="666"/>
      <c r="IU38" s="666"/>
      <c r="IV38" s="666"/>
      <c r="IW38" s="666"/>
      <c r="IX38" s="1023" t="s">
        <v>794</v>
      </c>
      <c r="IY38" s="1024"/>
      <c r="IZ38" s="1024"/>
      <c r="JA38" s="1024"/>
      <c r="JB38" s="1024"/>
      <c r="JC38" s="1024"/>
      <c r="JD38" s="1025"/>
      <c r="JE38" s="666"/>
      <c r="JF38" s="666"/>
      <c r="JG38" s="666"/>
      <c r="JH38" s="666"/>
      <c r="JI38" s="666"/>
      <c r="JJ38" s="666"/>
      <c r="JK38" s="666"/>
      <c r="JL38" s="666"/>
      <c r="JM38" s="666"/>
      <c r="JN38" s="666"/>
      <c r="JO38" s="666"/>
      <c r="JP38" s="666"/>
      <c r="JQ38" s="666"/>
      <c r="JR38" s="666"/>
      <c r="JS38" s="666"/>
      <c r="JT38" s="666"/>
      <c r="JU38" s="666"/>
      <c r="JV38" s="666"/>
      <c r="JW38" s="666"/>
      <c r="JX38" s="666"/>
      <c r="JY38" s="666"/>
      <c r="JZ38" s="666"/>
      <c r="KA38" s="666"/>
      <c r="KB38" s="666"/>
      <c r="KC38" s="666"/>
      <c r="KD38" s="666"/>
      <c r="KE38" s="666"/>
      <c r="KF38" s="666"/>
      <c r="KG38" s="666"/>
      <c r="KH38" s="1023" t="s">
        <v>794</v>
      </c>
      <c r="KI38" s="1024"/>
      <c r="KJ38" s="1024"/>
      <c r="KK38" s="1024"/>
      <c r="KL38" s="1024"/>
      <c r="KM38" s="1024"/>
      <c r="KN38" s="1025"/>
      <c r="KO38" s="666"/>
    </row>
    <row r="39" spans="1:302" s="1" customFormat="1" ht="29.25" customHeight="1">
      <c r="A39" s="1058"/>
      <c r="B39" s="1040"/>
      <c r="C39" s="1127"/>
      <c r="D39" s="910" t="s">
        <v>541</v>
      </c>
      <c r="E39" s="911" t="s">
        <v>542</v>
      </c>
      <c r="F39" s="636"/>
      <c r="G39" s="637" t="s">
        <v>324</v>
      </c>
      <c r="H39" s="637" t="s">
        <v>325</v>
      </c>
      <c r="I39" s="905" t="s">
        <v>424</v>
      </c>
      <c r="J39" s="637" t="s">
        <v>321</v>
      </c>
      <c r="K39" s="905" t="s">
        <v>546</v>
      </c>
      <c r="L39" s="636"/>
      <c r="M39" s="637" t="s">
        <v>209</v>
      </c>
      <c r="N39" s="637" t="s">
        <v>619</v>
      </c>
      <c r="O39" s="637" t="s">
        <v>620</v>
      </c>
      <c r="P39" s="637" t="s">
        <v>621</v>
      </c>
      <c r="Q39" s="637" t="s">
        <v>322</v>
      </c>
      <c r="R39" s="905" t="s">
        <v>546</v>
      </c>
      <c r="S39" s="903" t="s">
        <v>372</v>
      </c>
      <c r="T39" s="903" t="s">
        <v>474</v>
      </c>
      <c r="U39" s="906" t="s">
        <v>372</v>
      </c>
      <c r="V39" s="667" t="s">
        <v>474</v>
      </c>
      <c r="W39" s="819" t="s">
        <v>2</v>
      </c>
      <c r="X39" s="904" t="s">
        <v>348</v>
      </c>
      <c r="Y39" s="904" t="s">
        <v>349</v>
      </c>
      <c r="Z39" s="904" t="s">
        <v>350</v>
      </c>
      <c r="AA39" s="904" t="s">
        <v>351</v>
      </c>
      <c r="AB39" s="904" t="s">
        <v>352</v>
      </c>
      <c r="AC39" s="904" t="s">
        <v>353</v>
      </c>
      <c r="AD39" s="912" t="s">
        <v>343</v>
      </c>
      <c r="AE39" s="903" t="s">
        <v>546</v>
      </c>
      <c r="AF39" s="821" t="s">
        <v>760</v>
      </c>
      <c r="AG39" s="1015" t="s">
        <v>179</v>
      </c>
      <c r="AH39" s="1016"/>
      <c r="AI39" s="1016"/>
      <c r="AJ39" s="1017"/>
      <c r="AK39" s="904" t="s">
        <v>336</v>
      </c>
      <c r="AL39" s="903" t="s">
        <v>546</v>
      </c>
      <c r="AM39" s="828"/>
      <c r="AN39" s="839"/>
      <c r="AO39" s="839"/>
      <c r="AP39" s="839"/>
      <c r="AQ39" s="839"/>
      <c r="AR39" s="839"/>
      <c r="AS39" s="839"/>
      <c r="AT39" s="850"/>
      <c r="AU39" s="826"/>
      <c r="AV39" s="826"/>
      <c r="AW39" s="826"/>
      <c r="AX39" s="826"/>
      <c r="AY39" s="826"/>
      <c r="AZ39" s="830"/>
      <c r="BA39" s="904" t="s">
        <v>333</v>
      </c>
      <c r="BB39" s="904" t="s">
        <v>334</v>
      </c>
      <c r="BC39" s="904" t="s">
        <v>335</v>
      </c>
      <c r="BD39" s="904" t="s">
        <v>556</v>
      </c>
      <c r="BE39" s="904" t="s">
        <v>336</v>
      </c>
      <c r="BF39" s="903" t="s">
        <v>546</v>
      </c>
      <c r="BG39" s="904" t="s">
        <v>232</v>
      </c>
      <c r="BH39" s="904" t="s">
        <v>231</v>
      </c>
      <c r="BI39" s="904" t="s">
        <v>233</v>
      </c>
      <c r="BJ39" s="784"/>
      <c r="BK39" s="903" t="s">
        <v>557</v>
      </c>
      <c r="BL39" s="903" t="s">
        <v>558</v>
      </c>
      <c r="BM39" s="903" t="s">
        <v>546</v>
      </c>
      <c r="BN39" s="784"/>
      <c r="BO39" s="903" t="s">
        <v>237</v>
      </c>
      <c r="BP39" s="903" t="s">
        <v>238</v>
      </c>
      <c r="BQ39" s="903" t="s">
        <v>546</v>
      </c>
      <c r="BR39" s="1040"/>
      <c r="BS39" s="903" t="s">
        <v>178</v>
      </c>
      <c r="BT39" s="1011" t="s">
        <v>179</v>
      </c>
      <c r="BU39" s="1012"/>
      <c r="BV39" s="1013"/>
      <c r="BW39" s="903" t="s">
        <v>236</v>
      </c>
      <c r="BX39" s="903" t="s">
        <v>546</v>
      </c>
      <c r="BY39" s="666"/>
      <c r="BZ39" s="666"/>
      <c r="CA39" s="666"/>
      <c r="CB39" s="666"/>
      <c r="CC39" s="666"/>
      <c r="CD39" s="666"/>
      <c r="CE39" s="666"/>
      <c r="CF39" s="666"/>
      <c r="CG39" s="666"/>
      <c r="CH39" s="666"/>
      <c r="CI39" s="666"/>
      <c r="CJ39" s="666"/>
      <c r="CK39" s="666"/>
      <c r="CL39" s="666"/>
      <c r="CM39" s="903" t="s">
        <v>805</v>
      </c>
      <c r="CN39" s="903" t="s">
        <v>806</v>
      </c>
      <c r="CO39" s="904" t="s">
        <v>807</v>
      </c>
      <c r="CP39" s="903" t="s">
        <v>236</v>
      </c>
      <c r="CQ39" s="903" t="s">
        <v>546</v>
      </c>
      <c r="CR39" s="633"/>
      <c r="CS39" s="903" t="s">
        <v>237</v>
      </c>
      <c r="CT39" s="903" t="s">
        <v>238</v>
      </c>
      <c r="CU39" s="903" t="s">
        <v>546</v>
      </c>
      <c r="CV39" s="633"/>
      <c r="CW39" s="903" t="s">
        <v>237</v>
      </c>
      <c r="CX39" s="903" t="s">
        <v>238</v>
      </c>
      <c r="CY39" s="903" t="s">
        <v>546</v>
      </c>
      <c r="CZ39" s="784"/>
      <c r="DA39" s="903" t="s">
        <v>447</v>
      </c>
      <c r="DB39" s="904" t="s">
        <v>448</v>
      </c>
      <c r="DC39" s="904" t="s">
        <v>449</v>
      </c>
      <c r="DD39" s="904" t="s">
        <v>451</v>
      </c>
      <c r="DE39" s="903" t="s">
        <v>452</v>
      </c>
      <c r="DF39" s="904" t="s">
        <v>453</v>
      </c>
      <c r="DG39" s="904" t="s">
        <v>454</v>
      </c>
      <c r="DH39" s="904" t="s">
        <v>455</v>
      </c>
      <c r="DI39" s="903" t="s">
        <v>533</v>
      </c>
      <c r="DJ39" s="638" t="s">
        <v>339</v>
      </c>
      <c r="DK39" s="639" t="s">
        <v>546</v>
      </c>
      <c r="DL39" s="666"/>
      <c r="DM39" s="633"/>
      <c r="DN39" s="904" t="s">
        <v>354</v>
      </c>
      <c r="DO39" s="904" t="s">
        <v>355</v>
      </c>
      <c r="DP39" s="903" t="s">
        <v>546</v>
      </c>
      <c r="DQ39" s="633"/>
      <c r="DR39" s="904" t="s">
        <v>357</v>
      </c>
      <c r="DS39" s="904" t="s">
        <v>358</v>
      </c>
      <c r="DT39" s="904" t="s">
        <v>359</v>
      </c>
      <c r="DU39" s="904" t="s">
        <v>360</v>
      </c>
      <c r="DV39" s="903" t="s">
        <v>546</v>
      </c>
      <c r="DW39" s="640" t="s">
        <v>362</v>
      </c>
      <c r="DX39" s="640" t="s">
        <v>363</v>
      </c>
      <c r="DY39" s="641" t="s">
        <v>660</v>
      </c>
      <c r="DZ39" s="641" t="s">
        <v>363</v>
      </c>
      <c r="EA39" s="904" t="s">
        <v>456</v>
      </c>
      <c r="EB39" s="1077" t="s">
        <v>777</v>
      </c>
      <c r="EC39" s="1078"/>
      <c r="ED39" s="1078"/>
      <c r="EE39" s="1078"/>
      <c r="EF39" s="1078"/>
      <c r="EG39" s="1078"/>
      <c r="EH39" s="1079"/>
      <c r="EI39" s="824" t="s">
        <v>343</v>
      </c>
      <c r="EJ39" s="639" t="s">
        <v>546</v>
      </c>
      <c r="EK39" s="666"/>
      <c r="EL39" s="666"/>
      <c r="EM39" s="666"/>
      <c r="EN39" s="666"/>
      <c r="EO39" s="666"/>
      <c r="EP39" s="666"/>
      <c r="EQ39" s="666"/>
      <c r="ER39" s="666"/>
      <c r="ES39" s="666"/>
      <c r="ET39" s="666"/>
      <c r="EU39" s="666"/>
      <c r="EV39" s="666"/>
      <c r="EW39" s="666"/>
      <c r="EX39" s="666"/>
      <c r="EY39" s="666"/>
      <c r="EZ39" s="666"/>
      <c r="FA39" s="666"/>
      <c r="FB39" s="666"/>
      <c r="FC39" s="666"/>
      <c r="FD39" s="666"/>
      <c r="FE39" s="666"/>
      <c r="FF39" s="666"/>
      <c r="FG39" s="666"/>
      <c r="FH39" s="666"/>
      <c r="FI39" s="666"/>
      <c r="FJ39" s="666"/>
      <c r="FK39" s="666"/>
      <c r="FL39" s="666"/>
      <c r="FM39" s="666"/>
      <c r="FN39" s="666"/>
      <c r="FO39" s="666"/>
      <c r="FP39" s="666"/>
      <c r="FQ39" s="666"/>
      <c r="FR39" s="666"/>
      <c r="FS39" s="666"/>
      <c r="FT39" s="666"/>
      <c r="FU39" s="666"/>
      <c r="FV39" s="666"/>
      <c r="FW39" s="666"/>
      <c r="FX39" s="666"/>
      <c r="FY39" s="666"/>
      <c r="FZ39" s="666"/>
      <c r="GA39" s="666"/>
      <c r="GB39" s="666"/>
      <c r="GC39" s="666"/>
      <c r="GD39" s="666"/>
      <c r="GE39" s="666"/>
      <c r="GF39" s="666"/>
      <c r="GG39" s="666"/>
      <c r="GH39" s="666"/>
      <c r="GI39" s="904" t="s">
        <v>340</v>
      </c>
      <c r="GJ39" s="904" t="s">
        <v>559</v>
      </c>
      <c r="GK39" s="903" t="s">
        <v>341</v>
      </c>
      <c r="GL39" s="904" t="s">
        <v>342</v>
      </c>
      <c r="GM39" s="904" t="s">
        <v>142</v>
      </c>
      <c r="GN39" s="904" t="s">
        <v>480</v>
      </c>
      <c r="GO39" s="904" t="s">
        <v>627</v>
      </c>
      <c r="GP39" s="904" t="s">
        <v>343</v>
      </c>
      <c r="GQ39" s="639" t="s">
        <v>546</v>
      </c>
      <c r="GR39" s="666"/>
      <c r="GS39" s="633"/>
      <c r="GT39" s="904" t="s">
        <v>354</v>
      </c>
      <c r="GU39" s="904" t="s">
        <v>355</v>
      </c>
      <c r="GV39" s="903" t="s">
        <v>546</v>
      </c>
      <c r="GW39" s="633"/>
      <c r="GX39" s="903" t="s">
        <v>26</v>
      </c>
      <c r="GY39" s="904" t="s">
        <v>365</v>
      </c>
      <c r="GZ39" s="903" t="s">
        <v>27</v>
      </c>
      <c r="HA39" s="903" t="s">
        <v>28</v>
      </c>
      <c r="HB39" s="903" t="s">
        <v>546</v>
      </c>
      <c r="HC39" s="910" t="s">
        <v>541</v>
      </c>
      <c r="HD39" s="911" t="s">
        <v>542</v>
      </c>
      <c r="HE39" s="910" t="s">
        <v>134</v>
      </c>
      <c r="HF39" s="910" t="s">
        <v>475</v>
      </c>
      <c r="HG39" s="910" t="s">
        <v>476</v>
      </c>
      <c r="HH39" s="910" t="s">
        <v>546</v>
      </c>
      <c r="HI39" s="911" t="s">
        <v>134</v>
      </c>
      <c r="HJ39" s="911" t="s">
        <v>475</v>
      </c>
      <c r="HK39" s="911" t="s">
        <v>476</v>
      </c>
      <c r="HL39" s="911" t="s">
        <v>546</v>
      </c>
      <c r="HM39" s="784"/>
      <c r="HN39" s="642" t="s">
        <v>135</v>
      </c>
      <c r="HO39" s="643" t="s">
        <v>622</v>
      </c>
      <c r="HP39" s="643" t="s">
        <v>623</v>
      </c>
      <c r="HQ39" s="643" t="s">
        <v>624</v>
      </c>
      <c r="HR39" s="643" t="s">
        <v>625</v>
      </c>
      <c r="HS39" s="643" t="s">
        <v>626</v>
      </c>
      <c r="HT39" s="643" t="s">
        <v>347</v>
      </c>
      <c r="HU39" s="903" t="s">
        <v>546</v>
      </c>
      <c r="HV39" s="666"/>
      <c r="HW39" s="666"/>
      <c r="HX39" s="666"/>
      <c r="HY39" s="666"/>
      <c r="HZ39" s="666"/>
      <c r="IA39" s="666"/>
      <c r="IB39" s="666"/>
      <c r="IC39" s="666"/>
      <c r="ID39" s="666"/>
      <c r="IE39" s="666"/>
      <c r="IF39" s="666"/>
      <c r="IG39" s="666"/>
      <c r="IH39" s="666"/>
      <c r="II39" s="666"/>
      <c r="IJ39" s="666"/>
      <c r="IK39" s="666"/>
      <c r="IL39" s="666"/>
      <c r="IM39" s="666"/>
      <c r="IN39" s="666"/>
      <c r="IO39" s="666"/>
      <c r="IP39" s="666"/>
      <c r="IQ39" s="666"/>
      <c r="IR39" s="666"/>
      <c r="IS39" s="666"/>
      <c r="IT39" s="666"/>
      <c r="IU39" s="666"/>
      <c r="IV39" s="666"/>
      <c r="IW39" s="666"/>
      <c r="IX39" s="904" t="s">
        <v>212</v>
      </c>
      <c r="IY39" s="903" t="s">
        <v>171</v>
      </c>
      <c r="IZ39" s="904" t="s">
        <v>369</v>
      </c>
      <c r="JA39" s="904" t="s">
        <v>629</v>
      </c>
      <c r="JB39" s="904" t="s">
        <v>213</v>
      </c>
      <c r="JC39" s="903" t="s">
        <v>546</v>
      </c>
      <c r="JD39" s="904" t="s">
        <v>459</v>
      </c>
      <c r="JE39" s="666"/>
      <c r="JF39" s="666"/>
      <c r="JG39" s="666"/>
      <c r="JH39" s="666"/>
      <c r="JI39" s="666"/>
      <c r="JJ39" s="666"/>
      <c r="JK39" s="666"/>
      <c r="JL39" s="666"/>
      <c r="JM39" s="666"/>
      <c r="JN39" s="666"/>
      <c r="JO39" s="666"/>
      <c r="JP39" s="666"/>
      <c r="JQ39" s="666"/>
      <c r="JR39" s="666"/>
      <c r="JS39" s="666"/>
      <c r="JT39" s="666"/>
      <c r="JU39" s="666"/>
      <c r="JV39" s="666"/>
      <c r="JW39" s="666"/>
      <c r="JX39" s="666"/>
      <c r="JY39" s="666"/>
      <c r="JZ39" s="666"/>
      <c r="KA39" s="666"/>
      <c r="KB39" s="666"/>
      <c r="KC39" s="666"/>
      <c r="KD39" s="666"/>
      <c r="KE39" s="666"/>
      <c r="KF39" s="666"/>
      <c r="KG39" s="666"/>
      <c r="KH39" s="904" t="s">
        <v>212</v>
      </c>
      <c r="KI39" s="903" t="s">
        <v>171</v>
      </c>
      <c r="KJ39" s="904" t="s">
        <v>369</v>
      </c>
      <c r="KK39" s="904" t="s">
        <v>629</v>
      </c>
      <c r="KL39" s="904" t="s">
        <v>213</v>
      </c>
      <c r="KM39" s="903" t="s">
        <v>546</v>
      </c>
      <c r="KN39" s="904" t="s">
        <v>459</v>
      </c>
      <c r="KO39" s="666"/>
    </row>
    <row r="40" spans="1:302" s="1" customFormat="1" ht="12" customHeight="1">
      <c r="A40" s="1056" t="s">
        <v>544</v>
      </c>
      <c r="B40" s="1020">
        <v>72</v>
      </c>
      <c r="C40" s="1120">
        <v>20279</v>
      </c>
      <c r="D40" s="1112">
        <v>1179.1607142857142</v>
      </c>
      <c r="E40" s="1112">
        <v>1117.5151515151515</v>
      </c>
      <c r="F40" s="1118"/>
      <c r="G40" s="1020">
        <v>7</v>
      </c>
      <c r="H40" s="1020">
        <v>17</v>
      </c>
      <c r="I40" s="1020">
        <v>44</v>
      </c>
      <c r="J40" s="1020">
        <v>2</v>
      </c>
      <c r="K40" s="1020">
        <v>2</v>
      </c>
      <c r="L40" s="1118"/>
      <c r="M40" s="1020">
        <v>1</v>
      </c>
      <c r="N40" s="1020">
        <v>5</v>
      </c>
      <c r="O40" s="1020">
        <v>11</v>
      </c>
      <c r="P40" s="1020">
        <v>16</v>
      </c>
      <c r="Q40" s="1020">
        <v>24</v>
      </c>
      <c r="R40" s="1020">
        <v>15</v>
      </c>
      <c r="S40" s="1114">
        <v>39.026714285714284</v>
      </c>
      <c r="T40" s="1114">
        <v>30.796470588235291</v>
      </c>
      <c r="U40" s="1114">
        <v>12.361692307692309</v>
      </c>
      <c r="V40" s="1114">
        <v>4.1508888888888897</v>
      </c>
      <c r="W40" s="1063">
        <v>67</v>
      </c>
      <c r="X40" s="1020">
        <v>34</v>
      </c>
      <c r="Y40" s="1020">
        <v>4</v>
      </c>
      <c r="Z40" s="1020">
        <v>3</v>
      </c>
      <c r="AA40" s="1020">
        <v>2</v>
      </c>
      <c r="AB40" s="1020">
        <v>0</v>
      </c>
      <c r="AC40" s="1020">
        <v>24</v>
      </c>
      <c r="AD40" s="1020">
        <v>5</v>
      </c>
      <c r="AE40" s="1020">
        <v>0</v>
      </c>
      <c r="AF40" s="1014">
        <v>52</v>
      </c>
      <c r="AG40" s="1018">
        <v>0</v>
      </c>
      <c r="AH40" s="1018">
        <v>28</v>
      </c>
      <c r="AI40" s="1018">
        <v>21</v>
      </c>
      <c r="AJ40" s="1018">
        <v>3</v>
      </c>
      <c r="AK40" s="1020">
        <v>18</v>
      </c>
      <c r="AL40" s="1020">
        <v>1</v>
      </c>
      <c r="AM40" s="832"/>
      <c r="AN40" s="848"/>
      <c r="AO40" s="848"/>
      <c r="AP40" s="848"/>
      <c r="AQ40" s="848"/>
      <c r="AR40" s="848"/>
      <c r="AS40" s="848"/>
      <c r="AT40" s="849"/>
      <c r="AU40" s="1022"/>
      <c r="AV40" s="1022"/>
      <c r="AW40" s="1022"/>
      <c r="AX40" s="1022"/>
      <c r="AY40" s="1022"/>
      <c r="AZ40" s="1070"/>
      <c r="BA40" s="1020">
        <v>0</v>
      </c>
      <c r="BB40" s="1020">
        <v>28</v>
      </c>
      <c r="BC40" s="1020">
        <v>24</v>
      </c>
      <c r="BD40" s="1020">
        <v>4</v>
      </c>
      <c r="BE40" s="1020">
        <v>20</v>
      </c>
      <c r="BF40" s="1020">
        <v>1</v>
      </c>
      <c r="BG40" s="1080">
        <v>159.39130434782609</v>
      </c>
      <c r="BH40" s="1068">
        <v>4472.9384615384615</v>
      </c>
      <c r="BI40" s="1068">
        <v>1944.7230769230769</v>
      </c>
      <c r="BJ40" s="1041"/>
      <c r="BK40" s="1020">
        <v>70</v>
      </c>
      <c r="BL40" s="1020">
        <v>1</v>
      </c>
      <c r="BM40" s="1020">
        <v>1</v>
      </c>
      <c r="BN40" s="1041"/>
      <c r="BO40" s="1020">
        <v>72</v>
      </c>
      <c r="BP40" s="1020">
        <v>0</v>
      </c>
      <c r="BQ40" s="1020">
        <v>0</v>
      </c>
      <c r="BR40" s="1132">
        <v>61.298507462686565</v>
      </c>
      <c r="BS40" s="1028">
        <v>67</v>
      </c>
      <c r="BT40" s="1041">
        <v>8</v>
      </c>
      <c r="BU40" s="1041">
        <v>59</v>
      </c>
      <c r="BV40" s="1041">
        <v>0</v>
      </c>
      <c r="BW40" s="1028">
        <v>4</v>
      </c>
      <c r="BX40" s="1028">
        <v>0</v>
      </c>
      <c r="BY40" s="648"/>
      <c r="BZ40" s="648"/>
      <c r="CA40" s="648"/>
      <c r="CB40" s="648"/>
      <c r="CC40" s="648"/>
      <c r="CD40" s="648"/>
      <c r="CE40" s="648"/>
      <c r="CF40" s="648"/>
      <c r="CG40" s="648"/>
      <c r="CH40" s="648"/>
      <c r="CI40" s="648"/>
      <c r="CJ40" s="648"/>
      <c r="CK40" s="648"/>
      <c r="CL40" s="648"/>
      <c r="CM40" s="1020">
        <v>8</v>
      </c>
      <c r="CN40" s="1020">
        <v>60</v>
      </c>
      <c r="CO40" s="1020">
        <v>0</v>
      </c>
      <c r="CP40" s="1020">
        <v>4</v>
      </c>
      <c r="CQ40" s="1020">
        <v>0</v>
      </c>
      <c r="CR40" s="1143"/>
      <c r="CS40" s="1020">
        <v>80</v>
      </c>
      <c r="CT40" s="1020">
        <v>17</v>
      </c>
      <c r="CU40" s="1020">
        <v>0</v>
      </c>
      <c r="CV40" s="1143"/>
      <c r="CW40" s="1020">
        <v>7</v>
      </c>
      <c r="CX40" s="1020">
        <v>64</v>
      </c>
      <c r="CY40" s="1020">
        <v>1</v>
      </c>
      <c r="CZ40" s="1041"/>
      <c r="DA40" s="1020">
        <v>1</v>
      </c>
      <c r="DB40" s="1020">
        <v>11</v>
      </c>
      <c r="DC40" s="1020">
        <v>0</v>
      </c>
      <c r="DD40" s="1020">
        <v>34</v>
      </c>
      <c r="DE40" s="1020">
        <v>12</v>
      </c>
      <c r="DF40" s="1020">
        <v>3</v>
      </c>
      <c r="DG40" s="1020">
        <v>0</v>
      </c>
      <c r="DH40" s="1020">
        <v>9</v>
      </c>
      <c r="DI40" s="1020">
        <v>0</v>
      </c>
      <c r="DJ40" s="1020">
        <v>1</v>
      </c>
      <c r="DK40" s="1020">
        <v>0</v>
      </c>
      <c r="DL40" s="648"/>
      <c r="DM40" s="1143"/>
      <c r="DN40" s="1020">
        <v>72</v>
      </c>
      <c r="DO40" s="1020">
        <v>0</v>
      </c>
      <c r="DP40" s="1020">
        <v>0</v>
      </c>
      <c r="DQ40" s="1143"/>
      <c r="DR40" s="1020">
        <v>20</v>
      </c>
      <c r="DS40" s="1020">
        <v>45</v>
      </c>
      <c r="DT40" s="1020">
        <v>6</v>
      </c>
      <c r="DU40" s="1020">
        <v>0</v>
      </c>
      <c r="DV40" s="1028">
        <v>1</v>
      </c>
      <c r="DW40" s="1080">
        <v>192</v>
      </c>
      <c r="DX40" s="1080">
        <v>47</v>
      </c>
      <c r="DY40" s="1080">
        <v>159</v>
      </c>
      <c r="DZ40" s="1080">
        <v>158</v>
      </c>
      <c r="EA40" s="1028">
        <v>66</v>
      </c>
      <c r="EB40" s="1035">
        <v>60</v>
      </c>
      <c r="EC40" s="1035">
        <v>1</v>
      </c>
      <c r="ED40" s="1035">
        <v>3</v>
      </c>
      <c r="EE40" s="1035">
        <v>0</v>
      </c>
      <c r="EF40" s="1035">
        <v>0</v>
      </c>
      <c r="EG40" s="1035">
        <v>0</v>
      </c>
      <c r="EH40" s="1035">
        <v>2</v>
      </c>
      <c r="EI40" s="1028">
        <v>6</v>
      </c>
      <c r="EJ40" s="1028">
        <v>0</v>
      </c>
      <c r="EK40" s="648"/>
      <c r="EL40" s="648"/>
      <c r="EM40" s="648"/>
      <c r="EN40" s="648"/>
      <c r="EO40" s="648"/>
      <c r="EP40" s="648"/>
      <c r="EQ40" s="648"/>
      <c r="ER40" s="648"/>
      <c r="ES40" s="648"/>
      <c r="ET40" s="648"/>
      <c r="EU40" s="648"/>
      <c r="EV40" s="648"/>
      <c r="EW40" s="648"/>
      <c r="EX40" s="648"/>
      <c r="EY40" s="648"/>
      <c r="EZ40" s="648"/>
      <c r="FA40" s="648"/>
      <c r="FB40" s="648"/>
      <c r="FC40" s="648"/>
      <c r="FD40" s="648"/>
      <c r="FE40" s="648"/>
      <c r="FF40" s="648"/>
      <c r="FG40" s="648"/>
      <c r="FH40" s="648"/>
      <c r="FI40" s="648"/>
      <c r="FJ40" s="648"/>
      <c r="FK40" s="648"/>
      <c r="FL40" s="648"/>
      <c r="FM40" s="648"/>
      <c r="FN40" s="648"/>
      <c r="FO40" s="648"/>
      <c r="FP40" s="648"/>
      <c r="FQ40" s="648"/>
      <c r="FR40" s="648"/>
      <c r="FS40" s="648"/>
      <c r="FT40" s="648"/>
      <c r="FU40" s="648"/>
      <c r="FV40" s="648"/>
      <c r="FW40" s="648"/>
      <c r="FX40" s="648"/>
      <c r="FY40" s="648"/>
      <c r="FZ40" s="648"/>
      <c r="GA40" s="648"/>
      <c r="GB40" s="648"/>
      <c r="GC40" s="648"/>
      <c r="GD40" s="648"/>
      <c r="GE40" s="648"/>
      <c r="GF40" s="648"/>
      <c r="GG40" s="648"/>
      <c r="GH40" s="648"/>
      <c r="GI40" s="1020">
        <v>60</v>
      </c>
      <c r="GJ40" s="1020">
        <v>4</v>
      </c>
      <c r="GK40" s="1020">
        <v>46</v>
      </c>
      <c r="GL40" s="1020">
        <v>9</v>
      </c>
      <c r="GM40" s="1020">
        <v>12</v>
      </c>
      <c r="GN40" s="1020">
        <v>11</v>
      </c>
      <c r="GO40" s="1020">
        <v>53</v>
      </c>
      <c r="GP40" s="1020">
        <v>6</v>
      </c>
      <c r="GQ40" s="1020">
        <v>0</v>
      </c>
      <c r="GR40" s="648"/>
      <c r="GS40" s="1143"/>
      <c r="GT40" s="1020">
        <v>72</v>
      </c>
      <c r="GU40" s="1020">
        <v>0</v>
      </c>
      <c r="GV40" s="1020">
        <v>0</v>
      </c>
      <c r="GW40" s="1143"/>
      <c r="GX40" s="1020">
        <v>50</v>
      </c>
      <c r="GY40" s="1020">
        <v>12</v>
      </c>
      <c r="GZ40" s="1020">
        <v>7</v>
      </c>
      <c r="HA40" s="1020">
        <v>1</v>
      </c>
      <c r="HB40" s="1028">
        <v>2</v>
      </c>
      <c r="HC40" s="1020">
        <v>7</v>
      </c>
      <c r="HD40" s="1020">
        <v>4</v>
      </c>
      <c r="HE40" s="1080">
        <v>1465</v>
      </c>
      <c r="HF40" s="1020">
        <v>68</v>
      </c>
      <c r="HG40" s="1020">
        <v>0</v>
      </c>
      <c r="HH40" s="1020">
        <v>4</v>
      </c>
      <c r="HI40" s="1080">
        <v>216</v>
      </c>
      <c r="HJ40" s="1020">
        <v>50</v>
      </c>
      <c r="HK40" s="1020">
        <v>6</v>
      </c>
      <c r="HL40" s="1020">
        <v>16</v>
      </c>
      <c r="HM40" s="901"/>
      <c r="HN40" s="1020">
        <v>25</v>
      </c>
      <c r="HO40" s="1020">
        <v>7</v>
      </c>
      <c r="HP40" s="1020">
        <v>17</v>
      </c>
      <c r="HQ40" s="1020">
        <v>6</v>
      </c>
      <c r="HR40" s="1020">
        <v>5</v>
      </c>
      <c r="HS40" s="1020">
        <v>3</v>
      </c>
      <c r="HT40" s="1020">
        <v>7</v>
      </c>
      <c r="HU40" s="1020">
        <v>2</v>
      </c>
      <c r="HV40" s="648"/>
      <c r="HW40" s="1041"/>
      <c r="HX40" s="1041"/>
      <c r="HY40" s="1041"/>
      <c r="HZ40" s="1041"/>
      <c r="IA40" s="648"/>
      <c r="IB40" s="648"/>
      <c r="IC40" s="648"/>
      <c r="ID40" s="648"/>
      <c r="IE40" s="648"/>
      <c r="IF40" s="648"/>
      <c r="IG40" s="648"/>
      <c r="IH40" s="648"/>
      <c r="II40" s="648"/>
      <c r="IJ40" s="648"/>
      <c r="IK40" s="648"/>
      <c r="IL40" s="648"/>
      <c r="IM40" s="648"/>
      <c r="IN40" s="648"/>
      <c r="IO40" s="648"/>
      <c r="IP40" s="1041"/>
      <c r="IQ40" s="648"/>
      <c r="IR40" s="648"/>
      <c r="IS40" s="648"/>
      <c r="IT40" s="648"/>
      <c r="IU40" s="648"/>
      <c r="IV40" s="648"/>
      <c r="IW40" s="1041"/>
      <c r="IX40" s="1020">
        <v>39</v>
      </c>
      <c r="IY40" s="1020">
        <v>28</v>
      </c>
      <c r="IZ40" s="1020">
        <v>62</v>
      </c>
      <c r="JA40" s="1020">
        <v>28</v>
      </c>
      <c r="JB40" s="1020">
        <v>5</v>
      </c>
      <c r="JC40" s="1020">
        <v>1</v>
      </c>
      <c r="JD40" s="1020">
        <v>66</v>
      </c>
      <c r="JE40" s="648"/>
      <c r="JF40" s="648"/>
      <c r="JG40" s="1041"/>
      <c r="JH40" s="1041"/>
      <c r="JI40" s="1041"/>
      <c r="JJ40" s="1041"/>
      <c r="JK40" s="648"/>
      <c r="JL40" s="648"/>
      <c r="JM40" s="648"/>
      <c r="JN40" s="648"/>
      <c r="JO40" s="648"/>
      <c r="JP40" s="648"/>
      <c r="JQ40" s="648"/>
      <c r="JR40" s="648"/>
      <c r="JS40" s="648"/>
      <c r="JT40" s="648"/>
      <c r="JU40" s="648"/>
      <c r="JV40" s="648"/>
      <c r="JW40" s="648"/>
      <c r="JX40" s="648"/>
      <c r="JY40" s="648"/>
      <c r="JZ40" s="1041"/>
      <c r="KA40" s="648"/>
      <c r="KB40" s="648"/>
      <c r="KC40" s="648"/>
      <c r="KD40" s="648"/>
      <c r="KE40" s="648"/>
      <c r="KF40" s="648"/>
      <c r="KG40" s="1041"/>
      <c r="KH40" s="1020">
        <v>82</v>
      </c>
      <c r="KI40" s="1020">
        <v>73</v>
      </c>
      <c r="KJ40" s="1020">
        <v>31</v>
      </c>
      <c r="KK40" s="1020">
        <v>1</v>
      </c>
      <c r="KL40" s="1020">
        <v>103</v>
      </c>
      <c r="KM40" s="1020">
        <v>104</v>
      </c>
      <c r="KN40" s="1020">
        <v>71</v>
      </c>
      <c r="KO40" s="648"/>
    </row>
    <row r="41" spans="1:302" s="1" customFormat="1" ht="12" customHeight="1">
      <c r="A41" s="1056"/>
      <c r="B41" s="1021"/>
      <c r="C41" s="1121"/>
      <c r="D41" s="1113"/>
      <c r="E41" s="1113"/>
      <c r="F41" s="1119"/>
      <c r="G41" s="1021"/>
      <c r="H41" s="1021"/>
      <c r="I41" s="1021"/>
      <c r="J41" s="1021"/>
      <c r="K41" s="1021"/>
      <c r="L41" s="1119"/>
      <c r="M41" s="1021"/>
      <c r="N41" s="1021"/>
      <c r="O41" s="1021"/>
      <c r="P41" s="1021"/>
      <c r="Q41" s="1021"/>
      <c r="R41" s="1021"/>
      <c r="S41" s="1115"/>
      <c r="T41" s="1115"/>
      <c r="U41" s="1115"/>
      <c r="V41" s="1115"/>
      <c r="W41" s="1064"/>
      <c r="X41" s="1021"/>
      <c r="Y41" s="1021"/>
      <c r="Z41" s="1021"/>
      <c r="AA41" s="1021"/>
      <c r="AB41" s="1021"/>
      <c r="AC41" s="1021"/>
      <c r="AD41" s="1021"/>
      <c r="AE41" s="1021"/>
      <c r="AF41" s="1110"/>
      <c r="AG41" s="1019"/>
      <c r="AH41" s="1019"/>
      <c r="AI41" s="1019"/>
      <c r="AJ41" s="1019"/>
      <c r="AK41" s="1021"/>
      <c r="AL41" s="1021"/>
      <c r="AM41" s="832"/>
      <c r="AN41" s="848"/>
      <c r="AO41" s="848"/>
      <c r="AP41" s="848"/>
      <c r="AQ41" s="848"/>
      <c r="AR41" s="848"/>
      <c r="AS41" s="848"/>
      <c r="AT41" s="849"/>
      <c r="AU41" s="1022"/>
      <c r="AV41" s="1022"/>
      <c r="AW41" s="1022"/>
      <c r="AX41" s="1022"/>
      <c r="AY41" s="1022"/>
      <c r="AZ41" s="1071"/>
      <c r="BA41" s="1021"/>
      <c r="BB41" s="1021"/>
      <c r="BC41" s="1021"/>
      <c r="BD41" s="1021"/>
      <c r="BE41" s="1021"/>
      <c r="BF41" s="1021"/>
      <c r="BG41" s="1067"/>
      <c r="BH41" s="1069"/>
      <c r="BI41" s="1069"/>
      <c r="BJ41" s="1042"/>
      <c r="BK41" s="1021"/>
      <c r="BL41" s="1021"/>
      <c r="BM41" s="1021"/>
      <c r="BN41" s="1042"/>
      <c r="BO41" s="1021"/>
      <c r="BP41" s="1021"/>
      <c r="BQ41" s="1021"/>
      <c r="BR41" s="1133"/>
      <c r="BS41" s="1029"/>
      <c r="BT41" s="1042"/>
      <c r="BU41" s="1042"/>
      <c r="BV41" s="1042"/>
      <c r="BW41" s="1029"/>
      <c r="BX41" s="1029"/>
      <c r="BY41" s="648"/>
      <c r="BZ41" s="648"/>
      <c r="CA41" s="648"/>
      <c r="CB41" s="648"/>
      <c r="CC41" s="648"/>
      <c r="CD41" s="648"/>
      <c r="CE41" s="648"/>
      <c r="CF41" s="648"/>
      <c r="CG41" s="648"/>
      <c r="CH41" s="648"/>
      <c r="CI41" s="648"/>
      <c r="CJ41" s="648"/>
      <c r="CK41" s="648"/>
      <c r="CL41" s="648"/>
      <c r="CM41" s="1021"/>
      <c r="CN41" s="1021"/>
      <c r="CO41" s="1021"/>
      <c r="CP41" s="1021"/>
      <c r="CQ41" s="1021"/>
      <c r="CR41" s="1144"/>
      <c r="CS41" s="1021"/>
      <c r="CT41" s="1021"/>
      <c r="CU41" s="1021"/>
      <c r="CV41" s="1144"/>
      <c r="CW41" s="1021"/>
      <c r="CX41" s="1021"/>
      <c r="CY41" s="1021"/>
      <c r="CZ41" s="1042"/>
      <c r="DA41" s="1021"/>
      <c r="DB41" s="1021"/>
      <c r="DC41" s="1021"/>
      <c r="DD41" s="1021"/>
      <c r="DE41" s="1021"/>
      <c r="DF41" s="1021"/>
      <c r="DG41" s="1021"/>
      <c r="DH41" s="1021"/>
      <c r="DI41" s="1021"/>
      <c r="DJ41" s="1021"/>
      <c r="DK41" s="1021"/>
      <c r="DL41" s="648"/>
      <c r="DM41" s="1144"/>
      <c r="DN41" s="1021"/>
      <c r="DO41" s="1021"/>
      <c r="DP41" s="1021"/>
      <c r="DQ41" s="1144"/>
      <c r="DR41" s="1021"/>
      <c r="DS41" s="1021"/>
      <c r="DT41" s="1021"/>
      <c r="DU41" s="1021"/>
      <c r="DV41" s="1029"/>
      <c r="DW41" s="1067"/>
      <c r="DX41" s="1067"/>
      <c r="DY41" s="1067"/>
      <c r="DZ41" s="1067"/>
      <c r="EA41" s="1029"/>
      <c r="EB41" s="1036"/>
      <c r="EC41" s="1036"/>
      <c r="ED41" s="1036"/>
      <c r="EE41" s="1036"/>
      <c r="EF41" s="1036"/>
      <c r="EG41" s="1036"/>
      <c r="EH41" s="1036"/>
      <c r="EI41" s="1029"/>
      <c r="EJ41" s="1029"/>
      <c r="EK41" s="648"/>
      <c r="EL41" s="648"/>
      <c r="EM41" s="648"/>
      <c r="EN41" s="648"/>
      <c r="EO41" s="648"/>
      <c r="EP41" s="648"/>
      <c r="EQ41" s="648"/>
      <c r="ER41" s="648"/>
      <c r="ES41" s="648"/>
      <c r="ET41" s="648"/>
      <c r="EU41" s="648"/>
      <c r="EV41" s="648"/>
      <c r="EW41" s="648"/>
      <c r="EX41" s="648"/>
      <c r="EY41" s="648"/>
      <c r="EZ41" s="648"/>
      <c r="FA41" s="648"/>
      <c r="FB41" s="648"/>
      <c r="FC41" s="648"/>
      <c r="FD41" s="648"/>
      <c r="FE41" s="648"/>
      <c r="FF41" s="648"/>
      <c r="FG41" s="648"/>
      <c r="FH41" s="648"/>
      <c r="FI41" s="648"/>
      <c r="FJ41" s="648"/>
      <c r="FK41" s="648"/>
      <c r="FL41" s="648"/>
      <c r="FM41" s="648"/>
      <c r="FN41" s="648"/>
      <c r="FO41" s="648"/>
      <c r="FP41" s="648"/>
      <c r="FQ41" s="648"/>
      <c r="FR41" s="648"/>
      <c r="FS41" s="648"/>
      <c r="FT41" s="648"/>
      <c r="FU41" s="648"/>
      <c r="FV41" s="648"/>
      <c r="FW41" s="648"/>
      <c r="FX41" s="648"/>
      <c r="FY41" s="648"/>
      <c r="FZ41" s="648"/>
      <c r="GA41" s="648"/>
      <c r="GB41" s="648"/>
      <c r="GC41" s="648"/>
      <c r="GD41" s="648"/>
      <c r="GE41" s="648"/>
      <c r="GF41" s="648"/>
      <c r="GG41" s="648"/>
      <c r="GH41" s="648"/>
      <c r="GI41" s="1021"/>
      <c r="GJ41" s="1021"/>
      <c r="GK41" s="1021"/>
      <c r="GL41" s="1021"/>
      <c r="GM41" s="1021"/>
      <c r="GN41" s="1021"/>
      <c r="GO41" s="1021"/>
      <c r="GP41" s="1021"/>
      <c r="GQ41" s="1021"/>
      <c r="GR41" s="648"/>
      <c r="GS41" s="1144"/>
      <c r="GT41" s="1021"/>
      <c r="GU41" s="1021"/>
      <c r="GV41" s="1021"/>
      <c r="GW41" s="1144"/>
      <c r="GX41" s="1021"/>
      <c r="GY41" s="1021"/>
      <c r="GZ41" s="1021"/>
      <c r="HA41" s="1021"/>
      <c r="HB41" s="1029"/>
      <c r="HC41" s="1021"/>
      <c r="HD41" s="1021"/>
      <c r="HE41" s="1067"/>
      <c r="HF41" s="1021"/>
      <c r="HG41" s="1021"/>
      <c r="HH41" s="1021"/>
      <c r="HI41" s="1067"/>
      <c r="HJ41" s="1021"/>
      <c r="HK41" s="1021"/>
      <c r="HL41" s="1021"/>
      <c r="HM41" s="901"/>
      <c r="HN41" s="1021"/>
      <c r="HO41" s="1021"/>
      <c r="HP41" s="1021"/>
      <c r="HQ41" s="1021"/>
      <c r="HR41" s="1021"/>
      <c r="HS41" s="1021"/>
      <c r="HT41" s="1021"/>
      <c r="HU41" s="1021"/>
      <c r="HV41" s="648"/>
      <c r="HW41" s="1042"/>
      <c r="HX41" s="1042"/>
      <c r="HY41" s="1042"/>
      <c r="HZ41" s="1042"/>
      <c r="IA41" s="648"/>
      <c r="IB41" s="648"/>
      <c r="IC41" s="648"/>
      <c r="ID41" s="648"/>
      <c r="IE41" s="648"/>
      <c r="IF41" s="648"/>
      <c r="IG41" s="648"/>
      <c r="IH41" s="648"/>
      <c r="II41" s="648"/>
      <c r="IJ41" s="648"/>
      <c r="IK41" s="648"/>
      <c r="IL41" s="648"/>
      <c r="IM41" s="648"/>
      <c r="IN41" s="648"/>
      <c r="IO41" s="648"/>
      <c r="IP41" s="1042"/>
      <c r="IQ41" s="648"/>
      <c r="IR41" s="648"/>
      <c r="IS41" s="648"/>
      <c r="IT41" s="648"/>
      <c r="IU41" s="648"/>
      <c r="IV41" s="648"/>
      <c r="IW41" s="1042"/>
      <c r="IX41" s="1021"/>
      <c r="IY41" s="1021"/>
      <c r="IZ41" s="1021"/>
      <c r="JA41" s="1021"/>
      <c r="JB41" s="1021"/>
      <c r="JC41" s="1021"/>
      <c r="JD41" s="1021"/>
      <c r="JE41" s="648"/>
      <c r="JF41" s="648"/>
      <c r="JG41" s="1042"/>
      <c r="JH41" s="1042"/>
      <c r="JI41" s="1042"/>
      <c r="JJ41" s="1042"/>
      <c r="JK41" s="648"/>
      <c r="JL41" s="648"/>
      <c r="JM41" s="648"/>
      <c r="JN41" s="648"/>
      <c r="JO41" s="648"/>
      <c r="JP41" s="648"/>
      <c r="JQ41" s="648"/>
      <c r="JR41" s="648"/>
      <c r="JS41" s="648"/>
      <c r="JT41" s="648"/>
      <c r="JU41" s="648"/>
      <c r="JV41" s="648"/>
      <c r="JW41" s="648"/>
      <c r="JX41" s="648"/>
      <c r="JY41" s="648"/>
      <c r="JZ41" s="1042"/>
      <c r="KA41" s="648"/>
      <c r="KB41" s="648"/>
      <c r="KC41" s="648"/>
      <c r="KD41" s="648"/>
      <c r="KE41" s="648"/>
      <c r="KF41" s="648"/>
      <c r="KG41" s="1042"/>
      <c r="KH41" s="1021"/>
      <c r="KI41" s="1021"/>
      <c r="KJ41" s="1021"/>
      <c r="KK41" s="1021"/>
      <c r="KL41" s="1021"/>
      <c r="KM41" s="1021"/>
      <c r="KN41" s="1021"/>
      <c r="KO41" s="648"/>
    </row>
    <row r="42" spans="1:302" s="1" customFormat="1" ht="12" customHeight="1">
      <c r="A42" s="1056" t="s">
        <v>430</v>
      </c>
      <c r="B42" s="1020">
        <v>84</v>
      </c>
      <c r="C42" s="1120">
        <v>5776</v>
      </c>
      <c r="D42" s="1112">
        <v>1100.1754385964912</v>
      </c>
      <c r="E42" s="1112">
        <v>1052.7260273972602</v>
      </c>
      <c r="F42" s="1118"/>
      <c r="G42" s="1020">
        <v>3</v>
      </c>
      <c r="H42" s="1020">
        <v>18</v>
      </c>
      <c r="I42" s="1020">
        <v>62</v>
      </c>
      <c r="J42" s="1020">
        <v>0</v>
      </c>
      <c r="K42" s="1020">
        <v>1</v>
      </c>
      <c r="L42" s="1118"/>
      <c r="M42" s="1020">
        <v>3</v>
      </c>
      <c r="N42" s="1020">
        <v>4</v>
      </c>
      <c r="O42" s="1020">
        <v>15</v>
      </c>
      <c r="P42" s="1020">
        <v>12</v>
      </c>
      <c r="Q42" s="1020">
        <v>38</v>
      </c>
      <c r="R42" s="1020">
        <v>12</v>
      </c>
      <c r="S42" s="1114">
        <v>40.026543209876536</v>
      </c>
      <c r="T42" s="1114">
        <v>29.591929824561404</v>
      </c>
      <c r="U42" s="1114">
        <v>11.705974025974024</v>
      </c>
      <c r="V42" s="1114">
        <v>3.957179487179487</v>
      </c>
      <c r="W42" s="1063">
        <v>76</v>
      </c>
      <c r="X42" s="1020">
        <v>40</v>
      </c>
      <c r="Y42" s="1020">
        <v>7</v>
      </c>
      <c r="Z42" s="1020">
        <v>8</v>
      </c>
      <c r="AA42" s="1020">
        <v>1</v>
      </c>
      <c r="AB42" s="1020">
        <v>0</v>
      </c>
      <c r="AC42" s="1020">
        <v>20</v>
      </c>
      <c r="AD42" s="1020">
        <v>8</v>
      </c>
      <c r="AE42" s="1020">
        <v>0</v>
      </c>
      <c r="AF42" s="1014">
        <v>54</v>
      </c>
      <c r="AG42" s="1018">
        <v>1</v>
      </c>
      <c r="AH42" s="1018">
        <v>20</v>
      </c>
      <c r="AI42" s="1018">
        <v>29</v>
      </c>
      <c r="AJ42" s="1018">
        <v>4</v>
      </c>
      <c r="AK42" s="1020">
        <v>28</v>
      </c>
      <c r="AL42" s="1020">
        <v>2</v>
      </c>
      <c r="AM42" s="832"/>
      <c r="AN42" s="848"/>
      <c r="AO42" s="848"/>
      <c r="AP42" s="848"/>
      <c r="AQ42" s="848"/>
      <c r="AR42" s="848"/>
      <c r="AS42" s="848"/>
      <c r="AT42" s="849"/>
      <c r="AU42" s="1022"/>
      <c r="AV42" s="1022"/>
      <c r="AW42" s="1022"/>
      <c r="AX42" s="1022"/>
      <c r="AY42" s="1022"/>
      <c r="AZ42" s="1070"/>
      <c r="BA42" s="1020">
        <v>1</v>
      </c>
      <c r="BB42" s="1020">
        <v>20</v>
      </c>
      <c r="BC42" s="1020">
        <v>31</v>
      </c>
      <c r="BD42" s="1020">
        <v>5</v>
      </c>
      <c r="BE42" s="1020">
        <v>28</v>
      </c>
      <c r="BF42" s="1020">
        <v>2</v>
      </c>
      <c r="BG42" s="1080">
        <v>43.951807228915662</v>
      </c>
      <c r="BH42" s="1068">
        <v>1036.1728395061727</v>
      </c>
      <c r="BI42" s="1068">
        <v>431.88888888888891</v>
      </c>
      <c r="BJ42" s="1041"/>
      <c r="BK42" s="1020">
        <v>80</v>
      </c>
      <c r="BL42" s="1020">
        <v>3</v>
      </c>
      <c r="BM42" s="1020">
        <v>0</v>
      </c>
      <c r="BN42" s="1041"/>
      <c r="BO42" s="1020">
        <v>80</v>
      </c>
      <c r="BP42" s="1020">
        <v>2</v>
      </c>
      <c r="BQ42" s="1020">
        <v>1</v>
      </c>
      <c r="BR42" s="1132">
        <v>61.415584415584412</v>
      </c>
      <c r="BS42" s="1028">
        <v>77</v>
      </c>
      <c r="BT42" s="1041">
        <v>10</v>
      </c>
      <c r="BU42" s="1041">
        <v>67</v>
      </c>
      <c r="BV42" s="1041">
        <v>0</v>
      </c>
      <c r="BW42" s="1028">
        <v>4</v>
      </c>
      <c r="BX42" s="1028">
        <v>2</v>
      </c>
      <c r="BY42" s="648"/>
      <c r="BZ42" s="648"/>
      <c r="CA42" s="648"/>
      <c r="CB42" s="648"/>
      <c r="CC42" s="648"/>
      <c r="CD42" s="648"/>
      <c r="CE42" s="648"/>
      <c r="CF42" s="648"/>
      <c r="CG42" s="648"/>
      <c r="CH42" s="648"/>
      <c r="CI42" s="648"/>
      <c r="CJ42" s="648"/>
      <c r="CK42" s="648"/>
      <c r="CL42" s="648"/>
      <c r="CM42" s="1020">
        <v>10</v>
      </c>
      <c r="CN42" s="1020">
        <v>69</v>
      </c>
      <c r="CO42" s="1020">
        <v>1</v>
      </c>
      <c r="CP42" s="1020">
        <v>4</v>
      </c>
      <c r="CQ42" s="1020">
        <v>2</v>
      </c>
      <c r="CR42" s="1143"/>
      <c r="CS42" s="1020">
        <v>91</v>
      </c>
      <c r="CT42" s="1020">
        <v>21</v>
      </c>
      <c r="CU42" s="1020">
        <v>2</v>
      </c>
      <c r="CV42" s="1143"/>
      <c r="CW42" s="1020">
        <v>4</v>
      </c>
      <c r="CX42" s="1020">
        <v>78</v>
      </c>
      <c r="CY42" s="1020">
        <v>1</v>
      </c>
      <c r="CZ42" s="1041"/>
      <c r="DA42" s="1020">
        <v>0</v>
      </c>
      <c r="DB42" s="1020">
        <v>10</v>
      </c>
      <c r="DC42" s="1020">
        <v>1</v>
      </c>
      <c r="DD42" s="1020">
        <v>49</v>
      </c>
      <c r="DE42" s="1020">
        <v>16</v>
      </c>
      <c r="DF42" s="1020">
        <v>2</v>
      </c>
      <c r="DG42" s="1020">
        <v>2</v>
      </c>
      <c r="DH42" s="1020">
        <v>4</v>
      </c>
      <c r="DI42" s="1020">
        <v>0</v>
      </c>
      <c r="DJ42" s="1020">
        <v>0</v>
      </c>
      <c r="DK42" s="1020">
        <v>0</v>
      </c>
      <c r="DL42" s="648"/>
      <c r="DM42" s="1143"/>
      <c r="DN42" s="1020">
        <v>81</v>
      </c>
      <c r="DO42" s="1020">
        <v>1</v>
      </c>
      <c r="DP42" s="1020">
        <v>2</v>
      </c>
      <c r="DQ42" s="1143"/>
      <c r="DR42" s="1020">
        <v>24</v>
      </c>
      <c r="DS42" s="1020">
        <v>50</v>
      </c>
      <c r="DT42" s="1020">
        <v>7</v>
      </c>
      <c r="DU42" s="1020">
        <v>0</v>
      </c>
      <c r="DV42" s="1028">
        <v>0</v>
      </c>
      <c r="DW42" s="1080">
        <v>35</v>
      </c>
      <c r="DX42" s="1080">
        <v>12</v>
      </c>
      <c r="DY42" s="1080">
        <v>40</v>
      </c>
      <c r="DZ42" s="1080">
        <v>40</v>
      </c>
      <c r="EA42" s="1028">
        <v>79</v>
      </c>
      <c r="EB42" s="1035">
        <v>70</v>
      </c>
      <c r="EC42" s="1035">
        <v>0</v>
      </c>
      <c r="ED42" s="1035">
        <v>3</v>
      </c>
      <c r="EE42" s="1035">
        <v>0</v>
      </c>
      <c r="EF42" s="1035">
        <v>1</v>
      </c>
      <c r="EG42" s="1035">
        <v>0</v>
      </c>
      <c r="EH42" s="1035">
        <v>5</v>
      </c>
      <c r="EI42" s="1028">
        <v>4</v>
      </c>
      <c r="EJ42" s="1028">
        <v>1</v>
      </c>
      <c r="EK42" s="648"/>
      <c r="EL42" s="648"/>
      <c r="EM42" s="648"/>
      <c r="EN42" s="648"/>
      <c r="EO42" s="648"/>
      <c r="EP42" s="648"/>
      <c r="EQ42" s="648"/>
      <c r="ER42" s="648"/>
      <c r="ES42" s="648"/>
      <c r="ET42" s="648"/>
      <c r="EU42" s="648"/>
      <c r="EV42" s="648"/>
      <c r="EW42" s="648"/>
      <c r="EX42" s="648"/>
      <c r="EY42" s="648"/>
      <c r="EZ42" s="648"/>
      <c r="FA42" s="648"/>
      <c r="FB42" s="648"/>
      <c r="FC42" s="648"/>
      <c r="FD42" s="648"/>
      <c r="FE42" s="648"/>
      <c r="FF42" s="648"/>
      <c r="FG42" s="648"/>
      <c r="FH42" s="648"/>
      <c r="FI42" s="648"/>
      <c r="FJ42" s="648"/>
      <c r="FK42" s="648"/>
      <c r="FL42" s="648"/>
      <c r="FM42" s="648"/>
      <c r="FN42" s="648"/>
      <c r="FO42" s="648"/>
      <c r="FP42" s="648"/>
      <c r="FQ42" s="648"/>
      <c r="FR42" s="648"/>
      <c r="FS42" s="648"/>
      <c r="FT42" s="648"/>
      <c r="FU42" s="648"/>
      <c r="FV42" s="648"/>
      <c r="FW42" s="648"/>
      <c r="FX42" s="648"/>
      <c r="FY42" s="648"/>
      <c r="FZ42" s="648"/>
      <c r="GA42" s="648"/>
      <c r="GB42" s="648"/>
      <c r="GC42" s="648"/>
      <c r="GD42" s="648"/>
      <c r="GE42" s="648"/>
      <c r="GF42" s="648"/>
      <c r="GG42" s="648"/>
      <c r="GH42" s="648"/>
      <c r="GI42" s="1020">
        <v>70</v>
      </c>
      <c r="GJ42" s="1020">
        <v>7</v>
      </c>
      <c r="GK42" s="1020">
        <v>39</v>
      </c>
      <c r="GL42" s="1020">
        <v>8</v>
      </c>
      <c r="GM42" s="1020">
        <v>16</v>
      </c>
      <c r="GN42" s="1020">
        <v>12</v>
      </c>
      <c r="GO42" s="1020">
        <v>45</v>
      </c>
      <c r="GP42" s="1020">
        <v>5</v>
      </c>
      <c r="GQ42" s="1020">
        <v>1</v>
      </c>
      <c r="GR42" s="648"/>
      <c r="GS42" s="1143"/>
      <c r="GT42" s="1020">
        <v>77</v>
      </c>
      <c r="GU42" s="1020">
        <v>6</v>
      </c>
      <c r="GV42" s="1020">
        <v>1</v>
      </c>
      <c r="GW42" s="1143"/>
      <c r="GX42" s="1020">
        <v>56</v>
      </c>
      <c r="GY42" s="1020">
        <v>13</v>
      </c>
      <c r="GZ42" s="1020">
        <v>5</v>
      </c>
      <c r="HA42" s="1020">
        <v>2</v>
      </c>
      <c r="HB42" s="1028">
        <v>1</v>
      </c>
      <c r="HC42" s="1020">
        <v>2</v>
      </c>
      <c r="HD42" s="1020">
        <v>0</v>
      </c>
      <c r="HE42" s="1080">
        <v>647</v>
      </c>
      <c r="HF42" s="1020">
        <v>78</v>
      </c>
      <c r="HG42" s="1020">
        <v>3</v>
      </c>
      <c r="HH42" s="1020">
        <v>3</v>
      </c>
      <c r="HI42" s="1080">
        <v>181</v>
      </c>
      <c r="HJ42" s="1020">
        <v>55</v>
      </c>
      <c r="HK42" s="1020">
        <v>7</v>
      </c>
      <c r="HL42" s="1020">
        <v>22</v>
      </c>
      <c r="HM42" s="901"/>
      <c r="HN42" s="1020">
        <v>29</v>
      </c>
      <c r="HO42" s="1020">
        <v>5</v>
      </c>
      <c r="HP42" s="1020">
        <v>11</v>
      </c>
      <c r="HQ42" s="1020">
        <v>6</v>
      </c>
      <c r="HR42" s="1020">
        <v>7</v>
      </c>
      <c r="HS42" s="1020">
        <v>3</v>
      </c>
      <c r="HT42" s="1020">
        <v>22</v>
      </c>
      <c r="HU42" s="1020">
        <v>1</v>
      </c>
      <c r="HV42" s="648"/>
      <c r="HW42" s="1041"/>
      <c r="HX42" s="1041"/>
      <c r="HY42" s="1041"/>
      <c r="HZ42" s="1041"/>
      <c r="IA42" s="648"/>
      <c r="IB42" s="648"/>
      <c r="IC42" s="648"/>
      <c r="ID42" s="648"/>
      <c r="IE42" s="648"/>
      <c r="IF42" s="648"/>
      <c r="IG42" s="648"/>
      <c r="IH42" s="648"/>
      <c r="II42" s="648"/>
      <c r="IJ42" s="648"/>
      <c r="IK42" s="648"/>
      <c r="IL42" s="648"/>
      <c r="IM42" s="648"/>
      <c r="IN42" s="648"/>
      <c r="IO42" s="648"/>
      <c r="IP42" s="1041"/>
      <c r="IQ42" s="648"/>
      <c r="IR42" s="648"/>
      <c r="IS42" s="648"/>
      <c r="IT42" s="648"/>
      <c r="IU42" s="648"/>
      <c r="IV42" s="648"/>
      <c r="IW42" s="1041"/>
      <c r="IX42" s="1020">
        <v>41</v>
      </c>
      <c r="IY42" s="1020">
        <v>24</v>
      </c>
      <c r="IZ42" s="1020">
        <v>69</v>
      </c>
      <c r="JA42" s="1020">
        <v>33</v>
      </c>
      <c r="JB42" s="1020">
        <v>4</v>
      </c>
      <c r="JC42" s="1020">
        <v>1</v>
      </c>
      <c r="JD42" s="1020">
        <v>79</v>
      </c>
      <c r="JE42" s="648"/>
      <c r="JF42" s="648"/>
      <c r="JG42" s="1041"/>
      <c r="JH42" s="1041"/>
      <c r="JI42" s="1041"/>
      <c r="JJ42" s="1041"/>
      <c r="JK42" s="648"/>
      <c r="JL42" s="648"/>
      <c r="JM42" s="648"/>
      <c r="JN42" s="648"/>
      <c r="JO42" s="648"/>
      <c r="JP42" s="648"/>
      <c r="JQ42" s="648"/>
      <c r="JR42" s="648"/>
      <c r="JS42" s="648"/>
      <c r="JT42" s="648"/>
      <c r="JU42" s="648"/>
      <c r="JV42" s="648"/>
      <c r="JW42" s="648"/>
      <c r="JX42" s="648"/>
      <c r="JY42" s="648"/>
      <c r="JZ42" s="1041"/>
      <c r="KA42" s="648"/>
      <c r="KB42" s="648"/>
      <c r="KC42" s="648"/>
      <c r="KD42" s="648"/>
      <c r="KE42" s="648"/>
      <c r="KF42" s="648"/>
      <c r="KG42" s="1041"/>
      <c r="KH42" s="1020">
        <v>84</v>
      </c>
      <c r="KI42" s="1020">
        <v>76</v>
      </c>
      <c r="KJ42" s="1020">
        <v>34</v>
      </c>
      <c r="KK42" s="1020">
        <v>1</v>
      </c>
      <c r="KL42" s="1020">
        <v>137</v>
      </c>
      <c r="KM42" s="1020">
        <v>102</v>
      </c>
      <c r="KN42" s="1020">
        <v>78</v>
      </c>
      <c r="KO42" s="648"/>
    </row>
    <row r="43" spans="1:302" s="1" customFormat="1" ht="12" customHeight="1">
      <c r="A43" s="1056"/>
      <c r="B43" s="1021"/>
      <c r="C43" s="1121"/>
      <c r="D43" s="1113"/>
      <c r="E43" s="1113"/>
      <c r="F43" s="1119"/>
      <c r="G43" s="1021"/>
      <c r="H43" s="1021"/>
      <c r="I43" s="1021"/>
      <c r="J43" s="1021"/>
      <c r="K43" s="1021"/>
      <c r="L43" s="1119"/>
      <c r="M43" s="1021"/>
      <c r="N43" s="1021"/>
      <c r="O43" s="1021"/>
      <c r="P43" s="1021"/>
      <c r="Q43" s="1021"/>
      <c r="R43" s="1021"/>
      <c r="S43" s="1115"/>
      <c r="T43" s="1115"/>
      <c r="U43" s="1115"/>
      <c r="V43" s="1115"/>
      <c r="W43" s="1064"/>
      <c r="X43" s="1021"/>
      <c r="Y43" s="1021"/>
      <c r="Z43" s="1021"/>
      <c r="AA43" s="1021"/>
      <c r="AB43" s="1021"/>
      <c r="AC43" s="1021"/>
      <c r="AD43" s="1021"/>
      <c r="AE43" s="1021"/>
      <c r="AF43" s="1110"/>
      <c r="AG43" s="1019"/>
      <c r="AH43" s="1019"/>
      <c r="AI43" s="1019"/>
      <c r="AJ43" s="1019"/>
      <c r="AK43" s="1021"/>
      <c r="AL43" s="1021"/>
      <c r="AM43" s="832"/>
      <c r="AN43" s="848"/>
      <c r="AO43" s="848"/>
      <c r="AP43" s="848"/>
      <c r="AQ43" s="848"/>
      <c r="AR43" s="848"/>
      <c r="AS43" s="848"/>
      <c r="AT43" s="849"/>
      <c r="AU43" s="1022"/>
      <c r="AV43" s="1022"/>
      <c r="AW43" s="1022"/>
      <c r="AX43" s="1022"/>
      <c r="AY43" s="1022"/>
      <c r="AZ43" s="1071"/>
      <c r="BA43" s="1021"/>
      <c r="BB43" s="1021"/>
      <c r="BC43" s="1021"/>
      <c r="BD43" s="1021"/>
      <c r="BE43" s="1021"/>
      <c r="BF43" s="1021"/>
      <c r="BG43" s="1067"/>
      <c r="BH43" s="1069"/>
      <c r="BI43" s="1069"/>
      <c r="BJ43" s="1042"/>
      <c r="BK43" s="1021"/>
      <c r="BL43" s="1021"/>
      <c r="BM43" s="1021"/>
      <c r="BN43" s="1042"/>
      <c r="BO43" s="1021"/>
      <c r="BP43" s="1021"/>
      <c r="BQ43" s="1021"/>
      <c r="BR43" s="1133"/>
      <c r="BS43" s="1029"/>
      <c r="BT43" s="1042"/>
      <c r="BU43" s="1042"/>
      <c r="BV43" s="1042"/>
      <c r="BW43" s="1029"/>
      <c r="BX43" s="1029"/>
      <c r="BY43" s="648"/>
      <c r="BZ43" s="648"/>
      <c r="CA43" s="648"/>
      <c r="CB43" s="648"/>
      <c r="CC43" s="648"/>
      <c r="CD43" s="648"/>
      <c r="CE43" s="648"/>
      <c r="CF43" s="648"/>
      <c r="CG43" s="648"/>
      <c r="CH43" s="648"/>
      <c r="CI43" s="648"/>
      <c r="CJ43" s="648"/>
      <c r="CK43" s="648"/>
      <c r="CL43" s="648"/>
      <c r="CM43" s="1021"/>
      <c r="CN43" s="1021"/>
      <c r="CO43" s="1021"/>
      <c r="CP43" s="1021"/>
      <c r="CQ43" s="1021"/>
      <c r="CR43" s="1144"/>
      <c r="CS43" s="1021"/>
      <c r="CT43" s="1021"/>
      <c r="CU43" s="1021"/>
      <c r="CV43" s="1144"/>
      <c r="CW43" s="1021"/>
      <c r="CX43" s="1021"/>
      <c r="CY43" s="1021"/>
      <c r="CZ43" s="1042"/>
      <c r="DA43" s="1021"/>
      <c r="DB43" s="1021"/>
      <c r="DC43" s="1021"/>
      <c r="DD43" s="1021"/>
      <c r="DE43" s="1021"/>
      <c r="DF43" s="1021"/>
      <c r="DG43" s="1021"/>
      <c r="DH43" s="1021"/>
      <c r="DI43" s="1021"/>
      <c r="DJ43" s="1021"/>
      <c r="DK43" s="1021"/>
      <c r="DL43" s="648"/>
      <c r="DM43" s="1144"/>
      <c r="DN43" s="1021"/>
      <c r="DO43" s="1021"/>
      <c r="DP43" s="1021"/>
      <c r="DQ43" s="1144"/>
      <c r="DR43" s="1021"/>
      <c r="DS43" s="1021"/>
      <c r="DT43" s="1021"/>
      <c r="DU43" s="1021"/>
      <c r="DV43" s="1029"/>
      <c r="DW43" s="1067"/>
      <c r="DX43" s="1067"/>
      <c r="DY43" s="1067"/>
      <c r="DZ43" s="1067"/>
      <c r="EA43" s="1029"/>
      <c r="EB43" s="1036"/>
      <c r="EC43" s="1036"/>
      <c r="ED43" s="1036"/>
      <c r="EE43" s="1036"/>
      <c r="EF43" s="1036"/>
      <c r="EG43" s="1036"/>
      <c r="EH43" s="1036"/>
      <c r="EI43" s="1029"/>
      <c r="EJ43" s="1029"/>
      <c r="EK43" s="648"/>
      <c r="EL43" s="648"/>
      <c r="EM43" s="648"/>
      <c r="EN43" s="648"/>
      <c r="EO43" s="648"/>
      <c r="EP43" s="648"/>
      <c r="EQ43" s="648"/>
      <c r="ER43" s="648"/>
      <c r="ES43" s="648"/>
      <c r="ET43" s="648"/>
      <c r="EU43" s="648"/>
      <c r="EV43" s="648"/>
      <c r="EW43" s="648"/>
      <c r="EX43" s="648"/>
      <c r="EY43" s="648"/>
      <c r="EZ43" s="648"/>
      <c r="FA43" s="648"/>
      <c r="FB43" s="648"/>
      <c r="FC43" s="648"/>
      <c r="FD43" s="648"/>
      <c r="FE43" s="648"/>
      <c r="FF43" s="648"/>
      <c r="FG43" s="648"/>
      <c r="FH43" s="648"/>
      <c r="FI43" s="648"/>
      <c r="FJ43" s="648"/>
      <c r="FK43" s="648"/>
      <c r="FL43" s="648"/>
      <c r="FM43" s="648"/>
      <c r="FN43" s="648"/>
      <c r="FO43" s="648"/>
      <c r="FP43" s="648"/>
      <c r="FQ43" s="648"/>
      <c r="FR43" s="648"/>
      <c r="FS43" s="648"/>
      <c r="FT43" s="648"/>
      <c r="FU43" s="648"/>
      <c r="FV43" s="648"/>
      <c r="FW43" s="648"/>
      <c r="FX43" s="648"/>
      <c r="FY43" s="648"/>
      <c r="FZ43" s="648"/>
      <c r="GA43" s="648"/>
      <c r="GB43" s="648"/>
      <c r="GC43" s="648"/>
      <c r="GD43" s="648"/>
      <c r="GE43" s="648"/>
      <c r="GF43" s="648"/>
      <c r="GG43" s="648"/>
      <c r="GH43" s="648"/>
      <c r="GI43" s="1021"/>
      <c r="GJ43" s="1021"/>
      <c r="GK43" s="1021"/>
      <c r="GL43" s="1021"/>
      <c r="GM43" s="1021"/>
      <c r="GN43" s="1021"/>
      <c r="GO43" s="1021"/>
      <c r="GP43" s="1021"/>
      <c r="GQ43" s="1021"/>
      <c r="GR43" s="648"/>
      <c r="GS43" s="1144"/>
      <c r="GT43" s="1021"/>
      <c r="GU43" s="1021"/>
      <c r="GV43" s="1021"/>
      <c r="GW43" s="1144"/>
      <c r="GX43" s="1021"/>
      <c r="GY43" s="1021"/>
      <c r="GZ43" s="1021"/>
      <c r="HA43" s="1021"/>
      <c r="HB43" s="1029"/>
      <c r="HC43" s="1021"/>
      <c r="HD43" s="1021"/>
      <c r="HE43" s="1067"/>
      <c r="HF43" s="1021"/>
      <c r="HG43" s="1021"/>
      <c r="HH43" s="1021"/>
      <c r="HI43" s="1067"/>
      <c r="HJ43" s="1021"/>
      <c r="HK43" s="1021"/>
      <c r="HL43" s="1021"/>
      <c r="HM43" s="901"/>
      <c r="HN43" s="1021"/>
      <c r="HO43" s="1021"/>
      <c r="HP43" s="1021"/>
      <c r="HQ43" s="1021"/>
      <c r="HR43" s="1021"/>
      <c r="HS43" s="1021"/>
      <c r="HT43" s="1021"/>
      <c r="HU43" s="1021"/>
      <c r="HV43" s="648"/>
      <c r="HW43" s="1042"/>
      <c r="HX43" s="1042"/>
      <c r="HY43" s="1042"/>
      <c r="HZ43" s="1042"/>
      <c r="IA43" s="648"/>
      <c r="IB43" s="648"/>
      <c r="IC43" s="648"/>
      <c r="ID43" s="648"/>
      <c r="IE43" s="648"/>
      <c r="IF43" s="648"/>
      <c r="IG43" s="648"/>
      <c r="IH43" s="648"/>
      <c r="II43" s="648"/>
      <c r="IJ43" s="648"/>
      <c r="IK43" s="648"/>
      <c r="IL43" s="648"/>
      <c r="IM43" s="648"/>
      <c r="IN43" s="648"/>
      <c r="IO43" s="648"/>
      <c r="IP43" s="1042"/>
      <c r="IQ43" s="648"/>
      <c r="IR43" s="648"/>
      <c r="IS43" s="648"/>
      <c r="IT43" s="648"/>
      <c r="IU43" s="648"/>
      <c r="IV43" s="648"/>
      <c r="IW43" s="1042"/>
      <c r="IX43" s="1021"/>
      <c r="IY43" s="1021"/>
      <c r="IZ43" s="1021"/>
      <c r="JA43" s="1021"/>
      <c r="JB43" s="1021"/>
      <c r="JC43" s="1021"/>
      <c r="JD43" s="1021"/>
      <c r="JE43" s="648"/>
      <c r="JF43" s="648"/>
      <c r="JG43" s="1042"/>
      <c r="JH43" s="1042"/>
      <c r="JI43" s="1042"/>
      <c r="JJ43" s="1042"/>
      <c r="JK43" s="648"/>
      <c r="JL43" s="648"/>
      <c r="JM43" s="648"/>
      <c r="JN43" s="648"/>
      <c r="JO43" s="648"/>
      <c r="JP43" s="648"/>
      <c r="JQ43" s="648"/>
      <c r="JR43" s="648"/>
      <c r="JS43" s="648"/>
      <c r="JT43" s="648"/>
      <c r="JU43" s="648"/>
      <c r="JV43" s="648"/>
      <c r="JW43" s="648"/>
      <c r="JX43" s="648"/>
      <c r="JY43" s="648"/>
      <c r="JZ43" s="1042"/>
      <c r="KA43" s="648"/>
      <c r="KB43" s="648"/>
      <c r="KC43" s="648"/>
      <c r="KD43" s="648"/>
      <c r="KE43" s="648"/>
      <c r="KF43" s="648"/>
      <c r="KG43" s="1042"/>
      <c r="KH43" s="1021"/>
      <c r="KI43" s="1021"/>
      <c r="KJ43" s="1021"/>
      <c r="KK43" s="1021"/>
      <c r="KL43" s="1021"/>
      <c r="KM43" s="1021"/>
      <c r="KN43" s="1021"/>
      <c r="KO43" s="648"/>
    </row>
    <row r="44" spans="1:302" s="1" customFormat="1" ht="12" customHeight="1">
      <c r="A44" s="1056" t="s">
        <v>431</v>
      </c>
      <c r="B44" s="1020">
        <v>112</v>
      </c>
      <c r="C44" s="1120">
        <v>4197</v>
      </c>
      <c r="D44" s="1112">
        <v>1124.6875</v>
      </c>
      <c r="E44" s="1112">
        <v>1074.7473684210527</v>
      </c>
      <c r="F44" s="1118"/>
      <c r="G44" s="1020">
        <v>4</v>
      </c>
      <c r="H44" s="1020">
        <v>29</v>
      </c>
      <c r="I44" s="1020">
        <v>72</v>
      </c>
      <c r="J44" s="1020">
        <v>3</v>
      </c>
      <c r="K44" s="1020">
        <v>4</v>
      </c>
      <c r="L44" s="1118"/>
      <c r="M44" s="1020">
        <v>4</v>
      </c>
      <c r="N44" s="1020">
        <v>14</v>
      </c>
      <c r="O44" s="1020">
        <v>31</v>
      </c>
      <c r="P44" s="1020">
        <v>17</v>
      </c>
      <c r="Q44" s="1020">
        <v>25</v>
      </c>
      <c r="R44" s="1020">
        <v>21</v>
      </c>
      <c r="S44" s="1114">
        <v>39.521296296296292</v>
      </c>
      <c r="T44" s="1114">
        <v>26.539195402298848</v>
      </c>
      <c r="U44" s="1114">
        <v>15.178488372093025</v>
      </c>
      <c r="V44" s="1114">
        <v>7.0470588235294116</v>
      </c>
      <c r="W44" s="1063">
        <v>105</v>
      </c>
      <c r="X44" s="1020">
        <v>53</v>
      </c>
      <c r="Y44" s="1020">
        <v>7</v>
      </c>
      <c r="Z44" s="1020">
        <v>11</v>
      </c>
      <c r="AA44" s="1020">
        <v>4</v>
      </c>
      <c r="AB44" s="1020">
        <v>1</v>
      </c>
      <c r="AC44" s="1020">
        <v>29</v>
      </c>
      <c r="AD44" s="1020">
        <v>6</v>
      </c>
      <c r="AE44" s="1020">
        <v>1</v>
      </c>
      <c r="AF44" s="1014">
        <v>67</v>
      </c>
      <c r="AG44" s="1018">
        <v>5</v>
      </c>
      <c r="AH44" s="1018">
        <v>17</v>
      </c>
      <c r="AI44" s="1018">
        <v>39</v>
      </c>
      <c r="AJ44" s="1018">
        <v>6</v>
      </c>
      <c r="AK44" s="1020">
        <v>38</v>
      </c>
      <c r="AL44" s="1020">
        <v>4</v>
      </c>
      <c r="AM44" s="832"/>
      <c r="AN44" s="848"/>
      <c r="AO44" s="848"/>
      <c r="AP44" s="848"/>
      <c r="AQ44" s="848"/>
      <c r="AR44" s="848"/>
      <c r="AS44" s="848"/>
      <c r="AT44" s="849"/>
      <c r="AU44" s="1022"/>
      <c r="AV44" s="1022"/>
      <c r="AW44" s="1022"/>
      <c r="AX44" s="1022"/>
      <c r="AY44" s="1022"/>
      <c r="AZ44" s="1070"/>
      <c r="BA44" s="1020">
        <v>5</v>
      </c>
      <c r="BB44" s="1020">
        <v>19</v>
      </c>
      <c r="BC44" s="1020">
        <v>42</v>
      </c>
      <c r="BD44" s="1020">
        <v>8</v>
      </c>
      <c r="BE44" s="1020">
        <v>38</v>
      </c>
      <c r="BF44" s="1020">
        <v>4</v>
      </c>
      <c r="BG44" s="1080">
        <v>24.047169811320753</v>
      </c>
      <c r="BH44" s="1068">
        <v>558.58415841584156</v>
      </c>
      <c r="BI44" s="1068">
        <v>219.80198019801981</v>
      </c>
      <c r="BJ44" s="1041"/>
      <c r="BK44" s="1020">
        <v>96</v>
      </c>
      <c r="BL44" s="1020">
        <v>14</v>
      </c>
      <c r="BM44" s="1020">
        <v>2</v>
      </c>
      <c r="BN44" s="1041"/>
      <c r="BO44" s="1020">
        <v>100</v>
      </c>
      <c r="BP44" s="1020">
        <v>12</v>
      </c>
      <c r="BQ44" s="1020">
        <v>0</v>
      </c>
      <c r="BR44" s="1132">
        <v>62.542553191489361</v>
      </c>
      <c r="BS44" s="1028">
        <v>95</v>
      </c>
      <c r="BT44" s="1041">
        <v>20</v>
      </c>
      <c r="BU44" s="1041">
        <v>71</v>
      </c>
      <c r="BV44" s="1041">
        <v>4</v>
      </c>
      <c r="BW44" s="1028">
        <v>10</v>
      </c>
      <c r="BX44" s="1028">
        <v>5</v>
      </c>
      <c r="BY44" s="648"/>
      <c r="BZ44" s="648"/>
      <c r="CA44" s="648"/>
      <c r="CB44" s="648"/>
      <c r="CC44" s="648"/>
      <c r="CD44" s="648"/>
      <c r="CE44" s="648"/>
      <c r="CF44" s="648"/>
      <c r="CG44" s="648"/>
      <c r="CH44" s="648"/>
      <c r="CI44" s="648"/>
      <c r="CJ44" s="648"/>
      <c r="CK44" s="648"/>
      <c r="CL44" s="648"/>
      <c r="CM44" s="1020">
        <v>20</v>
      </c>
      <c r="CN44" s="1020">
        <v>73</v>
      </c>
      <c r="CO44" s="1020">
        <v>5</v>
      </c>
      <c r="CP44" s="1020">
        <v>10</v>
      </c>
      <c r="CQ44" s="1020">
        <v>5</v>
      </c>
      <c r="CR44" s="1143"/>
      <c r="CS44" s="1020">
        <v>129</v>
      </c>
      <c r="CT44" s="1020">
        <v>36</v>
      </c>
      <c r="CU44" s="1020">
        <v>4</v>
      </c>
      <c r="CV44" s="1143"/>
      <c r="CW44" s="1020">
        <v>16</v>
      </c>
      <c r="CX44" s="1020">
        <v>94</v>
      </c>
      <c r="CY44" s="1020">
        <v>2</v>
      </c>
      <c r="CZ44" s="1041"/>
      <c r="DA44" s="1020">
        <v>3</v>
      </c>
      <c r="DB44" s="1020">
        <v>10</v>
      </c>
      <c r="DC44" s="1020">
        <v>1</v>
      </c>
      <c r="DD44" s="1020">
        <v>43</v>
      </c>
      <c r="DE44" s="1020">
        <v>34</v>
      </c>
      <c r="DF44" s="1020">
        <v>4</v>
      </c>
      <c r="DG44" s="1020">
        <v>0</v>
      </c>
      <c r="DH44" s="1020">
        <v>8</v>
      </c>
      <c r="DI44" s="1020">
        <v>0</v>
      </c>
      <c r="DJ44" s="1020">
        <v>8</v>
      </c>
      <c r="DK44" s="1020">
        <v>1</v>
      </c>
      <c r="DL44" s="648"/>
      <c r="DM44" s="1143"/>
      <c r="DN44" s="1020">
        <v>100</v>
      </c>
      <c r="DO44" s="1020">
        <v>11</v>
      </c>
      <c r="DP44" s="1020">
        <v>1</v>
      </c>
      <c r="DQ44" s="1143"/>
      <c r="DR44" s="1020">
        <v>35</v>
      </c>
      <c r="DS44" s="1020">
        <v>57</v>
      </c>
      <c r="DT44" s="1020">
        <v>8</v>
      </c>
      <c r="DU44" s="1020">
        <v>0</v>
      </c>
      <c r="DV44" s="1028">
        <v>0</v>
      </c>
      <c r="DW44" s="1080">
        <v>31</v>
      </c>
      <c r="DX44" s="1080">
        <v>7</v>
      </c>
      <c r="DY44" s="1080">
        <v>35</v>
      </c>
      <c r="DZ44" s="1080">
        <v>34</v>
      </c>
      <c r="EA44" s="1028">
        <v>90</v>
      </c>
      <c r="EB44" s="1035">
        <v>69</v>
      </c>
      <c r="EC44" s="1035">
        <v>0</v>
      </c>
      <c r="ED44" s="1035">
        <v>7</v>
      </c>
      <c r="EE44" s="1035">
        <v>0</v>
      </c>
      <c r="EF44" s="1035">
        <v>1</v>
      </c>
      <c r="EG44" s="1035">
        <v>2</v>
      </c>
      <c r="EH44" s="1035">
        <v>11</v>
      </c>
      <c r="EI44" s="1028">
        <v>19</v>
      </c>
      <c r="EJ44" s="1028">
        <v>2</v>
      </c>
      <c r="EK44" s="648"/>
      <c r="EL44" s="648"/>
      <c r="EM44" s="648"/>
      <c r="EN44" s="648"/>
      <c r="EO44" s="648"/>
      <c r="EP44" s="648"/>
      <c r="EQ44" s="648"/>
      <c r="ER44" s="648"/>
      <c r="ES44" s="648"/>
      <c r="ET44" s="648"/>
      <c r="EU44" s="648"/>
      <c r="EV44" s="648"/>
      <c r="EW44" s="648"/>
      <c r="EX44" s="648"/>
      <c r="EY44" s="648"/>
      <c r="EZ44" s="648"/>
      <c r="FA44" s="648"/>
      <c r="FB44" s="648"/>
      <c r="FC44" s="648"/>
      <c r="FD44" s="648"/>
      <c r="FE44" s="648"/>
      <c r="FF44" s="648"/>
      <c r="FG44" s="648"/>
      <c r="FH44" s="648"/>
      <c r="FI44" s="648"/>
      <c r="FJ44" s="648"/>
      <c r="FK44" s="648"/>
      <c r="FL44" s="648"/>
      <c r="FM44" s="648"/>
      <c r="FN44" s="648"/>
      <c r="FO44" s="648"/>
      <c r="FP44" s="648"/>
      <c r="FQ44" s="648"/>
      <c r="FR44" s="648"/>
      <c r="FS44" s="648"/>
      <c r="FT44" s="648"/>
      <c r="FU44" s="648"/>
      <c r="FV44" s="648"/>
      <c r="FW44" s="648"/>
      <c r="FX44" s="648"/>
      <c r="FY44" s="648"/>
      <c r="FZ44" s="648"/>
      <c r="GA44" s="648"/>
      <c r="GB44" s="648"/>
      <c r="GC44" s="648"/>
      <c r="GD44" s="648"/>
      <c r="GE44" s="648"/>
      <c r="GF44" s="648"/>
      <c r="GG44" s="648"/>
      <c r="GH44" s="648"/>
      <c r="GI44" s="1020">
        <v>69</v>
      </c>
      <c r="GJ44" s="1020">
        <v>7</v>
      </c>
      <c r="GK44" s="1020">
        <v>38</v>
      </c>
      <c r="GL44" s="1020">
        <v>10</v>
      </c>
      <c r="GM44" s="1020">
        <v>20</v>
      </c>
      <c r="GN44" s="1020">
        <v>10</v>
      </c>
      <c r="GO44" s="1020">
        <v>47</v>
      </c>
      <c r="GP44" s="1020">
        <v>19</v>
      </c>
      <c r="GQ44" s="1020">
        <v>2</v>
      </c>
      <c r="GR44" s="648"/>
      <c r="GS44" s="1143"/>
      <c r="GT44" s="1020">
        <v>90</v>
      </c>
      <c r="GU44" s="1020">
        <v>21</v>
      </c>
      <c r="GV44" s="1020">
        <v>1</v>
      </c>
      <c r="GW44" s="1143"/>
      <c r="GX44" s="1020">
        <v>61</v>
      </c>
      <c r="GY44" s="1020">
        <v>19</v>
      </c>
      <c r="GZ44" s="1020">
        <v>6</v>
      </c>
      <c r="HA44" s="1020">
        <v>2</v>
      </c>
      <c r="HB44" s="1028">
        <v>2</v>
      </c>
      <c r="HC44" s="1020">
        <v>1</v>
      </c>
      <c r="HD44" s="1020">
        <v>1</v>
      </c>
      <c r="HE44" s="1080">
        <v>407</v>
      </c>
      <c r="HF44" s="1020">
        <v>96</v>
      </c>
      <c r="HG44" s="1020">
        <v>4</v>
      </c>
      <c r="HH44" s="1020">
        <v>12</v>
      </c>
      <c r="HI44" s="1080">
        <v>111</v>
      </c>
      <c r="HJ44" s="1020">
        <v>57</v>
      </c>
      <c r="HK44" s="1020">
        <v>15</v>
      </c>
      <c r="HL44" s="1020">
        <v>40</v>
      </c>
      <c r="HM44" s="901"/>
      <c r="HN44" s="1020">
        <v>47</v>
      </c>
      <c r="HO44" s="1020">
        <v>1</v>
      </c>
      <c r="HP44" s="1020">
        <v>10</v>
      </c>
      <c r="HQ44" s="1020">
        <v>9</v>
      </c>
      <c r="HR44" s="1020">
        <v>7</v>
      </c>
      <c r="HS44" s="1020">
        <v>3</v>
      </c>
      <c r="HT44" s="1020">
        <v>27</v>
      </c>
      <c r="HU44" s="1020">
        <v>8</v>
      </c>
      <c r="HV44" s="648"/>
      <c r="HW44" s="1041"/>
      <c r="HX44" s="1041"/>
      <c r="HY44" s="1041"/>
      <c r="HZ44" s="1041"/>
      <c r="IA44" s="648"/>
      <c r="IB44" s="648"/>
      <c r="IC44" s="648"/>
      <c r="ID44" s="648"/>
      <c r="IE44" s="648"/>
      <c r="IF44" s="648"/>
      <c r="IG44" s="648"/>
      <c r="IH44" s="648"/>
      <c r="II44" s="648"/>
      <c r="IJ44" s="648"/>
      <c r="IK44" s="648"/>
      <c r="IL44" s="648"/>
      <c r="IM44" s="648"/>
      <c r="IN44" s="648"/>
      <c r="IO44" s="648"/>
      <c r="IP44" s="1041"/>
      <c r="IQ44" s="648"/>
      <c r="IR44" s="648"/>
      <c r="IS44" s="648"/>
      <c r="IT44" s="648"/>
      <c r="IU44" s="648"/>
      <c r="IV44" s="648"/>
      <c r="IW44" s="1041"/>
      <c r="IX44" s="1020">
        <v>28</v>
      </c>
      <c r="IY44" s="1020">
        <v>20</v>
      </c>
      <c r="IZ44" s="1020">
        <v>59</v>
      </c>
      <c r="JA44" s="1020">
        <v>33</v>
      </c>
      <c r="JB44" s="1020">
        <v>22</v>
      </c>
      <c r="JC44" s="1020">
        <v>0</v>
      </c>
      <c r="JD44" s="1020">
        <v>90</v>
      </c>
      <c r="JE44" s="648"/>
      <c r="JF44" s="648"/>
      <c r="JG44" s="1041"/>
      <c r="JH44" s="1041"/>
      <c r="JI44" s="1041"/>
      <c r="JJ44" s="1041"/>
      <c r="JK44" s="648"/>
      <c r="JL44" s="648"/>
      <c r="JM44" s="648"/>
      <c r="JN44" s="648"/>
      <c r="JO44" s="648"/>
      <c r="JP44" s="648"/>
      <c r="JQ44" s="648"/>
      <c r="JR44" s="648"/>
      <c r="JS44" s="648"/>
      <c r="JT44" s="648"/>
      <c r="JU44" s="648"/>
      <c r="JV44" s="648"/>
      <c r="JW44" s="648"/>
      <c r="JX44" s="648"/>
      <c r="JY44" s="648"/>
      <c r="JZ44" s="1041"/>
      <c r="KA44" s="648"/>
      <c r="KB44" s="648"/>
      <c r="KC44" s="648"/>
      <c r="KD44" s="648"/>
      <c r="KE44" s="648"/>
      <c r="KF44" s="648"/>
      <c r="KG44" s="1041"/>
      <c r="KH44" s="1020">
        <v>65</v>
      </c>
      <c r="KI44" s="1020">
        <v>58</v>
      </c>
      <c r="KJ44" s="1020">
        <v>41</v>
      </c>
      <c r="KK44" s="1020">
        <v>0</v>
      </c>
      <c r="KL44" s="1020">
        <v>211</v>
      </c>
      <c r="KM44" s="1020">
        <v>51</v>
      </c>
      <c r="KN44" s="1020">
        <v>99</v>
      </c>
      <c r="KO44" s="648"/>
    </row>
    <row r="45" spans="1:302" s="1" customFormat="1" ht="12" customHeight="1">
      <c r="A45" s="1056"/>
      <c r="B45" s="1021"/>
      <c r="C45" s="1121"/>
      <c r="D45" s="1113"/>
      <c r="E45" s="1113"/>
      <c r="F45" s="1119"/>
      <c r="G45" s="1021"/>
      <c r="H45" s="1021"/>
      <c r="I45" s="1021"/>
      <c r="J45" s="1021"/>
      <c r="K45" s="1021"/>
      <c r="L45" s="1119"/>
      <c r="M45" s="1021"/>
      <c r="N45" s="1021"/>
      <c r="O45" s="1021"/>
      <c r="P45" s="1021"/>
      <c r="Q45" s="1021"/>
      <c r="R45" s="1021"/>
      <c r="S45" s="1115"/>
      <c r="T45" s="1115"/>
      <c r="U45" s="1115"/>
      <c r="V45" s="1115"/>
      <c r="W45" s="1064"/>
      <c r="X45" s="1021"/>
      <c r="Y45" s="1021"/>
      <c r="Z45" s="1021"/>
      <c r="AA45" s="1021"/>
      <c r="AB45" s="1021"/>
      <c r="AC45" s="1021"/>
      <c r="AD45" s="1021"/>
      <c r="AE45" s="1021"/>
      <c r="AF45" s="1110"/>
      <c r="AG45" s="1019"/>
      <c r="AH45" s="1019"/>
      <c r="AI45" s="1019"/>
      <c r="AJ45" s="1019"/>
      <c r="AK45" s="1021"/>
      <c r="AL45" s="1021"/>
      <c r="AM45" s="832"/>
      <c r="AN45" s="848"/>
      <c r="AO45" s="848"/>
      <c r="AP45" s="848"/>
      <c r="AQ45" s="848"/>
      <c r="AR45" s="848"/>
      <c r="AS45" s="848"/>
      <c r="AT45" s="849"/>
      <c r="AU45" s="1022"/>
      <c r="AV45" s="1022"/>
      <c r="AW45" s="1022"/>
      <c r="AX45" s="1022"/>
      <c r="AY45" s="1022"/>
      <c r="AZ45" s="1071"/>
      <c r="BA45" s="1021"/>
      <c r="BB45" s="1021"/>
      <c r="BC45" s="1021"/>
      <c r="BD45" s="1021"/>
      <c r="BE45" s="1021"/>
      <c r="BF45" s="1021"/>
      <c r="BG45" s="1067"/>
      <c r="BH45" s="1069"/>
      <c r="BI45" s="1069"/>
      <c r="BJ45" s="1042"/>
      <c r="BK45" s="1021"/>
      <c r="BL45" s="1021"/>
      <c r="BM45" s="1021"/>
      <c r="BN45" s="1042"/>
      <c r="BO45" s="1021"/>
      <c r="BP45" s="1021"/>
      <c r="BQ45" s="1021"/>
      <c r="BR45" s="1133"/>
      <c r="BS45" s="1029"/>
      <c r="BT45" s="1042"/>
      <c r="BU45" s="1042"/>
      <c r="BV45" s="1042"/>
      <c r="BW45" s="1029"/>
      <c r="BX45" s="1029"/>
      <c r="BY45" s="648"/>
      <c r="BZ45" s="648"/>
      <c r="CA45" s="648"/>
      <c r="CB45" s="648"/>
      <c r="CC45" s="648"/>
      <c r="CD45" s="648"/>
      <c r="CE45" s="648"/>
      <c r="CF45" s="648"/>
      <c r="CG45" s="648"/>
      <c r="CH45" s="648"/>
      <c r="CI45" s="648"/>
      <c r="CJ45" s="648"/>
      <c r="CK45" s="648"/>
      <c r="CL45" s="648"/>
      <c r="CM45" s="1021"/>
      <c r="CN45" s="1021"/>
      <c r="CO45" s="1021"/>
      <c r="CP45" s="1021"/>
      <c r="CQ45" s="1021"/>
      <c r="CR45" s="1144"/>
      <c r="CS45" s="1021"/>
      <c r="CT45" s="1021"/>
      <c r="CU45" s="1021"/>
      <c r="CV45" s="1144"/>
      <c r="CW45" s="1021"/>
      <c r="CX45" s="1021"/>
      <c r="CY45" s="1021"/>
      <c r="CZ45" s="1042"/>
      <c r="DA45" s="1021"/>
      <c r="DB45" s="1021"/>
      <c r="DC45" s="1021"/>
      <c r="DD45" s="1021"/>
      <c r="DE45" s="1021"/>
      <c r="DF45" s="1021"/>
      <c r="DG45" s="1021"/>
      <c r="DH45" s="1021"/>
      <c r="DI45" s="1021"/>
      <c r="DJ45" s="1021"/>
      <c r="DK45" s="1021"/>
      <c r="DL45" s="648"/>
      <c r="DM45" s="1144"/>
      <c r="DN45" s="1021"/>
      <c r="DO45" s="1021"/>
      <c r="DP45" s="1021"/>
      <c r="DQ45" s="1144"/>
      <c r="DR45" s="1021"/>
      <c r="DS45" s="1021"/>
      <c r="DT45" s="1021"/>
      <c r="DU45" s="1021"/>
      <c r="DV45" s="1029"/>
      <c r="DW45" s="1067"/>
      <c r="DX45" s="1067"/>
      <c r="DY45" s="1067"/>
      <c r="DZ45" s="1067"/>
      <c r="EA45" s="1029"/>
      <c r="EB45" s="1036"/>
      <c r="EC45" s="1036"/>
      <c r="ED45" s="1036"/>
      <c r="EE45" s="1036"/>
      <c r="EF45" s="1036"/>
      <c r="EG45" s="1036"/>
      <c r="EH45" s="1036"/>
      <c r="EI45" s="1029"/>
      <c r="EJ45" s="1029"/>
      <c r="EK45" s="648"/>
      <c r="EL45" s="648"/>
      <c r="EM45" s="648"/>
      <c r="EN45" s="648"/>
      <c r="EO45" s="648"/>
      <c r="EP45" s="648"/>
      <c r="EQ45" s="648"/>
      <c r="ER45" s="648"/>
      <c r="ES45" s="648"/>
      <c r="ET45" s="648"/>
      <c r="EU45" s="648"/>
      <c r="EV45" s="648"/>
      <c r="EW45" s="648"/>
      <c r="EX45" s="648"/>
      <c r="EY45" s="648"/>
      <c r="EZ45" s="648"/>
      <c r="FA45" s="648"/>
      <c r="FB45" s="648"/>
      <c r="FC45" s="648"/>
      <c r="FD45" s="648"/>
      <c r="FE45" s="648"/>
      <c r="FF45" s="648"/>
      <c r="FG45" s="648"/>
      <c r="FH45" s="648"/>
      <c r="FI45" s="648"/>
      <c r="FJ45" s="648"/>
      <c r="FK45" s="648"/>
      <c r="FL45" s="648"/>
      <c r="FM45" s="648"/>
      <c r="FN45" s="648"/>
      <c r="FO45" s="648"/>
      <c r="FP45" s="648"/>
      <c r="FQ45" s="648"/>
      <c r="FR45" s="648"/>
      <c r="FS45" s="648"/>
      <c r="FT45" s="648"/>
      <c r="FU45" s="648"/>
      <c r="FV45" s="648"/>
      <c r="FW45" s="648"/>
      <c r="FX45" s="648"/>
      <c r="FY45" s="648"/>
      <c r="FZ45" s="648"/>
      <c r="GA45" s="648"/>
      <c r="GB45" s="648"/>
      <c r="GC45" s="648"/>
      <c r="GD45" s="648"/>
      <c r="GE45" s="648"/>
      <c r="GF45" s="648"/>
      <c r="GG45" s="648"/>
      <c r="GH45" s="648"/>
      <c r="GI45" s="1021"/>
      <c r="GJ45" s="1021"/>
      <c r="GK45" s="1021"/>
      <c r="GL45" s="1021"/>
      <c r="GM45" s="1021"/>
      <c r="GN45" s="1021"/>
      <c r="GO45" s="1021"/>
      <c r="GP45" s="1021"/>
      <c r="GQ45" s="1021"/>
      <c r="GR45" s="648"/>
      <c r="GS45" s="1144"/>
      <c r="GT45" s="1021"/>
      <c r="GU45" s="1021"/>
      <c r="GV45" s="1021"/>
      <c r="GW45" s="1144"/>
      <c r="GX45" s="1021"/>
      <c r="GY45" s="1021"/>
      <c r="GZ45" s="1021"/>
      <c r="HA45" s="1021"/>
      <c r="HB45" s="1029"/>
      <c r="HC45" s="1021"/>
      <c r="HD45" s="1021"/>
      <c r="HE45" s="1067"/>
      <c r="HF45" s="1021"/>
      <c r="HG45" s="1021"/>
      <c r="HH45" s="1021"/>
      <c r="HI45" s="1067"/>
      <c r="HJ45" s="1021"/>
      <c r="HK45" s="1021"/>
      <c r="HL45" s="1021"/>
      <c r="HM45" s="901"/>
      <c r="HN45" s="1021"/>
      <c r="HO45" s="1021"/>
      <c r="HP45" s="1021"/>
      <c r="HQ45" s="1021"/>
      <c r="HR45" s="1021"/>
      <c r="HS45" s="1021"/>
      <c r="HT45" s="1021"/>
      <c r="HU45" s="1021"/>
      <c r="HV45" s="648"/>
      <c r="HW45" s="1042"/>
      <c r="HX45" s="1042"/>
      <c r="HY45" s="1042"/>
      <c r="HZ45" s="1042"/>
      <c r="IA45" s="648"/>
      <c r="IB45" s="648"/>
      <c r="IC45" s="648"/>
      <c r="ID45" s="648"/>
      <c r="IE45" s="648"/>
      <c r="IF45" s="648"/>
      <c r="IG45" s="648"/>
      <c r="IH45" s="648"/>
      <c r="II45" s="648"/>
      <c r="IJ45" s="648"/>
      <c r="IK45" s="648"/>
      <c r="IL45" s="648"/>
      <c r="IM45" s="648"/>
      <c r="IN45" s="648"/>
      <c r="IO45" s="648"/>
      <c r="IP45" s="1042"/>
      <c r="IQ45" s="648"/>
      <c r="IR45" s="648"/>
      <c r="IS45" s="648"/>
      <c r="IT45" s="648"/>
      <c r="IU45" s="648"/>
      <c r="IV45" s="648"/>
      <c r="IW45" s="1042"/>
      <c r="IX45" s="1021"/>
      <c r="IY45" s="1021"/>
      <c r="IZ45" s="1021"/>
      <c r="JA45" s="1021"/>
      <c r="JB45" s="1021"/>
      <c r="JC45" s="1021"/>
      <c r="JD45" s="1021"/>
      <c r="JE45" s="648"/>
      <c r="JF45" s="648"/>
      <c r="JG45" s="1042"/>
      <c r="JH45" s="1042"/>
      <c r="JI45" s="1042"/>
      <c r="JJ45" s="1042"/>
      <c r="JK45" s="648"/>
      <c r="JL45" s="648"/>
      <c r="JM45" s="648"/>
      <c r="JN45" s="648"/>
      <c r="JO45" s="648"/>
      <c r="JP45" s="648"/>
      <c r="JQ45" s="648"/>
      <c r="JR45" s="648"/>
      <c r="JS45" s="648"/>
      <c r="JT45" s="648"/>
      <c r="JU45" s="648"/>
      <c r="JV45" s="648"/>
      <c r="JW45" s="648"/>
      <c r="JX45" s="648"/>
      <c r="JY45" s="648"/>
      <c r="JZ45" s="1042"/>
      <c r="KA45" s="648"/>
      <c r="KB45" s="648"/>
      <c r="KC45" s="648"/>
      <c r="KD45" s="648"/>
      <c r="KE45" s="648"/>
      <c r="KF45" s="648"/>
      <c r="KG45" s="1042"/>
      <c r="KH45" s="1021"/>
      <c r="KI45" s="1021"/>
      <c r="KJ45" s="1021"/>
      <c r="KK45" s="1021"/>
      <c r="KL45" s="1021"/>
      <c r="KM45" s="1021"/>
      <c r="KN45" s="1021"/>
      <c r="KO45" s="648"/>
    </row>
    <row r="46" spans="1:302" s="1" customFormat="1" ht="12" customHeight="1">
      <c r="A46" s="1056" t="s">
        <v>432</v>
      </c>
      <c r="B46" s="1020">
        <v>450</v>
      </c>
      <c r="C46" s="1120">
        <v>7475</v>
      </c>
      <c r="D46" s="1112">
        <v>1218.8395061728395</v>
      </c>
      <c r="E46" s="1112">
        <v>1193.9457627118645</v>
      </c>
      <c r="F46" s="1118"/>
      <c r="G46" s="1020">
        <v>42</v>
      </c>
      <c r="H46" s="1020">
        <v>103</v>
      </c>
      <c r="I46" s="1020">
        <v>269</v>
      </c>
      <c r="J46" s="1020">
        <v>15</v>
      </c>
      <c r="K46" s="1020">
        <v>21</v>
      </c>
      <c r="L46" s="1118"/>
      <c r="M46" s="1020">
        <v>21</v>
      </c>
      <c r="N46" s="1020">
        <v>41</v>
      </c>
      <c r="O46" s="1020">
        <v>77</v>
      </c>
      <c r="P46" s="1020">
        <v>53</v>
      </c>
      <c r="Q46" s="1020">
        <v>131</v>
      </c>
      <c r="R46" s="1020">
        <v>127</v>
      </c>
      <c r="S46" s="1114">
        <v>39.731559405940587</v>
      </c>
      <c r="T46" s="1114">
        <v>25.475287356321836</v>
      </c>
      <c r="U46" s="1114">
        <v>12.34396166134184</v>
      </c>
      <c r="V46" s="1114">
        <v>5.6632231404958668</v>
      </c>
      <c r="W46" s="1063">
        <v>398</v>
      </c>
      <c r="X46" s="1020">
        <v>173</v>
      </c>
      <c r="Y46" s="1020">
        <v>42</v>
      </c>
      <c r="Z46" s="1020">
        <v>40</v>
      </c>
      <c r="AA46" s="1020">
        <v>28</v>
      </c>
      <c r="AB46" s="1020">
        <v>11</v>
      </c>
      <c r="AC46" s="1020">
        <v>104</v>
      </c>
      <c r="AD46" s="1020">
        <v>43</v>
      </c>
      <c r="AE46" s="1020">
        <v>6</v>
      </c>
      <c r="AF46" s="1014">
        <v>212</v>
      </c>
      <c r="AG46" s="1018">
        <v>10</v>
      </c>
      <c r="AH46" s="1018">
        <v>65</v>
      </c>
      <c r="AI46" s="1018">
        <v>123</v>
      </c>
      <c r="AJ46" s="1018">
        <v>14</v>
      </c>
      <c r="AK46" s="1020">
        <v>195</v>
      </c>
      <c r="AL46" s="1020">
        <v>28</v>
      </c>
      <c r="AM46" s="832"/>
      <c r="AN46" s="848"/>
      <c r="AO46" s="848"/>
      <c r="AP46" s="848"/>
      <c r="AQ46" s="848"/>
      <c r="AR46" s="848"/>
      <c r="AS46" s="848"/>
      <c r="AT46" s="849"/>
      <c r="AU46" s="1022"/>
      <c r="AV46" s="1022"/>
      <c r="AW46" s="1022"/>
      <c r="AX46" s="1022"/>
      <c r="AY46" s="1022"/>
      <c r="AZ46" s="1070"/>
      <c r="BA46" s="1020">
        <v>10</v>
      </c>
      <c r="BB46" s="1020">
        <v>66</v>
      </c>
      <c r="BC46" s="1020">
        <v>129</v>
      </c>
      <c r="BD46" s="1020">
        <v>19</v>
      </c>
      <c r="BE46" s="1020">
        <v>195</v>
      </c>
      <c r="BF46" s="1020">
        <v>28</v>
      </c>
      <c r="BG46" s="1080">
        <v>11.36829268292683</v>
      </c>
      <c r="BH46" s="1068">
        <v>249.91489361702128</v>
      </c>
      <c r="BI46" s="1068">
        <v>108.35752688172043</v>
      </c>
      <c r="BJ46" s="1041"/>
      <c r="BK46" s="1020">
        <v>303</v>
      </c>
      <c r="BL46" s="1020">
        <v>104</v>
      </c>
      <c r="BM46" s="1020">
        <v>26</v>
      </c>
      <c r="BN46" s="1041"/>
      <c r="BO46" s="1020">
        <v>332</v>
      </c>
      <c r="BP46" s="1020">
        <v>105</v>
      </c>
      <c r="BQ46" s="1020">
        <v>9</v>
      </c>
      <c r="BR46" s="1132">
        <v>62.438650306748464</v>
      </c>
      <c r="BS46" s="1028">
        <v>365</v>
      </c>
      <c r="BT46" s="1041">
        <v>76</v>
      </c>
      <c r="BU46" s="1041">
        <v>248</v>
      </c>
      <c r="BV46" s="1041">
        <v>41</v>
      </c>
      <c r="BW46" s="1028">
        <v>59</v>
      </c>
      <c r="BX46" s="1028">
        <v>11</v>
      </c>
      <c r="BY46" s="648"/>
      <c r="BZ46" s="648"/>
      <c r="CA46" s="648"/>
      <c r="CB46" s="648"/>
      <c r="CC46" s="648"/>
      <c r="CD46" s="648"/>
      <c r="CE46" s="648"/>
      <c r="CF46" s="648"/>
      <c r="CG46" s="648"/>
      <c r="CH46" s="648"/>
      <c r="CI46" s="648"/>
      <c r="CJ46" s="648"/>
      <c r="CK46" s="648"/>
      <c r="CL46" s="648"/>
      <c r="CM46" s="1020">
        <v>76</v>
      </c>
      <c r="CN46" s="1020">
        <v>254</v>
      </c>
      <c r="CO46" s="1020">
        <v>42</v>
      </c>
      <c r="CP46" s="1020">
        <v>60</v>
      </c>
      <c r="CQ46" s="1020">
        <v>11</v>
      </c>
      <c r="CR46" s="1143"/>
      <c r="CS46" s="1020">
        <v>549</v>
      </c>
      <c r="CT46" s="1020">
        <v>112</v>
      </c>
      <c r="CU46" s="1020">
        <v>24</v>
      </c>
      <c r="CV46" s="1143"/>
      <c r="CW46" s="1020">
        <v>40</v>
      </c>
      <c r="CX46" s="1020">
        <v>363</v>
      </c>
      <c r="CY46" s="1020">
        <v>29</v>
      </c>
      <c r="CZ46" s="1041"/>
      <c r="DA46" s="1020">
        <v>5</v>
      </c>
      <c r="DB46" s="1020">
        <v>57</v>
      </c>
      <c r="DC46" s="1020">
        <v>6</v>
      </c>
      <c r="DD46" s="1020">
        <v>185</v>
      </c>
      <c r="DE46" s="1020">
        <v>115</v>
      </c>
      <c r="DF46" s="1020">
        <v>13</v>
      </c>
      <c r="DG46" s="1020">
        <v>3</v>
      </c>
      <c r="DH46" s="1020">
        <v>37</v>
      </c>
      <c r="DI46" s="1020">
        <v>0</v>
      </c>
      <c r="DJ46" s="1020">
        <v>24</v>
      </c>
      <c r="DK46" s="1020">
        <v>4</v>
      </c>
      <c r="DL46" s="648"/>
      <c r="DM46" s="1143"/>
      <c r="DN46" s="1020">
        <v>343</v>
      </c>
      <c r="DO46" s="1020">
        <v>99</v>
      </c>
      <c r="DP46" s="1020">
        <v>5</v>
      </c>
      <c r="DQ46" s="1143"/>
      <c r="DR46" s="1020">
        <v>153</v>
      </c>
      <c r="DS46" s="1020">
        <v>137</v>
      </c>
      <c r="DT46" s="1020">
        <v>26</v>
      </c>
      <c r="DU46" s="1020">
        <v>8</v>
      </c>
      <c r="DV46" s="1028">
        <v>19</v>
      </c>
      <c r="DW46" s="1080">
        <v>36</v>
      </c>
      <c r="DX46" s="1080">
        <v>8</v>
      </c>
      <c r="DY46" s="1080">
        <v>51</v>
      </c>
      <c r="DZ46" s="1080">
        <v>50</v>
      </c>
      <c r="EA46" s="1028">
        <v>303</v>
      </c>
      <c r="EB46" s="1035">
        <v>201</v>
      </c>
      <c r="EC46" s="1035">
        <v>17</v>
      </c>
      <c r="ED46" s="1035">
        <v>17</v>
      </c>
      <c r="EE46" s="1035">
        <v>5</v>
      </c>
      <c r="EF46" s="1035">
        <v>10</v>
      </c>
      <c r="EG46" s="1035">
        <v>5</v>
      </c>
      <c r="EH46" s="1035">
        <v>48</v>
      </c>
      <c r="EI46" s="1028">
        <v>132</v>
      </c>
      <c r="EJ46" s="1028">
        <v>7</v>
      </c>
      <c r="EK46" s="648"/>
      <c r="EL46" s="648"/>
      <c r="EM46" s="648"/>
      <c r="EN46" s="648"/>
      <c r="EO46" s="648"/>
      <c r="EP46" s="648"/>
      <c r="EQ46" s="648"/>
      <c r="ER46" s="648"/>
      <c r="ES46" s="648"/>
      <c r="ET46" s="648"/>
      <c r="EU46" s="648"/>
      <c r="EV46" s="648"/>
      <c r="EW46" s="648"/>
      <c r="EX46" s="648"/>
      <c r="EY46" s="648"/>
      <c r="EZ46" s="648"/>
      <c r="FA46" s="648"/>
      <c r="FB46" s="648"/>
      <c r="FC46" s="648"/>
      <c r="FD46" s="648"/>
      <c r="FE46" s="648"/>
      <c r="FF46" s="648"/>
      <c r="FG46" s="648"/>
      <c r="FH46" s="648"/>
      <c r="FI46" s="648"/>
      <c r="FJ46" s="648"/>
      <c r="FK46" s="648"/>
      <c r="FL46" s="648"/>
      <c r="FM46" s="648"/>
      <c r="FN46" s="648"/>
      <c r="FO46" s="648"/>
      <c r="FP46" s="648"/>
      <c r="FQ46" s="648"/>
      <c r="FR46" s="648"/>
      <c r="FS46" s="648"/>
      <c r="FT46" s="648"/>
      <c r="FU46" s="648"/>
      <c r="FV46" s="648"/>
      <c r="FW46" s="648"/>
      <c r="FX46" s="648"/>
      <c r="FY46" s="648"/>
      <c r="FZ46" s="648"/>
      <c r="GA46" s="648"/>
      <c r="GB46" s="648"/>
      <c r="GC46" s="648"/>
      <c r="GD46" s="648"/>
      <c r="GE46" s="648"/>
      <c r="GF46" s="648"/>
      <c r="GG46" s="648"/>
      <c r="GH46" s="648"/>
      <c r="GI46" s="1020">
        <v>201</v>
      </c>
      <c r="GJ46" s="1020">
        <v>28</v>
      </c>
      <c r="GK46" s="1020">
        <v>94</v>
      </c>
      <c r="GL46" s="1020">
        <v>19</v>
      </c>
      <c r="GM46" s="1020">
        <v>52</v>
      </c>
      <c r="GN46" s="1020">
        <v>28</v>
      </c>
      <c r="GO46" s="1020">
        <v>146</v>
      </c>
      <c r="GP46" s="1020">
        <v>132</v>
      </c>
      <c r="GQ46" s="1020">
        <v>7</v>
      </c>
      <c r="GR46" s="648"/>
      <c r="GS46" s="1143"/>
      <c r="GT46" s="1020">
        <v>286</v>
      </c>
      <c r="GU46" s="1020">
        <v>154</v>
      </c>
      <c r="GV46" s="1020">
        <v>5</v>
      </c>
      <c r="GW46" s="1143"/>
      <c r="GX46" s="1020">
        <v>178</v>
      </c>
      <c r="GY46" s="1020">
        <v>55</v>
      </c>
      <c r="GZ46" s="1020">
        <v>27</v>
      </c>
      <c r="HA46" s="1020">
        <v>5</v>
      </c>
      <c r="HB46" s="1028">
        <v>21</v>
      </c>
      <c r="HC46" s="1020">
        <v>2</v>
      </c>
      <c r="HD46" s="1020">
        <v>8</v>
      </c>
      <c r="HE46" s="1080">
        <v>954</v>
      </c>
      <c r="HF46" s="1020">
        <v>341</v>
      </c>
      <c r="HG46" s="1020">
        <v>19</v>
      </c>
      <c r="HH46" s="1020">
        <v>90</v>
      </c>
      <c r="HI46" s="1080">
        <v>259</v>
      </c>
      <c r="HJ46" s="1020">
        <v>188</v>
      </c>
      <c r="HK46" s="1020">
        <v>65</v>
      </c>
      <c r="HL46" s="1020">
        <v>197</v>
      </c>
      <c r="HM46" s="901"/>
      <c r="HN46" s="1020">
        <v>199</v>
      </c>
      <c r="HO46" s="1020">
        <v>3</v>
      </c>
      <c r="HP46" s="1020">
        <v>18</v>
      </c>
      <c r="HQ46" s="1020">
        <v>29</v>
      </c>
      <c r="HR46" s="1020">
        <v>36</v>
      </c>
      <c r="HS46" s="1020">
        <v>3</v>
      </c>
      <c r="HT46" s="1020">
        <v>99</v>
      </c>
      <c r="HU46" s="1020">
        <v>64</v>
      </c>
      <c r="HV46" s="648"/>
      <c r="HW46" s="1041"/>
      <c r="HX46" s="1041"/>
      <c r="HY46" s="1041"/>
      <c r="HZ46" s="1041"/>
      <c r="IA46" s="648"/>
      <c r="IB46" s="648"/>
      <c r="IC46" s="648"/>
      <c r="ID46" s="648"/>
      <c r="IE46" s="648"/>
      <c r="IF46" s="648"/>
      <c r="IG46" s="648"/>
      <c r="IH46" s="648"/>
      <c r="II46" s="648"/>
      <c r="IJ46" s="648"/>
      <c r="IK46" s="648"/>
      <c r="IL46" s="648"/>
      <c r="IM46" s="648"/>
      <c r="IN46" s="648"/>
      <c r="IO46" s="648"/>
      <c r="IP46" s="1041"/>
      <c r="IQ46" s="648"/>
      <c r="IR46" s="648"/>
      <c r="IS46" s="648"/>
      <c r="IT46" s="648"/>
      <c r="IU46" s="648"/>
      <c r="IV46" s="648"/>
      <c r="IW46" s="1041"/>
      <c r="IX46" s="1020">
        <v>98</v>
      </c>
      <c r="IY46" s="1020">
        <v>63</v>
      </c>
      <c r="IZ46" s="1020">
        <v>141</v>
      </c>
      <c r="JA46" s="1020">
        <v>78</v>
      </c>
      <c r="JB46" s="1020">
        <v>189</v>
      </c>
      <c r="JC46" s="1020">
        <v>7</v>
      </c>
      <c r="JD46" s="1020">
        <v>254</v>
      </c>
      <c r="JE46" s="648"/>
      <c r="JF46" s="648"/>
      <c r="JG46" s="1041"/>
      <c r="JH46" s="1041"/>
      <c r="JI46" s="1041"/>
      <c r="JJ46" s="1041"/>
      <c r="JK46" s="648"/>
      <c r="JL46" s="648"/>
      <c r="JM46" s="648"/>
      <c r="JN46" s="648"/>
      <c r="JO46" s="648"/>
      <c r="JP46" s="648"/>
      <c r="JQ46" s="648"/>
      <c r="JR46" s="648"/>
      <c r="JS46" s="648"/>
      <c r="JT46" s="648"/>
      <c r="JU46" s="648"/>
      <c r="JV46" s="648"/>
      <c r="JW46" s="648"/>
      <c r="JX46" s="648"/>
      <c r="JY46" s="648"/>
      <c r="JZ46" s="1041"/>
      <c r="KA46" s="648"/>
      <c r="KB46" s="648"/>
      <c r="KC46" s="648"/>
      <c r="KD46" s="648"/>
      <c r="KE46" s="648"/>
      <c r="KF46" s="648"/>
      <c r="KG46" s="1041"/>
      <c r="KH46" s="1020">
        <v>167</v>
      </c>
      <c r="KI46" s="1020">
        <v>134</v>
      </c>
      <c r="KJ46" s="1020">
        <v>233</v>
      </c>
      <c r="KK46" s="1020">
        <v>9</v>
      </c>
      <c r="KL46" s="1020">
        <v>801</v>
      </c>
      <c r="KM46" s="1020">
        <v>95</v>
      </c>
      <c r="KN46" s="1020">
        <v>390</v>
      </c>
      <c r="KO46" s="648"/>
    </row>
    <row r="47" spans="1:302" s="1" customFormat="1" ht="12" customHeight="1">
      <c r="A47" s="1056"/>
      <c r="B47" s="1021"/>
      <c r="C47" s="1121"/>
      <c r="D47" s="1113"/>
      <c r="E47" s="1113"/>
      <c r="F47" s="1119"/>
      <c r="G47" s="1021"/>
      <c r="H47" s="1021"/>
      <c r="I47" s="1021"/>
      <c r="J47" s="1021"/>
      <c r="K47" s="1021"/>
      <c r="L47" s="1119"/>
      <c r="M47" s="1021"/>
      <c r="N47" s="1021"/>
      <c r="O47" s="1021"/>
      <c r="P47" s="1021"/>
      <c r="Q47" s="1021"/>
      <c r="R47" s="1021"/>
      <c r="S47" s="1115"/>
      <c r="T47" s="1115"/>
      <c r="U47" s="1115"/>
      <c r="V47" s="1115"/>
      <c r="W47" s="1064"/>
      <c r="X47" s="1021"/>
      <c r="Y47" s="1021"/>
      <c r="Z47" s="1021"/>
      <c r="AA47" s="1021"/>
      <c r="AB47" s="1021"/>
      <c r="AC47" s="1021"/>
      <c r="AD47" s="1021"/>
      <c r="AE47" s="1021"/>
      <c r="AF47" s="1110"/>
      <c r="AG47" s="1019"/>
      <c r="AH47" s="1019"/>
      <c r="AI47" s="1019"/>
      <c r="AJ47" s="1019"/>
      <c r="AK47" s="1021"/>
      <c r="AL47" s="1021"/>
      <c r="AM47" s="832"/>
      <c r="AN47" s="848"/>
      <c r="AO47" s="848"/>
      <c r="AP47" s="848"/>
      <c r="AQ47" s="848"/>
      <c r="AR47" s="848"/>
      <c r="AS47" s="848"/>
      <c r="AT47" s="849"/>
      <c r="AU47" s="1022"/>
      <c r="AV47" s="1022"/>
      <c r="AW47" s="1022"/>
      <c r="AX47" s="1022"/>
      <c r="AY47" s="1022"/>
      <c r="AZ47" s="1071"/>
      <c r="BA47" s="1021"/>
      <c r="BB47" s="1021"/>
      <c r="BC47" s="1021"/>
      <c r="BD47" s="1021"/>
      <c r="BE47" s="1021"/>
      <c r="BF47" s="1021"/>
      <c r="BG47" s="1067"/>
      <c r="BH47" s="1069"/>
      <c r="BI47" s="1069"/>
      <c r="BJ47" s="1042"/>
      <c r="BK47" s="1021"/>
      <c r="BL47" s="1021"/>
      <c r="BM47" s="1021"/>
      <c r="BN47" s="1042"/>
      <c r="BO47" s="1021"/>
      <c r="BP47" s="1021"/>
      <c r="BQ47" s="1021"/>
      <c r="BR47" s="1133"/>
      <c r="BS47" s="1029"/>
      <c r="BT47" s="1042"/>
      <c r="BU47" s="1042"/>
      <c r="BV47" s="1042"/>
      <c r="BW47" s="1029"/>
      <c r="BX47" s="1029"/>
      <c r="BY47" s="648"/>
      <c r="BZ47" s="648"/>
      <c r="CA47" s="648"/>
      <c r="CB47" s="648"/>
      <c r="CC47" s="648"/>
      <c r="CD47" s="648"/>
      <c r="CE47" s="648"/>
      <c r="CF47" s="648"/>
      <c r="CG47" s="648"/>
      <c r="CH47" s="648"/>
      <c r="CI47" s="648"/>
      <c r="CJ47" s="648"/>
      <c r="CK47" s="648"/>
      <c r="CL47" s="648"/>
      <c r="CM47" s="1021"/>
      <c r="CN47" s="1021"/>
      <c r="CO47" s="1021"/>
      <c r="CP47" s="1021"/>
      <c r="CQ47" s="1021"/>
      <c r="CR47" s="1144"/>
      <c r="CS47" s="1021"/>
      <c r="CT47" s="1021"/>
      <c r="CU47" s="1021"/>
      <c r="CV47" s="1144"/>
      <c r="CW47" s="1021"/>
      <c r="CX47" s="1021"/>
      <c r="CY47" s="1021"/>
      <c r="CZ47" s="1042"/>
      <c r="DA47" s="1021"/>
      <c r="DB47" s="1021"/>
      <c r="DC47" s="1021"/>
      <c r="DD47" s="1021"/>
      <c r="DE47" s="1021"/>
      <c r="DF47" s="1021"/>
      <c r="DG47" s="1021"/>
      <c r="DH47" s="1021"/>
      <c r="DI47" s="1021"/>
      <c r="DJ47" s="1021"/>
      <c r="DK47" s="1021"/>
      <c r="DL47" s="648"/>
      <c r="DM47" s="1144"/>
      <c r="DN47" s="1021"/>
      <c r="DO47" s="1021"/>
      <c r="DP47" s="1021"/>
      <c r="DQ47" s="1144"/>
      <c r="DR47" s="1021"/>
      <c r="DS47" s="1021"/>
      <c r="DT47" s="1021"/>
      <c r="DU47" s="1021"/>
      <c r="DV47" s="1029"/>
      <c r="DW47" s="1067"/>
      <c r="DX47" s="1067"/>
      <c r="DY47" s="1067"/>
      <c r="DZ47" s="1067"/>
      <c r="EA47" s="1029"/>
      <c r="EB47" s="1036"/>
      <c r="EC47" s="1036"/>
      <c r="ED47" s="1036"/>
      <c r="EE47" s="1036"/>
      <c r="EF47" s="1036"/>
      <c r="EG47" s="1036"/>
      <c r="EH47" s="1036"/>
      <c r="EI47" s="1029"/>
      <c r="EJ47" s="1029"/>
      <c r="EK47" s="648"/>
      <c r="EL47" s="648"/>
      <c r="EM47" s="648"/>
      <c r="EN47" s="648"/>
      <c r="EO47" s="648"/>
      <c r="EP47" s="648"/>
      <c r="EQ47" s="648"/>
      <c r="ER47" s="648"/>
      <c r="ES47" s="648"/>
      <c r="ET47" s="648"/>
      <c r="EU47" s="648"/>
      <c r="EV47" s="648"/>
      <c r="EW47" s="648"/>
      <c r="EX47" s="648"/>
      <c r="EY47" s="648"/>
      <c r="EZ47" s="648"/>
      <c r="FA47" s="648"/>
      <c r="FB47" s="648"/>
      <c r="FC47" s="648"/>
      <c r="FD47" s="648"/>
      <c r="FE47" s="648"/>
      <c r="FF47" s="648"/>
      <c r="FG47" s="648"/>
      <c r="FH47" s="648"/>
      <c r="FI47" s="648"/>
      <c r="FJ47" s="648"/>
      <c r="FK47" s="648"/>
      <c r="FL47" s="648"/>
      <c r="FM47" s="648"/>
      <c r="FN47" s="648"/>
      <c r="FO47" s="648"/>
      <c r="FP47" s="648"/>
      <c r="FQ47" s="648"/>
      <c r="FR47" s="648"/>
      <c r="FS47" s="648"/>
      <c r="FT47" s="648"/>
      <c r="FU47" s="648"/>
      <c r="FV47" s="648"/>
      <c r="FW47" s="648"/>
      <c r="FX47" s="648"/>
      <c r="FY47" s="648"/>
      <c r="FZ47" s="648"/>
      <c r="GA47" s="648"/>
      <c r="GB47" s="648"/>
      <c r="GC47" s="648"/>
      <c r="GD47" s="648"/>
      <c r="GE47" s="648"/>
      <c r="GF47" s="648"/>
      <c r="GG47" s="648"/>
      <c r="GH47" s="648"/>
      <c r="GI47" s="1021"/>
      <c r="GJ47" s="1021"/>
      <c r="GK47" s="1021"/>
      <c r="GL47" s="1021"/>
      <c r="GM47" s="1021"/>
      <c r="GN47" s="1021"/>
      <c r="GO47" s="1021"/>
      <c r="GP47" s="1021"/>
      <c r="GQ47" s="1021"/>
      <c r="GR47" s="648"/>
      <c r="GS47" s="1144"/>
      <c r="GT47" s="1021"/>
      <c r="GU47" s="1021"/>
      <c r="GV47" s="1021"/>
      <c r="GW47" s="1144"/>
      <c r="GX47" s="1021"/>
      <c r="GY47" s="1021"/>
      <c r="GZ47" s="1021"/>
      <c r="HA47" s="1021"/>
      <c r="HB47" s="1029"/>
      <c r="HC47" s="1021"/>
      <c r="HD47" s="1021"/>
      <c r="HE47" s="1067"/>
      <c r="HF47" s="1021"/>
      <c r="HG47" s="1021"/>
      <c r="HH47" s="1021"/>
      <c r="HI47" s="1067"/>
      <c r="HJ47" s="1021"/>
      <c r="HK47" s="1021"/>
      <c r="HL47" s="1021"/>
      <c r="HM47" s="901"/>
      <c r="HN47" s="1021"/>
      <c r="HO47" s="1021"/>
      <c r="HP47" s="1021"/>
      <c r="HQ47" s="1021"/>
      <c r="HR47" s="1021"/>
      <c r="HS47" s="1021"/>
      <c r="HT47" s="1021"/>
      <c r="HU47" s="1021"/>
      <c r="HV47" s="648"/>
      <c r="HW47" s="1042"/>
      <c r="HX47" s="1042"/>
      <c r="HY47" s="1042"/>
      <c r="HZ47" s="1042"/>
      <c r="IA47" s="648"/>
      <c r="IB47" s="648"/>
      <c r="IC47" s="648"/>
      <c r="ID47" s="648"/>
      <c r="IE47" s="648"/>
      <c r="IF47" s="648"/>
      <c r="IG47" s="648"/>
      <c r="IH47" s="648"/>
      <c r="II47" s="648"/>
      <c r="IJ47" s="648"/>
      <c r="IK47" s="648"/>
      <c r="IL47" s="648"/>
      <c r="IM47" s="648"/>
      <c r="IN47" s="648"/>
      <c r="IO47" s="648"/>
      <c r="IP47" s="1042"/>
      <c r="IQ47" s="648"/>
      <c r="IR47" s="648"/>
      <c r="IS47" s="648"/>
      <c r="IT47" s="648"/>
      <c r="IU47" s="648"/>
      <c r="IV47" s="648"/>
      <c r="IW47" s="1042"/>
      <c r="IX47" s="1021"/>
      <c r="IY47" s="1021"/>
      <c r="IZ47" s="1021"/>
      <c r="JA47" s="1021"/>
      <c r="JB47" s="1021"/>
      <c r="JC47" s="1021"/>
      <c r="JD47" s="1021"/>
      <c r="JE47" s="648"/>
      <c r="JF47" s="648"/>
      <c r="JG47" s="1042"/>
      <c r="JH47" s="1042"/>
      <c r="JI47" s="1042"/>
      <c r="JJ47" s="1042"/>
      <c r="JK47" s="648"/>
      <c r="JL47" s="648"/>
      <c r="JM47" s="648"/>
      <c r="JN47" s="648"/>
      <c r="JO47" s="648"/>
      <c r="JP47" s="648"/>
      <c r="JQ47" s="648"/>
      <c r="JR47" s="648"/>
      <c r="JS47" s="648"/>
      <c r="JT47" s="648"/>
      <c r="JU47" s="648"/>
      <c r="JV47" s="648"/>
      <c r="JW47" s="648"/>
      <c r="JX47" s="648"/>
      <c r="JY47" s="648"/>
      <c r="JZ47" s="1042"/>
      <c r="KA47" s="648"/>
      <c r="KB47" s="648"/>
      <c r="KC47" s="648"/>
      <c r="KD47" s="648"/>
      <c r="KE47" s="648"/>
      <c r="KF47" s="648"/>
      <c r="KG47" s="1042"/>
      <c r="KH47" s="1021"/>
      <c r="KI47" s="1021"/>
      <c r="KJ47" s="1021"/>
      <c r="KK47" s="1021"/>
      <c r="KL47" s="1021"/>
      <c r="KM47" s="1021"/>
      <c r="KN47" s="1021"/>
      <c r="KO47" s="648"/>
    </row>
    <row r="48" spans="1:302" s="1" customFormat="1" ht="12" customHeight="1">
      <c r="A48" s="1056" t="s">
        <v>433</v>
      </c>
      <c r="B48" s="1020">
        <v>399</v>
      </c>
      <c r="C48" s="1120">
        <v>2699</v>
      </c>
      <c r="D48" s="1112">
        <v>1140.6315789473683</v>
      </c>
      <c r="E48" s="1112">
        <v>1123.7627906976745</v>
      </c>
      <c r="F48" s="1118"/>
      <c r="G48" s="1020">
        <v>54</v>
      </c>
      <c r="H48" s="1020">
        <v>85</v>
      </c>
      <c r="I48" s="1020">
        <v>235</v>
      </c>
      <c r="J48" s="1020">
        <v>15</v>
      </c>
      <c r="K48" s="1020">
        <v>10</v>
      </c>
      <c r="L48" s="1118"/>
      <c r="M48" s="1020">
        <v>36</v>
      </c>
      <c r="N48" s="1020">
        <v>49</v>
      </c>
      <c r="O48" s="1020">
        <v>45</v>
      </c>
      <c r="P48" s="1020">
        <v>35</v>
      </c>
      <c r="Q48" s="1020">
        <v>97</v>
      </c>
      <c r="R48" s="1020">
        <v>137</v>
      </c>
      <c r="S48" s="1114">
        <v>40.517315068493147</v>
      </c>
      <c r="T48" s="1114">
        <v>23.265599999999996</v>
      </c>
      <c r="U48" s="1114">
        <v>11.788465116279063</v>
      </c>
      <c r="V48" s="1114">
        <v>8.6130666666666666</v>
      </c>
      <c r="W48" s="1063">
        <v>340</v>
      </c>
      <c r="X48" s="1020">
        <v>171</v>
      </c>
      <c r="Y48" s="1020">
        <v>21</v>
      </c>
      <c r="Z48" s="1020">
        <v>48</v>
      </c>
      <c r="AA48" s="1020">
        <v>27</v>
      </c>
      <c r="AB48" s="1020">
        <v>18</v>
      </c>
      <c r="AC48" s="1020">
        <v>55</v>
      </c>
      <c r="AD48" s="1020">
        <v>52</v>
      </c>
      <c r="AE48" s="1020">
        <v>6</v>
      </c>
      <c r="AF48" s="1014">
        <v>124</v>
      </c>
      <c r="AG48" s="1018">
        <v>18</v>
      </c>
      <c r="AH48" s="1018">
        <v>21</v>
      </c>
      <c r="AI48" s="1018">
        <v>67</v>
      </c>
      <c r="AJ48" s="1018">
        <v>18</v>
      </c>
      <c r="AK48" s="1020">
        <v>238</v>
      </c>
      <c r="AL48" s="1020">
        <v>28</v>
      </c>
      <c r="AM48" s="832"/>
      <c r="AN48" s="848"/>
      <c r="AO48" s="848"/>
      <c r="AP48" s="848"/>
      <c r="AQ48" s="848"/>
      <c r="AR48" s="848"/>
      <c r="AS48" s="848"/>
      <c r="AT48" s="849"/>
      <c r="AU48" s="1022"/>
      <c r="AV48" s="1022"/>
      <c r="AW48" s="1022"/>
      <c r="AX48" s="1022"/>
      <c r="AY48" s="1022"/>
      <c r="AZ48" s="1070"/>
      <c r="BA48" s="1020">
        <v>18</v>
      </c>
      <c r="BB48" s="1020">
        <v>21</v>
      </c>
      <c r="BC48" s="1020">
        <v>68</v>
      </c>
      <c r="BD48" s="1020">
        <v>21</v>
      </c>
      <c r="BE48" s="1020">
        <v>239</v>
      </c>
      <c r="BF48" s="1020">
        <v>28</v>
      </c>
      <c r="BG48" s="1080">
        <v>4.82</v>
      </c>
      <c r="BH48" s="1068">
        <v>98.493333333333339</v>
      </c>
      <c r="BI48" s="1068">
        <v>45.706484641638227</v>
      </c>
      <c r="BJ48" s="1041"/>
      <c r="BK48" s="1020">
        <v>167</v>
      </c>
      <c r="BL48" s="1020">
        <v>160</v>
      </c>
      <c r="BM48" s="1020">
        <v>55</v>
      </c>
      <c r="BN48" s="1041"/>
      <c r="BO48" s="1020">
        <v>213</v>
      </c>
      <c r="BP48" s="1020">
        <v>172</v>
      </c>
      <c r="BQ48" s="1020">
        <v>14</v>
      </c>
      <c r="BR48" s="1132">
        <v>62.734299516908216</v>
      </c>
      <c r="BS48" s="1028">
        <v>286</v>
      </c>
      <c r="BT48" s="1041">
        <v>58</v>
      </c>
      <c r="BU48" s="1041">
        <v>163</v>
      </c>
      <c r="BV48" s="1041">
        <v>65</v>
      </c>
      <c r="BW48" s="1028">
        <v>85</v>
      </c>
      <c r="BX48" s="1028">
        <v>18</v>
      </c>
      <c r="BY48" s="648"/>
      <c r="BZ48" s="648"/>
      <c r="CA48" s="648"/>
      <c r="CB48" s="648"/>
      <c r="CC48" s="648"/>
      <c r="CD48" s="648"/>
      <c r="CE48" s="648"/>
      <c r="CF48" s="648"/>
      <c r="CG48" s="648"/>
      <c r="CH48" s="648"/>
      <c r="CI48" s="648"/>
      <c r="CJ48" s="648"/>
      <c r="CK48" s="648"/>
      <c r="CL48" s="648"/>
      <c r="CM48" s="1020">
        <v>58</v>
      </c>
      <c r="CN48" s="1020">
        <v>169</v>
      </c>
      <c r="CO48" s="1020">
        <v>68</v>
      </c>
      <c r="CP48" s="1020">
        <v>88</v>
      </c>
      <c r="CQ48" s="1020">
        <v>18</v>
      </c>
      <c r="CR48" s="1143"/>
      <c r="CS48" s="1020">
        <v>504</v>
      </c>
      <c r="CT48" s="1020">
        <v>119</v>
      </c>
      <c r="CU48" s="1020">
        <v>12</v>
      </c>
      <c r="CV48" s="1143"/>
      <c r="CW48" s="1020">
        <v>49</v>
      </c>
      <c r="CX48" s="1020">
        <v>260</v>
      </c>
      <c r="CY48" s="1020">
        <v>67</v>
      </c>
      <c r="CZ48" s="1041"/>
      <c r="DA48" s="1020">
        <v>1</v>
      </c>
      <c r="DB48" s="1020">
        <v>60</v>
      </c>
      <c r="DC48" s="1020">
        <v>8</v>
      </c>
      <c r="DD48" s="1020">
        <v>143</v>
      </c>
      <c r="DE48" s="1020">
        <v>97</v>
      </c>
      <c r="DF48" s="1020">
        <v>5</v>
      </c>
      <c r="DG48" s="1020">
        <v>4</v>
      </c>
      <c r="DH48" s="1020">
        <v>28</v>
      </c>
      <c r="DI48" s="1020">
        <v>2</v>
      </c>
      <c r="DJ48" s="1020">
        <v>43</v>
      </c>
      <c r="DK48" s="1020">
        <v>7</v>
      </c>
      <c r="DL48" s="648"/>
      <c r="DM48" s="1143"/>
      <c r="DN48" s="1020">
        <v>188</v>
      </c>
      <c r="DO48" s="1020">
        <v>200</v>
      </c>
      <c r="DP48" s="1020">
        <v>10</v>
      </c>
      <c r="DQ48" s="1143"/>
      <c r="DR48" s="1020">
        <v>96</v>
      </c>
      <c r="DS48" s="1020">
        <v>54</v>
      </c>
      <c r="DT48" s="1020">
        <v>25</v>
      </c>
      <c r="DU48" s="1020">
        <v>4</v>
      </c>
      <c r="DV48" s="1028">
        <v>9</v>
      </c>
      <c r="DW48" s="1080">
        <v>11</v>
      </c>
      <c r="DX48" s="1080">
        <v>6</v>
      </c>
      <c r="DY48" s="1080">
        <v>18</v>
      </c>
      <c r="DZ48" s="1080">
        <v>18</v>
      </c>
      <c r="EA48" s="1028">
        <v>187</v>
      </c>
      <c r="EB48" s="1035">
        <v>117</v>
      </c>
      <c r="EC48" s="1035">
        <v>11</v>
      </c>
      <c r="ED48" s="1035">
        <v>10</v>
      </c>
      <c r="EE48" s="1035">
        <v>4</v>
      </c>
      <c r="EF48" s="1035">
        <v>8</v>
      </c>
      <c r="EG48" s="1035">
        <v>5</v>
      </c>
      <c r="EH48" s="1035">
        <v>32</v>
      </c>
      <c r="EI48" s="1028">
        <v>177</v>
      </c>
      <c r="EJ48" s="1028">
        <v>27</v>
      </c>
      <c r="EK48" s="648"/>
      <c r="EL48" s="648"/>
      <c r="EM48" s="648"/>
      <c r="EN48" s="648"/>
      <c r="EO48" s="648"/>
      <c r="EP48" s="648"/>
      <c r="EQ48" s="648"/>
      <c r="ER48" s="648"/>
      <c r="ES48" s="648"/>
      <c r="ET48" s="648"/>
      <c r="EU48" s="648"/>
      <c r="EV48" s="648"/>
      <c r="EW48" s="648"/>
      <c r="EX48" s="648"/>
      <c r="EY48" s="648"/>
      <c r="EZ48" s="648"/>
      <c r="FA48" s="648"/>
      <c r="FB48" s="648"/>
      <c r="FC48" s="648"/>
      <c r="FD48" s="648"/>
      <c r="FE48" s="648"/>
      <c r="FF48" s="648"/>
      <c r="FG48" s="648"/>
      <c r="FH48" s="648"/>
      <c r="FI48" s="648"/>
      <c r="FJ48" s="648"/>
      <c r="FK48" s="648"/>
      <c r="FL48" s="648"/>
      <c r="FM48" s="648"/>
      <c r="FN48" s="648"/>
      <c r="FO48" s="648"/>
      <c r="FP48" s="648"/>
      <c r="FQ48" s="648"/>
      <c r="FR48" s="648"/>
      <c r="FS48" s="648"/>
      <c r="FT48" s="648"/>
      <c r="FU48" s="648"/>
      <c r="FV48" s="648"/>
      <c r="FW48" s="648"/>
      <c r="FX48" s="648"/>
      <c r="FY48" s="648"/>
      <c r="FZ48" s="648"/>
      <c r="GA48" s="648"/>
      <c r="GB48" s="648"/>
      <c r="GC48" s="648"/>
      <c r="GD48" s="648"/>
      <c r="GE48" s="648"/>
      <c r="GF48" s="648"/>
      <c r="GG48" s="648"/>
      <c r="GH48" s="648"/>
      <c r="GI48" s="1020">
        <v>118</v>
      </c>
      <c r="GJ48" s="1020">
        <v>21</v>
      </c>
      <c r="GK48" s="1020">
        <v>41</v>
      </c>
      <c r="GL48" s="1020">
        <v>15</v>
      </c>
      <c r="GM48" s="1020">
        <v>39</v>
      </c>
      <c r="GN48" s="1020">
        <v>13</v>
      </c>
      <c r="GO48" s="1020">
        <v>61</v>
      </c>
      <c r="GP48" s="1020">
        <v>177</v>
      </c>
      <c r="GQ48" s="1020">
        <v>27</v>
      </c>
      <c r="GR48" s="648"/>
      <c r="GS48" s="1143"/>
      <c r="GT48" s="1020">
        <v>145</v>
      </c>
      <c r="GU48" s="1020">
        <v>241</v>
      </c>
      <c r="GV48" s="1020">
        <v>12</v>
      </c>
      <c r="GW48" s="1143"/>
      <c r="GX48" s="1020">
        <v>93</v>
      </c>
      <c r="GY48" s="1020">
        <v>27</v>
      </c>
      <c r="GZ48" s="1020">
        <v>9</v>
      </c>
      <c r="HA48" s="1020">
        <v>4</v>
      </c>
      <c r="HB48" s="1028">
        <v>12</v>
      </c>
      <c r="HC48" s="1020">
        <v>3</v>
      </c>
      <c r="HD48" s="1020">
        <v>3</v>
      </c>
      <c r="HE48" s="1080">
        <v>339</v>
      </c>
      <c r="HF48" s="1020">
        <v>228</v>
      </c>
      <c r="HG48" s="1020">
        <v>30</v>
      </c>
      <c r="HH48" s="1020">
        <v>141</v>
      </c>
      <c r="HI48" s="1080">
        <v>162</v>
      </c>
      <c r="HJ48" s="1020">
        <v>130</v>
      </c>
      <c r="HK48" s="1020">
        <v>43</v>
      </c>
      <c r="HL48" s="1020">
        <v>226</v>
      </c>
      <c r="HM48" s="901"/>
      <c r="HN48" s="1020">
        <v>157</v>
      </c>
      <c r="HO48" s="1020">
        <v>0</v>
      </c>
      <c r="HP48" s="1020">
        <v>0</v>
      </c>
      <c r="HQ48" s="1020">
        <v>4</v>
      </c>
      <c r="HR48" s="1020">
        <v>25</v>
      </c>
      <c r="HS48" s="1020">
        <v>2</v>
      </c>
      <c r="HT48" s="1020">
        <v>99</v>
      </c>
      <c r="HU48" s="1020">
        <v>112</v>
      </c>
      <c r="HV48" s="648"/>
      <c r="HW48" s="1041"/>
      <c r="HX48" s="1041"/>
      <c r="HY48" s="1041"/>
      <c r="HZ48" s="1041"/>
      <c r="IA48" s="648"/>
      <c r="IB48" s="648"/>
      <c r="IC48" s="648"/>
      <c r="ID48" s="648"/>
      <c r="IE48" s="648"/>
      <c r="IF48" s="648"/>
      <c r="IG48" s="648"/>
      <c r="IH48" s="648"/>
      <c r="II48" s="648"/>
      <c r="IJ48" s="648"/>
      <c r="IK48" s="648"/>
      <c r="IL48" s="648"/>
      <c r="IM48" s="648"/>
      <c r="IN48" s="648"/>
      <c r="IO48" s="648"/>
      <c r="IP48" s="1041"/>
      <c r="IQ48" s="648"/>
      <c r="IR48" s="648"/>
      <c r="IS48" s="648"/>
      <c r="IT48" s="648"/>
      <c r="IU48" s="648"/>
      <c r="IV48" s="648"/>
      <c r="IW48" s="1041"/>
      <c r="IX48" s="1020">
        <v>44</v>
      </c>
      <c r="IY48" s="1020">
        <v>27</v>
      </c>
      <c r="IZ48" s="1020">
        <v>52</v>
      </c>
      <c r="JA48" s="1020">
        <v>32</v>
      </c>
      <c r="JB48" s="1020">
        <v>268</v>
      </c>
      <c r="JC48" s="1020">
        <v>10</v>
      </c>
      <c r="JD48" s="1020">
        <v>119</v>
      </c>
      <c r="JE48" s="648"/>
      <c r="JF48" s="648"/>
      <c r="JG48" s="1041"/>
      <c r="JH48" s="1041"/>
      <c r="JI48" s="1041"/>
      <c r="JJ48" s="1041"/>
      <c r="JK48" s="648"/>
      <c r="JL48" s="648"/>
      <c r="JM48" s="648"/>
      <c r="JN48" s="648"/>
      <c r="JO48" s="648"/>
      <c r="JP48" s="648"/>
      <c r="JQ48" s="648"/>
      <c r="JR48" s="648"/>
      <c r="JS48" s="648"/>
      <c r="JT48" s="648"/>
      <c r="JU48" s="648"/>
      <c r="JV48" s="648"/>
      <c r="JW48" s="648"/>
      <c r="JX48" s="648"/>
      <c r="JY48" s="648"/>
      <c r="JZ48" s="1041"/>
      <c r="KA48" s="648"/>
      <c r="KB48" s="648"/>
      <c r="KC48" s="648"/>
      <c r="KD48" s="648"/>
      <c r="KE48" s="648"/>
      <c r="KF48" s="648"/>
      <c r="KG48" s="1041"/>
      <c r="KH48" s="1020">
        <v>62</v>
      </c>
      <c r="KI48" s="1020">
        <v>48</v>
      </c>
      <c r="KJ48" s="1020">
        <v>278</v>
      </c>
      <c r="KK48" s="1020">
        <v>11</v>
      </c>
      <c r="KL48" s="1020">
        <v>752</v>
      </c>
      <c r="KM48" s="1020">
        <v>18</v>
      </c>
      <c r="KN48" s="1020">
        <v>361</v>
      </c>
      <c r="KO48" s="648"/>
    </row>
    <row r="49" spans="1:301" s="1" customFormat="1" ht="12" customHeight="1">
      <c r="A49" s="1056"/>
      <c r="B49" s="1021"/>
      <c r="C49" s="1121"/>
      <c r="D49" s="1113"/>
      <c r="E49" s="1113"/>
      <c r="F49" s="1119"/>
      <c r="G49" s="1021"/>
      <c r="H49" s="1021"/>
      <c r="I49" s="1021"/>
      <c r="J49" s="1021"/>
      <c r="K49" s="1021"/>
      <c r="L49" s="1119"/>
      <c r="M49" s="1021"/>
      <c r="N49" s="1021"/>
      <c r="O49" s="1021"/>
      <c r="P49" s="1021"/>
      <c r="Q49" s="1021"/>
      <c r="R49" s="1021"/>
      <c r="S49" s="1115"/>
      <c r="T49" s="1115"/>
      <c r="U49" s="1115"/>
      <c r="V49" s="1115"/>
      <c r="W49" s="1064"/>
      <c r="X49" s="1021"/>
      <c r="Y49" s="1021"/>
      <c r="Z49" s="1021"/>
      <c r="AA49" s="1021"/>
      <c r="AB49" s="1021"/>
      <c r="AC49" s="1021"/>
      <c r="AD49" s="1021"/>
      <c r="AE49" s="1021"/>
      <c r="AF49" s="1110"/>
      <c r="AG49" s="1019"/>
      <c r="AH49" s="1019"/>
      <c r="AI49" s="1019"/>
      <c r="AJ49" s="1019"/>
      <c r="AK49" s="1021"/>
      <c r="AL49" s="1021"/>
      <c r="AM49" s="832"/>
      <c r="AN49" s="848"/>
      <c r="AO49" s="848"/>
      <c r="AP49" s="848"/>
      <c r="AQ49" s="848"/>
      <c r="AR49" s="848"/>
      <c r="AS49" s="848"/>
      <c r="AT49" s="849"/>
      <c r="AU49" s="1022"/>
      <c r="AV49" s="1022"/>
      <c r="AW49" s="1022"/>
      <c r="AX49" s="1022"/>
      <c r="AY49" s="1022"/>
      <c r="AZ49" s="1071"/>
      <c r="BA49" s="1021"/>
      <c r="BB49" s="1021"/>
      <c r="BC49" s="1021"/>
      <c r="BD49" s="1021"/>
      <c r="BE49" s="1021"/>
      <c r="BF49" s="1021"/>
      <c r="BG49" s="1067"/>
      <c r="BH49" s="1069"/>
      <c r="BI49" s="1069"/>
      <c r="BJ49" s="1042"/>
      <c r="BK49" s="1021"/>
      <c r="BL49" s="1021"/>
      <c r="BM49" s="1021"/>
      <c r="BN49" s="1042"/>
      <c r="BO49" s="1021"/>
      <c r="BP49" s="1021"/>
      <c r="BQ49" s="1021"/>
      <c r="BR49" s="1133"/>
      <c r="BS49" s="1029"/>
      <c r="BT49" s="1042"/>
      <c r="BU49" s="1042"/>
      <c r="BV49" s="1042"/>
      <c r="BW49" s="1029"/>
      <c r="BX49" s="1029"/>
      <c r="BY49" s="648"/>
      <c r="BZ49" s="648"/>
      <c r="CA49" s="648"/>
      <c r="CB49" s="648"/>
      <c r="CC49" s="648"/>
      <c r="CD49" s="648"/>
      <c r="CE49" s="648"/>
      <c r="CF49" s="648"/>
      <c r="CG49" s="648"/>
      <c r="CH49" s="648"/>
      <c r="CI49" s="648"/>
      <c r="CJ49" s="648"/>
      <c r="CK49" s="648"/>
      <c r="CL49" s="648"/>
      <c r="CM49" s="1021"/>
      <c r="CN49" s="1021"/>
      <c r="CO49" s="1021"/>
      <c r="CP49" s="1021"/>
      <c r="CQ49" s="1021"/>
      <c r="CR49" s="1144"/>
      <c r="CS49" s="1021"/>
      <c r="CT49" s="1021"/>
      <c r="CU49" s="1021"/>
      <c r="CV49" s="1144"/>
      <c r="CW49" s="1021"/>
      <c r="CX49" s="1021"/>
      <c r="CY49" s="1021"/>
      <c r="CZ49" s="1042"/>
      <c r="DA49" s="1021"/>
      <c r="DB49" s="1021"/>
      <c r="DC49" s="1021"/>
      <c r="DD49" s="1021"/>
      <c r="DE49" s="1021"/>
      <c r="DF49" s="1021"/>
      <c r="DG49" s="1021"/>
      <c r="DH49" s="1021"/>
      <c r="DI49" s="1021"/>
      <c r="DJ49" s="1021"/>
      <c r="DK49" s="1021"/>
      <c r="DL49" s="648"/>
      <c r="DM49" s="1144"/>
      <c r="DN49" s="1021"/>
      <c r="DO49" s="1021"/>
      <c r="DP49" s="1021"/>
      <c r="DQ49" s="1144"/>
      <c r="DR49" s="1021"/>
      <c r="DS49" s="1021"/>
      <c r="DT49" s="1021"/>
      <c r="DU49" s="1021"/>
      <c r="DV49" s="1029"/>
      <c r="DW49" s="1067"/>
      <c r="DX49" s="1067"/>
      <c r="DY49" s="1067"/>
      <c r="DZ49" s="1067"/>
      <c r="EA49" s="1029"/>
      <c r="EB49" s="1036"/>
      <c r="EC49" s="1036"/>
      <c r="ED49" s="1036"/>
      <c r="EE49" s="1036"/>
      <c r="EF49" s="1036"/>
      <c r="EG49" s="1036"/>
      <c r="EH49" s="1036"/>
      <c r="EI49" s="1029"/>
      <c r="EJ49" s="1029"/>
      <c r="EK49" s="648"/>
      <c r="EL49" s="648"/>
      <c r="EM49" s="648"/>
      <c r="EN49" s="648"/>
      <c r="EO49" s="648"/>
      <c r="EP49" s="648"/>
      <c r="EQ49" s="648"/>
      <c r="ER49" s="648"/>
      <c r="ES49" s="648"/>
      <c r="ET49" s="648"/>
      <c r="EU49" s="648"/>
      <c r="EV49" s="648"/>
      <c r="EW49" s="648"/>
      <c r="EX49" s="648"/>
      <c r="EY49" s="648"/>
      <c r="EZ49" s="648"/>
      <c r="FA49" s="648"/>
      <c r="FB49" s="648"/>
      <c r="FC49" s="648"/>
      <c r="FD49" s="648"/>
      <c r="FE49" s="648"/>
      <c r="FF49" s="648"/>
      <c r="FG49" s="648"/>
      <c r="FH49" s="648"/>
      <c r="FI49" s="648"/>
      <c r="FJ49" s="648"/>
      <c r="FK49" s="648"/>
      <c r="FL49" s="648"/>
      <c r="FM49" s="648"/>
      <c r="FN49" s="648"/>
      <c r="FO49" s="648"/>
      <c r="FP49" s="648"/>
      <c r="FQ49" s="648"/>
      <c r="FR49" s="648"/>
      <c r="FS49" s="648"/>
      <c r="FT49" s="648"/>
      <c r="FU49" s="648"/>
      <c r="FV49" s="648"/>
      <c r="FW49" s="648"/>
      <c r="FX49" s="648"/>
      <c r="FY49" s="648"/>
      <c r="FZ49" s="648"/>
      <c r="GA49" s="648"/>
      <c r="GB49" s="648"/>
      <c r="GC49" s="648"/>
      <c r="GD49" s="648"/>
      <c r="GE49" s="648"/>
      <c r="GF49" s="648"/>
      <c r="GG49" s="648"/>
      <c r="GH49" s="648"/>
      <c r="GI49" s="1021"/>
      <c r="GJ49" s="1021"/>
      <c r="GK49" s="1021"/>
      <c r="GL49" s="1021"/>
      <c r="GM49" s="1021"/>
      <c r="GN49" s="1021"/>
      <c r="GO49" s="1021"/>
      <c r="GP49" s="1021"/>
      <c r="GQ49" s="1021"/>
      <c r="GR49" s="648"/>
      <c r="GS49" s="1144"/>
      <c r="GT49" s="1021"/>
      <c r="GU49" s="1021"/>
      <c r="GV49" s="1021"/>
      <c r="GW49" s="1144"/>
      <c r="GX49" s="1021"/>
      <c r="GY49" s="1021"/>
      <c r="GZ49" s="1021"/>
      <c r="HA49" s="1021"/>
      <c r="HB49" s="1029"/>
      <c r="HC49" s="1021"/>
      <c r="HD49" s="1021"/>
      <c r="HE49" s="1067"/>
      <c r="HF49" s="1021"/>
      <c r="HG49" s="1021"/>
      <c r="HH49" s="1021"/>
      <c r="HI49" s="1067"/>
      <c r="HJ49" s="1021"/>
      <c r="HK49" s="1021"/>
      <c r="HL49" s="1021"/>
      <c r="HM49" s="901"/>
      <c r="HN49" s="1021"/>
      <c r="HO49" s="1021"/>
      <c r="HP49" s="1021"/>
      <c r="HQ49" s="1021"/>
      <c r="HR49" s="1021"/>
      <c r="HS49" s="1021"/>
      <c r="HT49" s="1021"/>
      <c r="HU49" s="1021"/>
      <c r="HV49" s="648"/>
      <c r="HW49" s="1042"/>
      <c r="HX49" s="1042"/>
      <c r="HY49" s="1042"/>
      <c r="HZ49" s="1042"/>
      <c r="IA49" s="648"/>
      <c r="IB49" s="648"/>
      <c r="IC49" s="648"/>
      <c r="ID49" s="648"/>
      <c r="IE49" s="648"/>
      <c r="IF49" s="648"/>
      <c r="IG49" s="648"/>
      <c r="IH49" s="648"/>
      <c r="II49" s="648"/>
      <c r="IJ49" s="648"/>
      <c r="IK49" s="648"/>
      <c r="IL49" s="648"/>
      <c r="IM49" s="648"/>
      <c r="IN49" s="648"/>
      <c r="IO49" s="648"/>
      <c r="IP49" s="1042"/>
      <c r="IQ49" s="648"/>
      <c r="IR49" s="648"/>
      <c r="IS49" s="648"/>
      <c r="IT49" s="648"/>
      <c r="IU49" s="648"/>
      <c r="IV49" s="648"/>
      <c r="IW49" s="1042"/>
      <c r="IX49" s="1021"/>
      <c r="IY49" s="1021"/>
      <c r="IZ49" s="1021"/>
      <c r="JA49" s="1021"/>
      <c r="JB49" s="1021"/>
      <c r="JC49" s="1021"/>
      <c r="JD49" s="1021"/>
      <c r="JE49" s="648"/>
      <c r="JF49" s="648"/>
      <c r="JG49" s="1042"/>
      <c r="JH49" s="1042"/>
      <c r="JI49" s="1042"/>
      <c r="JJ49" s="1042"/>
      <c r="JK49" s="648"/>
      <c r="JL49" s="648"/>
      <c r="JM49" s="648"/>
      <c r="JN49" s="648"/>
      <c r="JO49" s="648"/>
      <c r="JP49" s="648"/>
      <c r="JQ49" s="648"/>
      <c r="JR49" s="648"/>
      <c r="JS49" s="648"/>
      <c r="JT49" s="648"/>
      <c r="JU49" s="648"/>
      <c r="JV49" s="648"/>
      <c r="JW49" s="648"/>
      <c r="JX49" s="648"/>
      <c r="JY49" s="648"/>
      <c r="JZ49" s="1042"/>
      <c r="KA49" s="648"/>
      <c r="KB49" s="648"/>
      <c r="KC49" s="648"/>
      <c r="KD49" s="648"/>
      <c r="KE49" s="648"/>
      <c r="KF49" s="648"/>
      <c r="KG49" s="1042"/>
      <c r="KH49" s="1021"/>
      <c r="KI49" s="1021"/>
      <c r="KJ49" s="1021"/>
      <c r="KK49" s="1021"/>
      <c r="KL49" s="1021"/>
      <c r="KM49" s="1021"/>
      <c r="KN49" s="1021"/>
      <c r="KO49" s="648"/>
    </row>
    <row r="50" spans="1:301" s="1" customFormat="1" ht="12" customHeight="1">
      <c r="A50" s="1056" t="s">
        <v>434</v>
      </c>
      <c r="B50" s="1020">
        <v>161</v>
      </c>
      <c r="C50" s="1120">
        <v>472</v>
      </c>
      <c r="D50" s="1112">
        <v>1054.1666666666667</v>
      </c>
      <c r="E50" s="1112">
        <v>1152.5694444444443</v>
      </c>
      <c r="F50" s="1118"/>
      <c r="G50" s="1020">
        <v>21</v>
      </c>
      <c r="H50" s="1020">
        <v>26</v>
      </c>
      <c r="I50" s="1020">
        <v>87</v>
      </c>
      <c r="J50" s="1020">
        <v>11</v>
      </c>
      <c r="K50" s="1020">
        <v>16</v>
      </c>
      <c r="L50" s="1118"/>
      <c r="M50" s="1020">
        <v>10</v>
      </c>
      <c r="N50" s="1020">
        <v>11</v>
      </c>
      <c r="O50" s="1020">
        <v>26</v>
      </c>
      <c r="P50" s="1020">
        <v>13</v>
      </c>
      <c r="Q50" s="1020">
        <v>33</v>
      </c>
      <c r="R50" s="1020">
        <v>68</v>
      </c>
      <c r="S50" s="1114">
        <v>39.910615384615376</v>
      </c>
      <c r="T50" s="1114">
        <v>22.779452054794522</v>
      </c>
      <c r="U50" s="1114">
        <v>15.180434782608696</v>
      </c>
      <c r="V50" s="1114">
        <v>11.028275862068964</v>
      </c>
      <c r="W50" s="1063">
        <v>139</v>
      </c>
      <c r="X50" s="1020">
        <v>78</v>
      </c>
      <c r="Y50" s="1020">
        <v>10</v>
      </c>
      <c r="Z50" s="1020">
        <v>18</v>
      </c>
      <c r="AA50" s="1020">
        <v>8</v>
      </c>
      <c r="AB50" s="1020">
        <v>7</v>
      </c>
      <c r="AC50" s="1020">
        <v>18</v>
      </c>
      <c r="AD50" s="1020">
        <v>17</v>
      </c>
      <c r="AE50" s="1020">
        <v>3</v>
      </c>
      <c r="AF50" s="1014">
        <v>46</v>
      </c>
      <c r="AG50" s="1018">
        <v>3</v>
      </c>
      <c r="AH50" s="1018">
        <v>10</v>
      </c>
      <c r="AI50" s="1018">
        <v>22</v>
      </c>
      <c r="AJ50" s="1018">
        <v>11</v>
      </c>
      <c r="AK50" s="1020">
        <v>92</v>
      </c>
      <c r="AL50" s="1020">
        <v>15</v>
      </c>
      <c r="AM50" s="832"/>
      <c r="AN50" s="848"/>
      <c r="AO50" s="848"/>
      <c r="AP50" s="848"/>
      <c r="AQ50" s="848"/>
      <c r="AR50" s="848"/>
      <c r="AS50" s="848"/>
      <c r="AT50" s="849"/>
      <c r="AU50" s="1022"/>
      <c r="AV50" s="1022"/>
      <c r="AW50" s="1022"/>
      <c r="AX50" s="1022"/>
      <c r="AY50" s="1022"/>
      <c r="AZ50" s="1070"/>
      <c r="BA50" s="1020">
        <v>3</v>
      </c>
      <c r="BB50" s="1020">
        <v>11</v>
      </c>
      <c r="BC50" s="1020">
        <v>23</v>
      </c>
      <c r="BD50" s="1020">
        <v>12</v>
      </c>
      <c r="BE50" s="1020">
        <v>93</v>
      </c>
      <c r="BF50" s="1020">
        <v>15</v>
      </c>
      <c r="BG50" s="1080">
        <v>2.3333333333333335</v>
      </c>
      <c r="BH50" s="1068">
        <v>71.420560747663558</v>
      </c>
      <c r="BI50" s="1068">
        <v>23.495238095238093</v>
      </c>
      <c r="BJ50" s="1041"/>
      <c r="BK50" s="1020">
        <v>68</v>
      </c>
      <c r="BL50" s="1020">
        <v>64</v>
      </c>
      <c r="BM50" s="1020">
        <v>23</v>
      </c>
      <c r="BN50" s="1041"/>
      <c r="BO50" s="1020">
        <v>78</v>
      </c>
      <c r="BP50" s="1020">
        <v>79</v>
      </c>
      <c r="BQ50" s="1020">
        <v>4</v>
      </c>
      <c r="BR50" s="1132">
        <v>63</v>
      </c>
      <c r="BS50" s="1028">
        <v>108</v>
      </c>
      <c r="BT50" s="1041">
        <v>26</v>
      </c>
      <c r="BU50" s="1041">
        <v>53</v>
      </c>
      <c r="BV50" s="1041">
        <v>29</v>
      </c>
      <c r="BW50" s="1028">
        <v>37</v>
      </c>
      <c r="BX50" s="1028">
        <v>10</v>
      </c>
      <c r="BY50" s="648"/>
      <c r="BZ50" s="648"/>
      <c r="CA50" s="648"/>
      <c r="CB50" s="648"/>
      <c r="CC50" s="648"/>
      <c r="CD50" s="648"/>
      <c r="CE50" s="648"/>
      <c r="CF50" s="648"/>
      <c r="CG50" s="648"/>
      <c r="CH50" s="648"/>
      <c r="CI50" s="648"/>
      <c r="CJ50" s="648"/>
      <c r="CK50" s="648"/>
      <c r="CL50" s="648"/>
      <c r="CM50" s="1020">
        <v>26</v>
      </c>
      <c r="CN50" s="1020">
        <v>56</v>
      </c>
      <c r="CO50" s="1020">
        <v>30</v>
      </c>
      <c r="CP50" s="1020">
        <v>38</v>
      </c>
      <c r="CQ50" s="1020">
        <v>10</v>
      </c>
      <c r="CR50" s="1143"/>
      <c r="CS50" s="1020">
        <v>198</v>
      </c>
      <c r="CT50" s="1020">
        <v>47</v>
      </c>
      <c r="CU50" s="1020">
        <v>6</v>
      </c>
      <c r="CV50" s="1143"/>
      <c r="CW50" s="1020">
        <v>14</v>
      </c>
      <c r="CX50" s="1020">
        <v>104</v>
      </c>
      <c r="CY50" s="1020">
        <v>31</v>
      </c>
      <c r="CZ50" s="1041"/>
      <c r="DA50" s="1020">
        <v>0</v>
      </c>
      <c r="DB50" s="1020">
        <v>21</v>
      </c>
      <c r="DC50" s="1020">
        <v>2</v>
      </c>
      <c r="DD50" s="1020">
        <v>49</v>
      </c>
      <c r="DE50" s="1020">
        <v>36</v>
      </c>
      <c r="DF50" s="1020">
        <v>1</v>
      </c>
      <c r="DG50" s="1020">
        <v>3</v>
      </c>
      <c r="DH50" s="1020">
        <v>14</v>
      </c>
      <c r="DI50" s="1020">
        <v>1</v>
      </c>
      <c r="DJ50" s="1020">
        <v>26</v>
      </c>
      <c r="DK50" s="1020">
        <v>7</v>
      </c>
      <c r="DL50" s="648"/>
      <c r="DM50" s="1143"/>
      <c r="DN50" s="1020">
        <v>74</v>
      </c>
      <c r="DO50" s="1020">
        <v>77</v>
      </c>
      <c r="DP50" s="1020">
        <v>8</v>
      </c>
      <c r="DQ50" s="1143"/>
      <c r="DR50" s="1020">
        <v>39</v>
      </c>
      <c r="DS50" s="1020">
        <v>20</v>
      </c>
      <c r="DT50" s="1020">
        <v>9</v>
      </c>
      <c r="DU50" s="1020">
        <v>3</v>
      </c>
      <c r="DV50" s="1028">
        <v>3</v>
      </c>
      <c r="DW50" s="1080">
        <v>2</v>
      </c>
      <c r="DX50" s="1080">
        <v>1</v>
      </c>
      <c r="DY50" s="1080">
        <v>4</v>
      </c>
      <c r="DZ50" s="1080">
        <v>4</v>
      </c>
      <c r="EA50" s="1028">
        <v>75</v>
      </c>
      <c r="EB50" s="1035">
        <v>41</v>
      </c>
      <c r="EC50" s="1035">
        <v>7</v>
      </c>
      <c r="ED50" s="1035">
        <v>4</v>
      </c>
      <c r="EE50" s="1035">
        <v>2</v>
      </c>
      <c r="EF50" s="1035">
        <v>3</v>
      </c>
      <c r="EG50" s="1035">
        <v>0</v>
      </c>
      <c r="EH50" s="1035">
        <v>18</v>
      </c>
      <c r="EI50" s="1028">
        <v>63</v>
      </c>
      <c r="EJ50" s="1028">
        <v>16</v>
      </c>
      <c r="EK50" s="648"/>
      <c r="EL50" s="648"/>
      <c r="EM50" s="648"/>
      <c r="EN50" s="648"/>
      <c r="EO50" s="648"/>
      <c r="EP50" s="648"/>
      <c r="EQ50" s="648"/>
      <c r="ER50" s="648"/>
      <c r="ES50" s="648"/>
      <c r="ET50" s="648"/>
      <c r="EU50" s="648"/>
      <c r="EV50" s="648"/>
      <c r="EW50" s="648"/>
      <c r="EX50" s="648"/>
      <c r="EY50" s="648"/>
      <c r="EZ50" s="648"/>
      <c r="FA50" s="648"/>
      <c r="FB50" s="648"/>
      <c r="FC50" s="648"/>
      <c r="FD50" s="648"/>
      <c r="FE50" s="648"/>
      <c r="FF50" s="648"/>
      <c r="FG50" s="648"/>
      <c r="FH50" s="648"/>
      <c r="FI50" s="648"/>
      <c r="FJ50" s="648"/>
      <c r="FK50" s="648"/>
      <c r="FL50" s="648"/>
      <c r="FM50" s="648"/>
      <c r="FN50" s="648"/>
      <c r="FO50" s="648"/>
      <c r="FP50" s="648"/>
      <c r="FQ50" s="648"/>
      <c r="FR50" s="648"/>
      <c r="FS50" s="648"/>
      <c r="FT50" s="648"/>
      <c r="FU50" s="648"/>
      <c r="FV50" s="648"/>
      <c r="FW50" s="648"/>
      <c r="FX50" s="648"/>
      <c r="FY50" s="648"/>
      <c r="FZ50" s="648"/>
      <c r="GA50" s="648"/>
      <c r="GB50" s="648"/>
      <c r="GC50" s="648"/>
      <c r="GD50" s="648"/>
      <c r="GE50" s="648"/>
      <c r="GF50" s="648"/>
      <c r="GG50" s="648"/>
      <c r="GH50" s="648"/>
      <c r="GI50" s="1020">
        <v>41</v>
      </c>
      <c r="GJ50" s="1020">
        <v>12</v>
      </c>
      <c r="GK50" s="1020">
        <v>19</v>
      </c>
      <c r="GL50" s="1020">
        <v>5</v>
      </c>
      <c r="GM50" s="1020">
        <v>15</v>
      </c>
      <c r="GN50" s="1020">
        <v>7</v>
      </c>
      <c r="GO50" s="1020">
        <v>31</v>
      </c>
      <c r="GP50" s="1020">
        <v>64</v>
      </c>
      <c r="GQ50" s="1020">
        <v>16</v>
      </c>
      <c r="GR50" s="648"/>
      <c r="GS50" s="1143"/>
      <c r="GT50" s="1020">
        <v>60</v>
      </c>
      <c r="GU50" s="1020">
        <v>90</v>
      </c>
      <c r="GV50" s="1020">
        <v>9</v>
      </c>
      <c r="GW50" s="1143"/>
      <c r="GX50" s="1020">
        <v>43</v>
      </c>
      <c r="GY50" s="1020">
        <v>9</v>
      </c>
      <c r="GZ50" s="1020">
        <v>3</v>
      </c>
      <c r="HA50" s="1020">
        <v>1</v>
      </c>
      <c r="HB50" s="1028">
        <v>4</v>
      </c>
      <c r="HC50" s="1020">
        <v>0</v>
      </c>
      <c r="HD50" s="1020">
        <v>0</v>
      </c>
      <c r="HE50" s="1080">
        <v>102</v>
      </c>
      <c r="HF50" s="1020">
        <v>69</v>
      </c>
      <c r="HG50" s="1020">
        <v>17</v>
      </c>
      <c r="HH50" s="1020">
        <v>75</v>
      </c>
      <c r="HI50" s="1080">
        <v>44</v>
      </c>
      <c r="HJ50" s="1020">
        <v>39</v>
      </c>
      <c r="HK50" s="1020">
        <v>29</v>
      </c>
      <c r="HL50" s="1020">
        <v>93</v>
      </c>
      <c r="HM50" s="901"/>
      <c r="HN50" s="1020">
        <v>62</v>
      </c>
      <c r="HO50" s="1020">
        <v>0</v>
      </c>
      <c r="HP50" s="1020">
        <v>0</v>
      </c>
      <c r="HQ50" s="1020">
        <v>1</v>
      </c>
      <c r="HR50" s="1020">
        <v>4</v>
      </c>
      <c r="HS50" s="1020">
        <v>0</v>
      </c>
      <c r="HT50" s="1020">
        <v>34</v>
      </c>
      <c r="HU50" s="1020">
        <v>60</v>
      </c>
      <c r="HV50" s="648"/>
      <c r="HW50" s="1041"/>
      <c r="HX50" s="1041"/>
      <c r="HY50" s="1041"/>
      <c r="HZ50" s="1041"/>
      <c r="IA50" s="648"/>
      <c r="IB50" s="648"/>
      <c r="IC50" s="648"/>
      <c r="ID50" s="648"/>
      <c r="IE50" s="648"/>
      <c r="IF50" s="648"/>
      <c r="IG50" s="648"/>
      <c r="IH50" s="648"/>
      <c r="II50" s="648"/>
      <c r="IJ50" s="648"/>
      <c r="IK50" s="648"/>
      <c r="IL50" s="648"/>
      <c r="IM50" s="648"/>
      <c r="IN50" s="648"/>
      <c r="IO50" s="648"/>
      <c r="IP50" s="1041"/>
      <c r="IQ50" s="648"/>
      <c r="IR50" s="648"/>
      <c r="IS50" s="648"/>
      <c r="IT50" s="648"/>
      <c r="IU50" s="648"/>
      <c r="IV50" s="648"/>
      <c r="IW50" s="1041"/>
      <c r="IX50" s="1020">
        <v>11</v>
      </c>
      <c r="IY50" s="1020">
        <v>5</v>
      </c>
      <c r="IZ50" s="1020">
        <v>21</v>
      </c>
      <c r="JA50" s="1020">
        <v>11</v>
      </c>
      <c r="JB50" s="1020">
        <v>113</v>
      </c>
      <c r="JC50" s="1020">
        <v>10</v>
      </c>
      <c r="JD50" s="1020">
        <v>36</v>
      </c>
      <c r="JE50" s="648"/>
      <c r="JF50" s="648"/>
      <c r="JG50" s="1041"/>
      <c r="JH50" s="1041"/>
      <c r="JI50" s="1041"/>
      <c r="JJ50" s="1041"/>
      <c r="JK50" s="648"/>
      <c r="JL50" s="648"/>
      <c r="JM50" s="648"/>
      <c r="JN50" s="648"/>
      <c r="JO50" s="648"/>
      <c r="JP50" s="648"/>
      <c r="JQ50" s="648"/>
      <c r="JR50" s="648"/>
      <c r="JS50" s="648"/>
      <c r="JT50" s="648"/>
      <c r="JU50" s="648"/>
      <c r="JV50" s="648"/>
      <c r="JW50" s="648"/>
      <c r="JX50" s="648"/>
      <c r="JY50" s="648"/>
      <c r="JZ50" s="1041"/>
      <c r="KA50" s="648"/>
      <c r="KB50" s="648"/>
      <c r="KC50" s="648"/>
      <c r="KD50" s="648"/>
      <c r="KE50" s="648"/>
      <c r="KF50" s="648"/>
      <c r="KG50" s="1041"/>
      <c r="KH50" s="1020">
        <v>21</v>
      </c>
      <c r="KI50" s="1020">
        <v>17</v>
      </c>
      <c r="KJ50" s="1020">
        <v>119</v>
      </c>
      <c r="KK50" s="1020">
        <v>10</v>
      </c>
      <c r="KL50" s="1020">
        <v>324</v>
      </c>
      <c r="KM50" s="1020">
        <v>8</v>
      </c>
      <c r="KN50" s="1020">
        <v>149</v>
      </c>
      <c r="KO50" s="648"/>
    </row>
    <row r="51" spans="1:301" s="1" customFormat="1" ht="12" customHeight="1">
      <c r="A51" s="1056"/>
      <c r="B51" s="1021"/>
      <c r="C51" s="1121"/>
      <c r="D51" s="1113"/>
      <c r="E51" s="1113"/>
      <c r="F51" s="1119"/>
      <c r="G51" s="1021"/>
      <c r="H51" s="1021"/>
      <c r="I51" s="1021"/>
      <c r="J51" s="1021"/>
      <c r="K51" s="1021"/>
      <c r="L51" s="1119"/>
      <c r="M51" s="1021"/>
      <c r="N51" s="1021"/>
      <c r="O51" s="1021"/>
      <c r="P51" s="1021"/>
      <c r="Q51" s="1021"/>
      <c r="R51" s="1021"/>
      <c r="S51" s="1115"/>
      <c r="T51" s="1115"/>
      <c r="U51" s="1115"/>
      <c r="V51" s="1115"/>
      <c r="W51" s="1064"/>
      <c r="X51" s="1021"/>
      <c r="Y51" s="1021"/>
      <c r="Z51" s="1021"/>
      <c r="AA51" s="1021"/>
      <c r="AB51" s="1021"/>
      <c r="AC51" s="1021"/>
      <c r="AD51" s="1021"/>
      <c r="AE51" s="1021"/>
      <c r="AF51" s="1110"/>
      <c r="AG51" s="1019"/>
      <c r="AH51" s="1019"/>
      <c r="AI51" s="1019"/>
      <c r="AJ51" s="1019"/>
      <c r="AK51" s="1021"/>
      <c r="AL51" s="1021"/>
      <c r="AM51" s="832"/>
      <c r="AN51" s="848"/>
      <c r="AO51" s="848"/>
      <c r="AP51" s="848"/>
      <c r="AQ51" s="848"/>
      <c r="AR51" s="848"/>
      <c r="AS51" s="848"/>
      <c r="AT51" s="849"/>
      <c r="AU51" s="1022"/>
      <c r="AV51" s="1022"/>
      <c r="AW51" s="1022"/>
      <c r="AX51" s="1022"/>
      <c r="AY51" s="1022"/>
      <c r="AZ51" s="1071"/>
      <c r="BA51" s="1021"/>
      <c r="BB51" s="1021"/>
      <c r="BC51" s="1021"/>
      <c r="BD51" s="1021"/>
      <c r="BE51" s="1021"/>
      <c r="BF51" s="1021"/>
      <c r="BG51" s="1067"/>
      <c r="BH51" s="1069"/>
      <c r="BI51" s="1069"/>
      <c r="BJ51" s="1042"/>
      <c r="BK51" s="1021"/>
      <c r="BL51" s="1021"/>
      <c r="BM51" s="1021"/>
      <c r="BN51" s="1042"/>
      <c r="BO51" s="1021"/>
      <c r="BP51" s="1021"/>
      <c r="BQ51" s="1021"/>
      <c r="BR51" s="1133"/>
      <c r="BS51" s="1029"/>
      <c r="BT51" s="1042"/>
      <c r="BU51" s="1042"/>
      <c r="BV51" s="1042"/>
      <c r="BW51" s="1029"/>
      <c r="BX51" s="1029"/>
      <c r="BY51" s="648"/>
      <c r="BZ51" s="648"/>
      <c r="CA51" s="648"/>
      <c r="CB51" s="648"/>
      <c r="CC51" s="648"/>
      <c r="CD51" s="648"/>
      <c r="CE51" s="648"/>
      <c r="CF51" s="648"/>
      <c r="CG51" s="648"/>
      <c r="CH51" s="648"/>
      <c r="CI51" s="648"/>
      <c r="CJ51" s="648"/>
      <c r="CK51" s="648"/>
      <c r="CL51" s="648"/>
      <c r="CM51" s="1021"/>
      <c r="CN51" s="1021"/>
      <c r="CO51" s="1021"/>
      <c r="CP51" s="1021"/>
      <c r="CQ51" s="1021"/>
      <c r="CR51" s="1144"/>
      <c r="CS51" s="1021"/>
      <c r="CT51" s="1021"/>
      <c r="CU51" s="1021"/>
      <c r="CV51" s="1144"/>
      <c r="CW51" s="1021"/>
      <c r="CX51" s="1021"/>
      <c r="CY51" s="1021"/>
      <c r="CZ51" s="1042"/>
      <c r="DA51" s="1021"/>
      <c r="DB51" s="1021"/>
      <c r="DC51" s="1021"/>
      <c r="DD51" s="1021"/>
      <c r="DE51" s="1021"/>
      <c r="DF51" s="1021"/>
      <c r="DG51" s="1021"/>
      <c r="DH51" s="1021"/>
      <c r="DI51" s="1021"/>
      <c r="DJ51" s="1021"/>
      <c r="DK51" s="1021"/>
      <c r="DL51" s="648"/>
      <c r="DM51" s="1144"/>
      <c r="DN51" s="1021"/>
      <c r="DO51" s="1021"/>
      <c r="DP51" s="1021"/>
      <c r="DQ51" s="1144"/>
      <c r="DR51" s="1021"/>
      <c r="DS51" s="1021"/>
      <c r="DT51" s="1021"/>
      <c r="DU51" s="1021"/>
      <c r="DV51" s="1029"/>
      <c r="DW51" s="1067"/>
      <c r="DX51" s="1067"/>
      <c r="DY51" s="1067"/>
      <c r="DZ51" s="1067"/>
      <c r="EA51" s="1029"/>
      <c r="EB51" s="1036"/>
      <c r="EC51" s="1036"/>
      <c r="ED51" s="1036"/>
      <c r="EE51" s="1036"/>
      <c r="EF51" s="1036"/>
      <c r="EG51" s="1036"/>
      <c r="EH51" s="1036"/>
      <c r="EI51" s="1029"/>
      <c r="EJ51" s="1029"/>
      <c r="EK51" s="648"/>
      <c r="EL51" s="648"/>
      <c r="EM51" s="648"/>
      <c r="EN51" s="648"/>
      <c r="EO51" s="648"/>
      <c r="EP51" s="648"/>
      <c r="EQ51" s="648"/>
      <c r="ER51" s="648"/>
      <c r="ES51" s="648"/>
      <c r="ET51" s="648"/>
      <c r="EU51" s="648"/>
      <c r="EV51" s="648"/>
      <c r="EW51" s="648"/>
      <c r="EX51" s="648"/>
      <c r="EY51" s="648"/>
      <c r="EZ51" s="648"/>
      <c r="FA51" s="648"/>
      <c r="FB51" s="648"/>
      <c r="FC51" s="648"/>
      <c r="FD51" s="648"/>
      <c r="FE51" s="648"/>
      <c r="FF51" s="648"/>
      <c r="FG51" s="648"/>
      <c r="FH51" s="648"/>
      <c r="FI51" s="648"/>
      <c r="FJ51" s="648"/>
      <c r="FK51" s="648"/>
      <c r="FL51" s="648"/>
      <c r="FM51" s="648"/>
      <c r="FN51" s="648"/>
      <c r="FO51" s="648"/>
      <c r="FP51" s="648"/>
      <c r="FQ51" s="648"/>
      <c r="FR51" s="648"/>
      <c r="FS51" s="648"/>
      <c r="FT51" s="648"/>
      <c r="FU51" s="648"/>
      <c r="FV51" s="648"/>
      <c r="FW51" s="648"/>
      <c r="FX51" s="648"/>
      <c r="FY51" s="648"/>
      <c r="FZ51" s="648"/>
      <c r="GA51" s="648"/>
      <c r="GB51" s="648"/>
      <c r="GC51" s="648"/>
      <c r="GD51" s="648"/>
      <c r="GE51" s="648"/>
      <c r="GF51" s="648"/>
      <c r="GG51" s="648"/>
      <c r="GH51" s="648"/>
      <c r="GI51" s="1021"/>
      <c r="GJ51" s="1021"/>
      <c r="GK51" s="1021"/>
      <c r="GL51" s="1021"/>
      <c r="GM51" s="1021"/>
      <c r="GN51" s="1021"/>
      <c r="GO51" s="1021"/>
      <c r="GP51" s="1021"/>
      <c r="GQ51" s="1021"/>
      <c r="GR51" s="648"/>
      <c r="GS51" s="1144"/>
      <c r="GT51" s="1021"/>
      <c r="GU51" s="1021"/>
      <c r="GV51" s="1021"/>
      <c r="GW51" s="1144"/>
      <c r="GX51" s="1021"/>
      <c r="GY51" s="1021"/>
      <c r="GZ51" s="1021"/>
      <c r="HA51" s="1021"/>
      <c r="HB51" s="1029"/>
      <c r="HC51" s="1021"/>
      <c r="HD51" s="1021"/>
      <c r="HE51" s="1067"/>
      <c r="HF51" s="1021"/>
      <c r="HG51" s="1021"/>
      <c r="HH51" s="1021"/>
      <c r="HI51" s="1067"/>
      <c r="HJ51" s="1021"/>
      <c r="HK51" s="1021"/>
      <c r="HL51" s="1021"/>
      <c r="HM51" s="901"/>
      <c r="HN51" s="1021"/>
      <c r="HO51" s="1021"/>
      <c r="HP51" s="1021"/>
      <c r="HQ51" s="1021"/>
      <c r="HR51" s="1021"/>
      <c r="HS51" s="1021"/>
      <c r="HT51" s="1021"/>
      <c r="HU51" s="1021"/>
      <c r="HV51" s="648"/>
      <c r="HW51" s="1042"/>
      <c r="HX51" s="1042"/>
      <c r="HY51" s="1042"/>
      <c r="HZ51" s="1042"/>
      <c r="IA51" s="648"/>
      <c r="IB51" s="648"/>
      <c r="IC51" s="648"/>
      <c r="ID51" s="648"/>
      <c r="IE51" s="648"/>
      <c r="IF51" s="648"/>
      <c r="IG51" s="648"/>
      <c r="IH51" s="648"/>
      <c r="II51" s="648"/>
      <c r="IJ51" s="648"/>
      <c r="IK51" s="648"/>
      <c r="IL51" s="648"/>
      <c r="IM51" s="648"/>
      <c r="IN51" s="648"/>
      <c r="IO51" s="648"/>
      <c r="IP51" s="1042"/>
      <c r="IQ51" s="648"/>
      <c r="IR51" s="648"/>
      <c r="IS51" s="648"/>
      <c r="IT51" s="648"/>
      <c r="IU51" s="648"/>
      <c r="IV51" s="648"/>
      <c r="IW51" s="1042"/>
      <c r="IX51" s="1021"/>
      <c r="IY51" s="1021"/>
      <c r="IZ51" s="1021"/>
      <c r="JA51" s="1021"/>
      <c r="JB51" s="1021"/>
      <c r="JC51" s="1021"/>
      <c r="JD51" s="1021"/>
      <c r="JE51" s="648"/>
      <c r="JF51" s="648"/>
      <c r="JG51" s="1042"/>
      <c r="JH51" s="1042"/>
      <c r="JI51" s="1042"/>
      <c r="JJ51" s="1042"/>
      <c r="JK51" s="648"/>
      <c r="JL51" s="648"/>
      <c r="JM51" s="648"/>
      <c r="JN51" s="648"/>
      <c r="JO51" s="648"/>
      <c r="JP51" s="648"/>
      <c r="JQ51" s="648"/>
      <c r="JR51" s="648"/>
      <c r="JS51" s="648"/>
      <c r="JT51" s="648"/>
      <c r="JU51" s="648"/>
      <c r="JV51" s="648"/>
      <c r="JW51" s="648"/>
      <c r="JX51" s="648"/>
      <c r="JY51" s="648"/>
      <c r="JZ51" s="1042"/>
      <c r="KA51" s="648"/>
      <c r="KB51" s="648"/>
      <c r="KC51" s="648"/>
      <c r="KD51" s="648"/>
      <c r="KE51" s="648"/>
      <c r="KF51" s="648"/>
      <c r="KG51" s="1042"/>
      <c r="KH51" s="1021"/>
      <c r="KI51" s="1021"/>
      <c r="KJ51" s="1021"/>
      <c r="KK51" s="1021"/>
      <c r="KL51" s="1021"/>
      <c r="KM51" s="1021"/>
      <c r="KN51" s="1021"/>
      <c r="KO51" s="648"/>
    </row>
    <row r="52" spans="1:301" s="1" customFormat="1" ht="12" customHeight="1">
      <c r="A52" s="1059" t="s">
        <v>543</v>
      </c>
      <c r="B52" s="1028">
        <v>1278</v>
      </c>
      <c r="C52" s="1120">
        <v>40898</v>
      </c>
      <c r="D52" s="1112">
        <v>1163.5981524249423</v>
      </c>
      <c r="E52" s="1112">
        <v>1139.1102941176471</v>
      </c>
      <c r="F52" s="1118"/>
      <c r="G52" s="1020">
        <v>131</v>
      </c>
      <c r="H52" s="1020">
        <v>278</v>
      </c>
      <c r="I52" s="1020">
        <v>769</v>
      </c>
      <c r="J52" s="1020">
        <v>46</v>
      </c>
      <c r="K52" s="1020">
        <v>54</v>
      </c>
      <c r="L52" s="1130"/>
      <c r="M52" s="1020">
        <v>75</v>
      </c>
      <c r="N52" s="1020">
        <v>124</v>
      </c>
      <c r="O52" s="1020">
        <v>205</v>
      </c>
      <c r="P52" s="1020">
        <v>146</v>
      </c>
      <c r="Q52" s="1020">
        <v>348</v>
      </c>
      <c r="R52" s="1020">
        <v>380</v>
      </c>
      <c r="S52" s="1114">
        <v>39.957746113989693</v>
      </c>
      <c r="T52" s="1114">
        <v>25.420219478737991</v>
      </c>
      <c r="U52" s="1114">
        <v>12.673757575757552</v>
      </c>
      <c r="V52" s="1114">
        <v>6.5321388888888867</v>
      </c>
      <c r="W52" s="1063">
        <v>1125</v>
      </c>
      <c r="X52" s="1020">
        <v>549</v>
      </c>
      <c r="Y52" s="1020">
        <v>91</v>
      </c>
      <c r="Z52" s="1020">
        <v>128</v>
      </c>
      <c r="AA52" s="1020">
        <v>70</v>
      </c>
      <c r="AB52" s="1020">
        <v>37</v>
      </c>
      <c r="AC52" s="1020">
        <v>250</v>
      </c>
      <c r="AD52" s="1020">
        <v>131</v>
      </c>
      <c r="AE52" s="1020">
        <v>16</v>
      </c>
      <c r="AF52" s="1014">
        <v>555</v>
      </c>
      <c r="AG52" s="1018">
        <v>37</v>
      </c>
      <c r="AH52" s="1018">
        <v>161</v>
      </c>
      <c r="AI52" s="1018">
        <v>301</v>
      </c>
      <c r="AJ52" s="1018">
        <v>56</v>
      </c>
      <c r="AK52" s="1020">
        <v>609</v>
      </c>
      <c r="AL52" s="1020">
        <v>78</v>
      </c>
      <c r="AM52" s="832"/>
      <c r="AN52" s="848"/>
      <c r="AO52" s="848"/>
      <c r="AP52" s="848"/>
      <c r="AQ52" s="848"/>
      <c r="AR52" s="848"/>
      <c r="AS52" s="848"/>
      <c r="AT52" s="851"/>
      <c r="AU52" s="1073"/>
      <c r="AV52" s="1073"/>
      <c r="AW52" s="1073"/>
      <c r="AX52" s="1073"/>
      <c r="AY52" s="1073"/>
      <c r="AZ52" s="1070"/>
      <c r="BA52" s="1020">
        <v>37</v>
      </c>
      <c r="BB52" s="1020">
        <v>165</v>
      </c>
      <c r="BC52" s="1020">
        <v>317</v>
      </c>
      <c r="BD52" s="1020">
        <v>69</v>
      </c>
      <c r="BE52" s="1020">
        <v>613</v>
      </c>
      <c r="BF52" s="1020">
        <v>78</v>
      </c>
      <c r="BG52" s="1080">
        <v>20.885188431200699</v>
      </c>
      <c r="BH52" s="1068">
        <v>545.86990291262134</v>
      </c>
      <c r="BI52" s="1068">
        <v>235.75024582104228</v>
      </c>
      <c r="BJ52" s="1041"/>
      <c r="BK52" s="1020">
        <v>784</v>
      </c>
      <c r="BL52" s="1020">
        <v>346</v>
      </c>
      <c r="BM52" s="1020">
        <v>107</v>
      </c>
      <c r="BN52" s="1041"/>
      <c r="BO52" s="1020">
        <v>875</v>
      </c>
      <c r="BP52" s="1020">
        <v>370</v>
      </c>
      <c r="BQ52" s="1020">
        <v>28</v>
      </c>
      <c r="BR52" s="1132">
        <v>62.391048292108366</v>
      </c>
      <c r="BS52" s="1020">
        <v>998</v>
      </c>
      <c r="BT52" s="1041">
        <v>198</v>
      </c>
      <c r="BU52" s="1041">
        <v>661</v>
      </c>
      <c r="BV52" s="1041">
        <v>139</v>
      </c>
      <c r="BW52" s="1063">
        <v>199</v>
      </c>
      <c r="BX52" s="1020">
        <v>46</v>
      </c>
      <c r="BY52" s="648"/>
      <c r="BZ52" s="668"/>
      <c r="CA52" s="668"/>
      <c r="CB52" s="668"/>
      <c r="CC52" s="668"/>
      <c r="CD52" s="668"/>
      <c r="CE52" s="668"/>
      <c r="CF52" s="648"/>
      <c r="CG52" s="668"/>
      <c r="CH52" s="668"/>
      <c r="CI52" s="668"/>
      <c r="CJ52" s="668"/>
      <c r="CK52" s="668"/>
      <c r="CL52" s="668"/>
      <c r="CM52" s="1020">
        <v>198</v>
      </c>
      <c r="CN52" s="1020">
        <v>681</v>
      </c>
      <c r="CO52" s="1020">
        <v>146</v>
      </c>
      <c r="CP52" s="1020">
        <v>204</v>
      </c>
      <c r="CQ52" s="1020">
        <v>46</v>
      </c>
      <c r="CR52" s="1143"/>
      <c r="CS52" s="1020">
        <v>1551</v>
      </c>
      <c r="CT52" s="1020">
        <v>352</v>
      </c>
      <c r="CU52" s="1020">
        <v>48</v>
      </c>
      <c r="CV52" s="1143"/>
      <c r="CW52" s="1020">
        <v>130</v>
      </c>
      <c r="CX52" s="1020">
        <v>963</v>
      </c>
      <c r="CY52" s="1020">
        <v>131</v>
      </c>
      <c r="CZ52" s="1145"/>
      <c r="DA52" s="1020">
        <v>10</v>
      </c>
      <c r="DB52" s="1020">
        <v>169</v>
      </c>
      <c r="DC52" s="1020">
        <v>18</v>
      </c>
      <c r="DD52" s="1020">
        <v>503</v>
      </c>
      <c r="DE52" s="1020">
        <v>310</v>
      </c>
      <c r="DF52" s="1020">
        <v>28</v>
      </c>
      <c r="DG52" s="1020">
        <v>12</v>
      </c>
      <c r="DH52" s="1020">
        <v>100</v>
      </c>
      <c r="DI52" s="1020">
        <v>3</v>
      </c>
      <c r="DJ52" s="1020">
        <v>102</v>
      </c>
      <c r="DK52" s="1020">
        <v>19</v>
      </c>
      <c r="DL52" s="648"/>
      <c r="DM52" s="1143"/>
      <c r="DN52" s="1020">
        <v>858</v>
      </c>
      <c r="DO52" s="1020">
        <v>388</v>
      </c>
      <c r="DP52" s="1020">
        <v>26</v>
      </c>
      <c r="DQ52" s="1143"/>
      <c r="DR52" s="1020">
        <v>367</v>
      </c>
      <c r="DS52" s="1020">
        <v>363</v>
      </c>
      <c r="DT52" s="1020">
        <v>81</v>
      </c>
      <c r="DU52" s="1020">
        <v>15</v>
      </c>
      <c r="DV52" s="1020">
        <v>32</v>
      </c>
      <c r="DW52" s="1080">
        <v>307</v>
      </c>
      <c r="DX52" s="1080">
        <v>81</v>
      </c>
      <c r="DY52" s="1080">
        <v>307</v>
      </c>
      <c r="DZ52" s="1080">
        <v>304</v>
      </c>
      <c r="EA52" s="1020">
        <v>800</v>
      </c>
      <c r="EB52" s="1035">
        <v>558</v>
      </c>
      <c r="EC52" s="1035">
        <v>36</v>
      </c>
      <c r="ED52" s="1035">
        <v>44</v>
      </c>
      <c r="EE52" s="1035">
        <v>11</v>
      </c>
      <c r="EF52" s="1035">
        <v>23</v>
      </c>
      <c r="EG52" s="1035">
        <v>12</v>
      </c>
      <c r="EH52" s="1035">
        <v>116</v>
      </c>
      <c r="EI52" s="1028">
        <v>401</v>
      </c>
      <c r="EJ52" s="1020">
        <v>53</v>
      </c>
      <c r="EK52" s="648"/>
      <c r="EL52" s="648"/>
      <c r="EM52" s="648"/>
      <c r="EN52" s="648"/>
      <c r="EO52" s="648"/>
      <c r="EP52" s="648"/>
      <c r="EQ52" s="648"/>
      <c r="ER52" s="648"/>
      <c r="ES52" s="648"/>
      <c r="ET52" s="648"/>
      <c r="EU52" s="648"/>
      <c r="EV52" s="648"/>
      <c r="EW52" s="648"/>
      <c r="EX52" s="648"/>
      <c r="EY52" s="648"/>
      <c r="EZ52" s="648"/>
      <c r="FA52" s="648"/>
      <c r="FB52" s="648"/>
      <c r="FC52" s="648"/>
      <c r="FD52" s="648"/>
      <c r="FE52" s="648"/>
      <c r="FF52" s="648"/>
      <c r="FG52" s="648"/>
      <c r="FH52" s="648"/>
      <c r="FI52" s="648"/>
      <c r="FJ52" s="648"/>
      <c r="FK52" s="648"/>
      <c r="FL52" s="648"/>
      <c r="FM52" s="648"/>
      <c r="FN52" s="648"/>
      <c r="FO52" s="648"/>
      <c r="FP52" s="648"/>
      <c r="FQ52" s="648"/>
      <c r="FR52" s="648"/>
      <c r="FS52" s="648"/>
      <c r="FT52" s="648"/>
      <c r="FU52" s="648"/>
      <c r="FV52" s="648"/>
      <c r="FW52" s="648"/>
      <c r="FX52" s="648"/>
      <c r="FY52" s="648"/>
      <c r="FZ52" s="648"/>
      <c r="GA52" s="648"/>
      <c r="GB52" s="648"/>
      <c r="GC52" s="648"/>
      <c r="GD52" s="648"/>
      <c r="GE52" s="648"/>
      <c r="GF52" s="648"/>
      <c r="GG52" s="648"/>
      <c r="GH52" s="648"/>
      <c r="GI52" s="1020">
        <v>559</v>
      </c>
      <c r="GJ52" s="1020">
        <v>79</v>
      </c>
      <c r="GK52" s="1020">
        <v>277</v>
      </c>
      <c r="GL52" s="1020">
        <v>66</v>
      </c>
      <c r="GM52" s="1020">
        <v>154</v>
      </c>
      <c r="GN52" s="1020">
        <v>81</v>
      </c>
      <c r="GO52" s="1020">
        <v>383</v>
      </c>
      <c r="GP52" s="1020">
        <v>403</v>
      </c>
      <c r="GQ52" s="1020">
        <v>53</v>
      </c>
      <c r="GR52" s="648"/>
      <c r="GS52" s="1143"/>
      <c r="GT52" s="1020">
        <v>730</v>
      </c>
      <c r="GU52" s="1020">
        <v>512</v>
      </c>
      <c r="GV52" s="1020">
        <v>28</v>
      </c>
      <c r="GW52" s="1143"/>
      <c r="GX52" s="1020">
        <v>481</v>
      </c>
      <c r="GY52" s="1020">
        <v>135</v>
      </c>
      <c r="GZ52" s="1020">
        <v>57</v>
      </c>
      <c r="HA52" s="1020">
        <v>15</v>
      </c>
      <c r="HB52" s="1020">
        <v>42</v>
      </c>
      <c r="HC52" s="1020">
        <v>15</v>
      </c>
      <c r="HD52" s="1020">
        <v>16</v>
      </c>
      <c r="HE52" s="1080">
        <v>3914</v>
      </c>
      <c r="HF52" s="1020">
        <v>880</v>
      </c>
      <c r="HG52" s="1020">
        <v>73</v>
      </c>
      <c r="HH52" s="1020">
        <v>325</v>
      </c>
      <c r="HI52" s="1080">
        <v>973</v>
      </c>
      <c r="HJ52" s="1020">
        <v>519</v>
      </c>
      <c r="HK52" s="1020">
        <v>165</v>
      </c>
      <c r="HL52" s="1020">
        <v>594</v>
      </c>
      <c r="HM52" s="901"/>
      <c r="HN52" s="1020">
        <v>519</v>
      </c>
      <c r="HO52" s="1020">
        <v>16</v>
      </c>
      <c r="HP52" s="1020">
        <v>56</v>
      </c>
      <c r="HQ52" s="1020">
        <v>55</v>
      </c>
      <c r="HR52" s="1020">
        <v>84</v>
      </c>
      <c r="HS52" s="1020">
        <v>14</v>
      </c>
      <c r="HT52" s="1020">
        <v>288</v>
      </c>
      <c r="HU52" s="1020">
        <v>247</v>
      </c>
      <c r="HV52" s="648"/>
      <c r="HW52" s="1041"/>
      <c r="HX52" s="1041"/>
      <c r="HY52" s="1041"/>
      <c r="HZ52" s="1041"/>
      <c r="IA52" s="648"/>
      <c r="IB52" s="648"/>
      <c r="IC52" s="648"/>
      <c r="ID52" s="648"/>
      <c r="IE52" s="648"/>
      <c r="IF52" s="648"/>
      <c r="IG52" s="648"/>
      <c r="IH52" s="648"/>
      <c r="II52" s="648"/>
      <c r="IJ52" s="648"/>
      <c r="IK52" s="648"/>
      <c r="IL52" s="648"/>
      <c r="IM52" s="648"/>
      <c r="IN52" s="648"/>
      <c r="IO52" s="648"/>
      <c r="IP52" s="648"/>
      <c r="IQ52" s="648"/>
      <c r="IR52" s="648"/>
      <c r="IS52" s="648"/>
      <c r="IT52" s="648"/>
      <c r="IU52" s="648"/>
      <c r="IV52" s="648"/>
      <c r="IW52" s="648"/>
      <c r="IX52" s="1020">
        <v>261</v>
      </c>
      <c r="IY52" s="1020">
        <v>167</v>
      </c>
      <c r="IZ52" s="1020">
        <v>404</v>
      </c>
      <c r="JA52" s="1020">
        <v>215</v>
      </c>
      <c r="JB52" s="1020">
        <v>601</v>
      </c>
      <c r="JC52" s="1020">
        <v>29</v>
      </c>
      <c r="JD52" s="1020">
        <v>644</v>
      </c>
      <c r="JE52" s="648"/>
      <c r="JF52" s="648"/>
      <c r="JG52" s="1041"/>
      <c r="JH52" s="1041"/>
      <c r="JI52" s="1041"/>
      <c r="JJ52" s="1041"/>
      <c r="JK52" s="648"/>
      <c r="JL52" s="648"/>
      <c r="JM52" s="648"/>
      <c r="JN52" s="648"/>
      <c r="JO52" s="648"/>
      <c r="JP52" s="648"/>
      <c r="JQ52" s="648"/>
      <c r="JR52" s="648"/>
      <c r="JS52" s="648"/>
      <c r="JT52" s="648"/>
      <c r="JU52" s="648"/>
      <c r="JV52" s="648"/>
      <c r="JW52" s="648"/>
      <c r="JX52" s="648"/>
      <c r="JY52" s="648"/>
      <c r="JZ52" s="648"/>
      <c r="KA52" s="648"/>
      <c r="KB52" s="648"/>
      <c r="KC52" s="648"/>
      <c r="KD52" s="648"/>
      <c r="KE52" s="648"/>
      <c r="KF52" s="648"/>
      <c r="KG52" s="648"/>
      <c r="KH52" s="1020">
        <v>481</v>
      </c>
      <c r="KI52" s="1020">
        <v>406</v>
      </c>
      <c r="KJ52" s="1020">
        <v>736</v>
      </c>
      <c r="KK52" s="1020">
        <v>32</v>
      </c>
      <c r="KL52" s="1020">
        <v>2328</v>
      </c>
      <c r="KM52" s="1020">
        <v>378</v>
      </c>
      <c r="KN52" s="1020">
        <v>1148</v>
      </c>
      <c r="KO52" s="648"/>
    </row>
    <row r="53" spans="1:301" s="1" customFormat="1" ht="12" customHeight="1">
      <c r="A53" s="1059"/>
      <c r="B53" s="1029"/>
      <c r="C53" s="1121"/>
      <c r="D53" s="1113"/>
      <c r="E53" s="1113"/>
      <c r="F53" s="1119"/>
      <c r="G53" s="1021"/>
      <c r="H53" s="1021"/>
      <c r="I53" s="1021"/>
      <c r="J53" s="1021"/>
      <c r="K53" s="1021"/>
      <c r="L53" s="1131"/>
      <c r="M53" s="1021"/>
      <c r="N53" s="1021"/>
      <c r="O53" s="1021"/>
      <c r="P53" s="1021"/>
      <c r="Q53" s="1021"/>
      <c r="R53" s="1021"/>
      <c r="S53" s="1115"/>
      <c r="T53" s="1115"/>
      <c r="U53" s="1115"/>
      <c r="V53" s="1115"/>
      <c r="W53" s="1064"/>
      <c r="X53" s="1021"/>
      <c r="Y53" s="1021"/>
      <c r="Z53" s="1021"/>
      <c r="AA53" s="1021"/>
      <c r="AB53" s="1021"/>
      <c r="AC53" s="1021"/>
      <c r="AD53" s="1021"/>
      <c r="AE53" s="1021"/>
      <c r="AF53" s="1110"/>
      <c r="AG53" s="1019"/>
      <c r="AH53" s="1019"/>
      <c r="AI53" s="1019"/>
      <c r="AJ53" s="1019"/>
      <c r="AK53" s="1021"/>
      <c r="AL53" s="1021"/>
      <c r="AM53" s="832"/>
      <c r="AN53" s="848"/>
      <c r="AO53" s="848"/>
      <c r="AP53" s="848"/>
      <c r="AQ53" s="848"/>
      <c r="AR53" s="848"/>
      <c r="AS53" s="848"/>
      <c r="AT53" s="851"/>
      <c r="AU53" s="1076"/>
      <c r="AV53" s="1076"/>
      <c r="AW53" s="1076"/>
      <c r="AX53" s="1076"/>
      <c r="AY53" s="1076"/>
      <c r="AZ53" s="1071"/>
      <c r="BA53" s="1021"/>
      <c r="BB53" s="1021"/>
      <c r="BC53" s="1021"/>
      <c r="BD53" s="1021"/>
      <c r="BE53" s="1021"/>
      <c r="BF53" s="1021"/>
      <c r="BG53" s="1067"/>
      <c r="BH53" s="1069"/>
      <c r="BI53" s="1069"/>
      <c r="BJ53" s="1042"/>
      <c r="BK53" s="1021"/>
      <c r="BL53" s="1021"/>
      <c r="BM53" s="1021"/>
      <c r="BN53" s="1042"/>
      <c r="BO53" s="1021"/>
      <c r="BP53" s="1021"/>
      <c r="BQ53" s="1021"/>
      <c r="BR53" s="1133"/>
      <c r="BS53" s="1021"/>
      <c r="BT53" s="1042"/>
      <c r="BU53" s="1042"/>
      <c r="BV53" s="1042"/>
      <c r="BW53" s="1064"/>
      <c r="BX53" s="1021"/>
      <c r="BY53" s="648"/>
      <c r="BZ53" s="668"/>
      <c r="CA53" s="668"/>
      <c r="CB53" s="668"/>
      <c r="CC53" s="668"/>
      <c r="CD53" s="668"/>
      <c r="CE53" s="668"/>
      <c r="CF53" s="648"/>
      <c r="CG53" s="668"/>
      <c r="CH53" s="668"/>
      <c r="CI53" s="668"/>
      <c r="CJ53" s="668"/>
      <c r="CK53" s="668"/>
      <c r="CL53" s="668"/>
      <c r="CM53" s="1021"/>
      <c r="CN53" s="1021"/>
      <c r="CO53" s="1021"/>
      <c r="CP53" s="1021"/>
      <c r="CQ53" s="1021"/>
      <c r="CR53" s="1144"/>
      <c r="CS53" s="1021"/>
      <c r="CT53" s="1021"/>
      <c r="CU53" s="1021"/>
      <c r="CV53" s="1144"/>
      <c r="CW53" s="1021"/>
      <c r="CX53" s="1021"/>
      <c r="CY53" s="1021"/>
      <c r="CZ53" s="1146"/>
      <c r="DA53" s="1021"/>
      <c r="DB53" s="1021"/>
      <c r="DC53" s="1021"/>
      <c r="DD53" s="1021"/>
      <c r="DE53" s="1021"/>
      <c r="DF53" s="1021"/>
      <c r="DG53" s="1021"/>
      <c r="DH53" s="1021"/>
      <c r="DI53" s="1021"/>
      <c r="DJ53" s="1021"/>
      <c r="DK53" s="1021"/>
      <c r="DL53" s="648"/>
      <c r="DM53" s="1144"/>
      <c r="DN53" s="1021"/>
      <c r="DO53" s="1021"/>
      <c r="DP53" s="1021"/>
      <c r="DQ53" s="1144"/>
      <c r="DR53" s="1021"/>
      <c r="DS53" s="1021"/>
      <c r="DT53" s="1021"/>
      <c r="DU53" s="1021"/>
      <c r="DV53" s="1021"/>
      <c r="DW53" s="1067"/>
      <c r="DX53" s="1067"/>
      <c r="DY53" s="1067"/>
      <c r="DZ53" s="1067"/>
      <c r="EA53" s="1021"/>
      <c r="EB53" s="1036"/>
      <c r="EC53" s="1036"/>
      <c r="ED53" s="1036"/>
      <c r="EE53" s="1036"/>
      <c r="EF53" s="1036"/>
      <c r="EG53" s="1036"/>
      <c r="EH53" s="1036"/>
      <c r="EI53" s="1029"/>
      <c r="EJ53" s="1021"/>
      <c r="EK53" s="648"/>
      <c r="EL53" s="648"/>
      <c r="EM53" s="648"/>
      <c r="EN53" s="648"/>
      <c r="EO53" s="648"/>
      <c r="EP53" s="648"/>
      <c r="EQ53" s="648"/>
      <c r="ER53" s="648"/>
      <c r="ES53" s="648"/>
      <c r="ET53" s="648"/>
      <c r="EU53" s="648"/>
      <c r="EV53" s="648"/>
      <c r="EW53" s="648"/>
      <c r="EX53" s="648"/>
      <c r="EY53" s="648"/>
      <c r="EZ53" s="648"/>
      <c r="FA53" s="648"/>
      <c r="FB53" s="648"/>
      <c r="FC53" s="648"/>
      <c r="FD53" s="648"/>
      <c r="FE53" s="648"/>
      <c r="FF53" s="648"/>
      <c r="FG53" s="648"/>
      <c r="FH53" s="648"/>
      <c r="FI53" s="648"/>
      <c r="FJ53" s="648"/>
      <c r="FK53" s="648"/>
      <c r="FL53" s="648"/>
      <c r="FM53" s="648"/>
      <c r="FN53" s="648"/>
      <c r="FO53" s="648"/>
      <c r="FP53" s="648"/>
      <c r="FQ53" s="648"/>
      <c r="FR53" s="648"/>
      <c r="FS53" s="648"/>
      <c r="FT53" s="648"/>
      <c r="FU53" s="648"/>
      <c r="FV53" s="648"/>
      <c r="FW53" s="648"/>
      <c r="FX53" s="648"/>
      <c r="FY53" s="648"/>
      <c r="FZ53" s="648"/>
      <c r="GA53" s="648"/>
      <c r="GB53" s="648"/>
      <c r="GC53" s="648"/>
      <c r="GD53" s="648"/>
      <c r="GE53" s="648"/>
      <c r="GF53" s="648"/>
      <c r="GG53" s="648"/>
      <c r="GH53" s="648"/>
      <c r="GI53" s="1021"/>
      <c r="GJ53" s="1021"/>
      <c r="GK53" s="1021"/>
      <c r="GL53" s="1021"/>
      <c r="GM53" s="1021"/>
      <c r="GN53" s="1021"/>
      <c r="GO53" s="1021"/>
      <c r="GP53" s="1021"/>
      <c r="GQ53" s="1021"/>
      <c r="GR53" s="648"/>
      <c r="GS53" s="1144"/>
      <c r="GT53" s="1021"/>
      <c r="GU53" s="1021"/>
      <c r="GV53" s="1021"/>
      <c r="GW53" s="1144"/>
      <c r="GX53" s="1021"/>
      <c r="GY53" s="1021"/>
      <c r="GZ53" s="1021"/>
      <c r="HA53" s="1021"/>
      <c r="HB53" s="1021"/>
      <c r="HC53" s="1021"/>
      <c r="HD53" s="1021"/>
      <c r="HE53" s="1067"/>
      <c r="HF53" s="1021"/>
      <c r="HG53" s="1021"/>
      <c r="HH53" s="1021"/>
      <c r="HI53" s="1067"/>
      <c r="HJ53" s="1021"/>
      <c r="HK53" s="1021"/>
      <c r="HL53" s="1021"/>
      <c r="HM53" s="901"/>
      <c r="HN53" s="1021"/>
      <c r="HO53" s="1021"/>
      <c r="HP53" s="1021"/>
      <c r="HQ53" s="1021"/>
      <c r="HR53" s="1021"/>
      <c r="HS53" s="1021"/>
      <c r="HT53" s="1021"/>
      <c r="HU53" s="1021"/>
      <c r="HV53" s="648"/>
      <c r="HW53" s="1042"/>
      <c r="HX53" s="1042"/>
      <c r="HY53" s="1042"/>
      <c r="HZ53" s="1042"/>
      <c r="IA53" s="648"/>
      <c r="IB53" s="648"/>
      <c r="IC53" s="648"/>
      <c r="ID53" s="648"/>
      <c r="IE53" s="648"/>
      <c r="IF53" s="648"/>
      <c r="IG53" s="648"/>
      <c r="IH53" s="648"/>
      <c r="II53" s="648"/>
      <c r="IJ53" s="648"/>
      <c r="IK53" s="648"/>
      <c r="IL53" s="648"/>
      <c r="IM53" s="648"/>
      <c r="IN53" s="648"/>
      <c r="IO53" s="648"/>
      <c r="IP53" s="648"/>
      <c r="IQ53" s="648"/>
      <c r="IR53" s="648"/>
      <c r="IS53" s="648"/>
      <c r="IT53" s="648"/>
      <c r="IU53" s="648"/>
      <c r="IV53" s="648"/>
      <c r="IW53" s="648"/>
      <c r="IX53" s="1021"/>
      <c r="IY53" s="1021"/>
      <c r="IZ53" s="1021"/>
      <c r="JA53" s="1021"/>
      <c r="JB53" s="1021"/>
      <c r="JC53" s="1021"/>
      <c r="JD53" s="1021"/>
      <c r="JE53" s="648"/>
      <c r="JF53" s="648"/>
      <c r="JG53" s="1042"/>
      <c r="JH53" s="1042"/>
      <c r="JI53" s="1042"/>
      <c r="JJ53" s="1042"/>
      <c r="JK53" s="648"/>
      <c r="JL53" s="648"/>
      <c r="JM53" s="648"/>
      <c r="JN53" s="648"/>
      <c r="JO53" s="648"/>
      <c r="JP53" s="648"/>
      <c r="JQ53" s="648"/>
      <c r="JR53" s="648"/>
      <c r="JS53" s="648"/>
      <c r="JT53" s="648"/>
      <c r="JU53" s="648"/>
      <c r="JV53" s="648"/>
      <c r="JW53" s="648"/>
      <c r="JX53" s="648"/>
      <c r="JY53" s="648"/>
      <c r="JZ53" s="648"/>
      <c r="KA53" s="648"/>
      <c r="KB53" s="648"/>
      <c r="KC53" s="648"/>
      <c r="KD53" s="648"/>
      <c r="KE53" s="648"/>
      <c r="KF53" s="648"/>
      <c r="KG53" s="648"/>
      <c r="KH53" s="1021"/>
      <c r="KI53" s="1021"/>
      <c r="KJ53" s="1021"/>
      <c r="KK53" s="1021"/>
      <c r="KL53" s="1021"/>
      <c r="KM53" s="1021"/>
      <c r="KN53" s="1021"/>
      <c r="KO53" s="648"/>
    </row>
    <row r="54" spans="1:301" s="1" customFormat="1" ht="12" customHeight="1">
      <c r="A54" s="5"/>
      <c r="B54" s="5"/>
      <c r="C54" s="5"/>
      <c r="D54" s="5"/>
      <c r="E54" s="5"/>
      <c r="G54" s="14"/>
      <c r="H54" s="14"/>
      <c r="I54" s="14"/>
      <c r="J54" s="14"/>
      <c r="K54" s="14"/>
      <c r="L54" s="14"/>
      <c r="M54" s="14"/>
      <c r="N54" s="14"/>
      <c r="O54" s="14"/>
      <c r="P54" s="14"/>
      <c r="Q54" s="14"/>
      <c r="R54" s="14"/>
      <c r="S54" s="14"/>
      <c r="T54" s="14"/>
      <c r="U54" s="14"/>
      <c r="V54" s="14"/>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22"/>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22"/>
      <c r="GO54" s="22"/>
      <c r="GP54" s="22"/>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row>
    <row r="55" spans="1:301" ht="33" customHeight="1">
      <c r="D55" s="5"/>
      <c r="E55" s="5"/>
      <c r="AK55" s="538"/>
      <c r="AL55" s="538"/>
      <c r="AM55" s="538"/>
      <c r="AN55" s="538"/>
      <c r="AO55" s="538"/>
      <c r="AP55" s="538"/>
      <c r="AQ55" s="538"/>
      <c r="AR55" s="538"/>
      <c r="AS55" s="538"/>
      <c r="AY55" s="538"/>
      <c r="AZ55" s="538"/>
      <c r="BA55" s="538"/>
      <c r="BB55" s="538"/>
      <c r="BC55" s="538"/>
      <c r="BD55" s="538"/>
      <c r="BE55" s="538"/>
      <c r="BF55" s="538"/>
      <c r="CM55" s="9"/>
      <c r="CN55" s="9"/>
      <c r="CO55" s="9"/>
      <c r="CP55" s="9"/>
      <c r="CQ55" s="9"/>
      <c r="EJ55" s="538"/>
      <c r="GI55" s="557"/>
      <c r="GJ55" s="557"/>
      <c r="GK55" s="558"/>
      <c r="GL55" s="557"/>
      <c r="GM55" s="559"/>
      <c r="GN55" s="557"/>
      <c r="GO55" s="558"/>
      <c r="GP55" s="557"/>
      <c r="GQ55" s="561"/>
      <c r="GT55" s="538"/>
      <c r="HL55" s="538"/>
    </row>
    <row r="56" spans="1:301" ht="12" customHeight="1">
      <c r="D56" s="5"/>
      <c r="E56" s="5"/>
      <c r="CF56" s="335"/>
      <c r="CG56" s="335"/>
      <c r="CH56" s="335"/>
      <c r="CI56" s="335"/>
      <c r="CJ56" s="335"/>
      <c r="CK56" s="335"/>
      <c r="CL56" s="335"/>
      <c r="CM56" s="335"/>
      <c r="CN56" s="335"/>
      <c r="CO56" s="335"/>
      <c r="CP56" s="335"/>
      <c r="CQ56" s="335"/>
    </row>
    <row r="57" spans="1:301" ht="12" customHeight="1">
      <c r="D57" s="403"/>
      <c r="E57" s="403"/>
      <c r="CF57" s="335"/>
      <c r="CG57" s="335"/>
      <c r="CH57" s="335"/>
      <c r="CI57" s="335"/>
      <c r="CJ57" s="335"/>
      <c r="CK57" s="335"/>
      <c r="CL57" s="335"/>
      <c r="CM57" s="335"/>
      <c r="CN57" s="335"/>
      <c r="CO57" s="335"/>
      <c r="CP57" s="335"/>
      <c r="CQ57" s="335"/>
    </row>
    <row r="58" spans="1:301" ht="12" customHeight="1">
      <c r="D58" s="403"/>
      <c r="E58" s="403"/>
      <c r="CF58" s="335"/>
      <c r="CG58" s="335"/>
      <c r="CH58" s="335"/>
      <c r="CI58" s="335"/>
      <c r="CJ58" s="335"/>
      <c r="CK58" s="335"/>
      <c r="CL58" s="335"/>
      <c r="CM58" s="335"/>
      <c r="CN58" s="335"/>
      <c r="CO58" s="335"/>
      <c r="CP58" s="335"/>
      <c r="CQ58" s="335"/>
      <c r="EJ58" s="538"/>
    </row>
    <row r="59" spans="1:301" ht="12" customHeight="1">
      <c r="D59" s="403"/>
      <c r="E59" s="403"/>
      <c r="CF59" s="335"/>
      <c r="CG59" s="335"/>
      <c r="CH59" s="335"/>
      <c r="CI59" s="335"/>
      <c r="CJ59" s="335"/>
      <c r="CK59" s="335"/>
      <c r="CL59" s="335"/>
      <c r="CM59" s="335"/>
      <c r="CN59" s="335"/>
      <c r="CO59" s="335"/>
      <c r="CP59" s="335"/>
      <c r="CQ59" s="335"/>
    </row>
    <row r="60" spans="1:301" ht="12" customHeight="1">
      <c r="D60" s="403"/>
      <c r="E60" s="403"/>
      <c r="CF60" s="335"/>
      <c r="CG60" s="335"/>
      <c r="CH60" s="335"/>
      <c r="CI60" s="335"/>
      <c r="CJ60" s="335"/>
      <c r="CK60" s="335"/>
      <c r="CL60" s="335"/>
      <c r="CM60" s="12"/>
      <c r="CN60" s="12"/>
      <c r="CO60" s="12"/>
      <c r="CP60" s="12"/>
      <c r="CQ60" s="12"/>
    </row>
    <row r="61" spans="1:301" ht="12" customHeight="1">
      <c r="D61" s="403"/>
      <c r="E61" s="403"/>
      <c r="CF61" s="335"/>
      <c r="CG61" s="335"/>
      <c r="CH61" s="335"/>
      <c r="CI61" s="335"/>
      <c r="CJ61" s="335"/>
      <c r="CK61" s="335"/>
      <c r="CL61" s="335"/>
      <c r="CM61" s="12"/>
      <c r="CN61" s="12"/>
      <c r="CO61" s="12"/>
      <c r="CP61" s="12"/>
      <c r="CQ61" s="12"/>
    </row>
    <row r="62" spans="1:301" ht="12" customHeight="1">
      <c r="D62" s="403"/>
      <c r="E62" s="403"/>
      <c r="CF62" s="335"/>
      <c r="CG62" s="335"/>
      <c r="CH62" s="335"/>
      <c r="CI62" s="335"/>
      <c r="CJ62" s="335"/>
      <c r="CK62" s="335"/>
      <c r="CL62" s="335"/>
      <c r="CM62" s="12"/>
      <c r="CN62" s="12"/>
      <c r="CO62" s="12"/>
      <c r="CP62" s="12"/>
      <c r="CQ62" s="12"/>
    </row>
    <row r="63" spans="1:301" ht="12" customHeight="1">
      <c r="D63" s="403"/>
      <c r="E63" s="403"/>
      <c r="CF63" s="335"/>
      <c r="CG63" s="335"/>
      <c r="CH63" s="335"/>
      <c r="CI63" s="335"/>
      <c r="CJ63" s="335"/>
      <c r="CK63" s="335"/>
      <c r="CL63" s="335"/>
      <c r="CM63" s="12"/>
      <c r="CN63" s="12"/>
      <c r="CO63" s="12"/>
      <c r="CP63" s="12"/>
      <c r="CQ63" s="12"/>
    </row>
    <row r="64" spans="1:301" ht="12" customHeight="1">
      <c r="D64" s="403"/>
      <c r="E64" s="403"/>
      <c r="CF64" s="335"/>
      <c r="CG64" s="335"/>
      <c r="CH64" s="335"/>
      <c r="CI64" s="335"/>
      <c r="CJ64" s="335"/>
      <c r="CK64" s="335"/>
      <c r="CL64" s="335"/>
      <c r="CM64" s="12"/>
      <c r="CN64" s="12"/>
      <c r="CO64" s="12"/>
      <c r="CP64" s="12"/>
      <c r="CQ64" s="12"/>
    </row>
    <row r="65" spans="4:95" ht="12" customHeight="1">
      <c r="D65" s="403"/>
      <c r="E65" s="403"/>
      <c r="CF65" s="335"/>
      <c r="CG65" s="335"/>
      <c r="CH65" s="335"/>
      <c r="CI65" s="335"/>
      <c r="CJ65" s="335"/>
      <c r="CK65" s="335"/>
      <c r="CL65" s="335"/>
      <c r="CM65" s="12"/>
      <c r="CN65" s="12"/>
      <c r="CO65" s="12"/>
      <c r="CP65" s="12"/>
      <c r="CQ65" s="12"/>
    </row>
    <row r="66" spans="4:95" ht="12" customHeight="1">
      <c r="D66" s="403"/>
      <c r="E66" s="403"/>
      <c r="CF66" s="335"/>
      <c r="CG66" s="335"/>
      <c r="CH66" s="335"/>
      <c r="CI66" s="335"/>
      <c r="CJ66" s="335"/>
      <c r="CK66" s="335"/>
      <c r="CL66" s="335"/>
      <c r="CM66" s="12"/>
      <c r="CN66" s="12"/>
      <c r="CO66" s="12"/>
      <c r="CP66" s="12"/>
      <c r="CQ66" s="12"/>
    </row>
    <row r="67" spans="4:95" ht="12" customHeight="1">
      <c r="D67" s="403"/>
      <c r="E67" s="403"/>
      <c r="CF67" s="335"/>
      <c r="CG67" s="335"/>
      <c r="CH67" s="335"/>
      <c r="CI67" s="335"/>
      <c r="CJ67" s="335"/>
      <c r="CK67" s="335"/>
      <c r="CL67" s="335"/>
      <c r="CM67" s="12"/>
      <c r="CN67" s="12"/>
      <c r="CO67" s="12"/>
      <c r="CP67" s="12"/>
      <c r="CQ67" s="12"/>
    </row>
    <row r="68" spans="4:95" ht="12" customHeight="1">
      <c r="D68" s="403"/>
      <c r="E68" s="403"/>
      <c r="CF68" s="335"/>
      <c r="CG68" s="335"/>
      <c r="CH68" s="335"/>
      <c r="CI68" s="335"/>
      <c r="CJ68" s="335"/>
      <c r="CK68" s="335"/>
      <c r="CL68" s="335"/>
      <c r="CM68" s="12"/>
      <c r="CN68" s="12"/>
      <c r="CO68" s="12"/>
      <c r="CP68" s="12"/>
      <c r="CQ68" s="12"/>
    </row>
    <row r="69" spans="4:95" ht="12" customHeight="1">
      <c r="D69" s="403"/>
      <c r="E69" s="403"/>
      <c r="CF69" s="335"/>
      <c r="CG69" s="335"/>
      <c r="CH69" s="335"/>
      <c r="CI69" s="335"/>
      <c r="CJ69" s="335"/>
      <c r="CK69" s="335"/>
      <c r="CL69" s="335"/>
      <c r="CM69" s="12"/>
      <c r="CN69" s="12"/>
      <c r="CO69" s="12"/>
      <c r="CP69" s="12"/>
      <c r="CQ69" s="12"/>
    </row>
    <row r="70" spans="4:95" ht="12" customHeight="1">
      <c r="D70" s="403"/>
      <c r="E70" s="403"/>
      <c r="CF70" s="335"/>
      <c r="CG70" s="335"/>
      <c r="CH70" s="335"/>
      <c r="CI70" s="335"/>
      <c r="CJ70" s="335"/>
      <c r="CK70" s="335"/>
      <c r="CL70" s="335"/>
      <c r="CM70" s="12"/>
      <c r="CN70" s="12"/>
      <c r="CO70" s="12"/>
      <c r="CP70" s="12"/>
      <c r="CQ70" s="12"/>
    </row>
    <row r="71" spans="4:95" ht="12" customHeight="1">
      <c r="D71" s="403"/>
      <c r="E71" s="403"/>
      <c r="CF71" s="335"/>
      <c r="CG71" s="335"/>
      <c r="CH71" s="335"/>
      <c r="CI71" s="335"/>
      <c r="CJ71" s="335"/>
      <c r="CK71" s="335"/>
      <c r="CL71" s="335"/>
      <c r="CM71" s="12"/>
      <c r="CN71" s="12"/>
      <c r="CO71" s="12"/>
      <c r="CP71" s="12"/>
      <c r="CQ71" s="12"/>
    </row>
    <row r="72" spans="4:95" ht="12" customHeight="1">
      <c r="D72" s="403"/>
      <c r="E72" s="403"/>
      <c r="CF72" s="335"/>
      <c r="CG72" s="335"/>
      <c r="CH72" s="335"/>
      <c r="CI72" s="335"/>
      <c r="CJ72" s="335"/>
      <c r="CK72" s="335"/>
      <c r="CL72" s="335"/>
      <c r="CM72" s="12"/>
      <c r="CN72" s="12"/>
      <c r="CO72" s="12"/>
      <c r="CP72" s="12"/>
      <c r="CQ72" s="12"/>
    </row>
    <row r="73" spans="4:95" ht="12" customHeight="1">
      <c r="D73" s="403"/>
      <c r="E73" s="403"/>
      <c r="CF73" s="335"/>
      <c r="CG73" s="335"/>
      <c r="CH73" s="335"/>
      <c r="CI73" s="335"/>
      <c r="CJ73" s="335"/>
      <c r="CK73" s="335"/>
      <c r="CL73" s="335"/>
      <c r="CM73" s="12"/>
      <c r="CN73" s="12"/>
      <c r="CO73" s="12"/>
      <c r="CP73" s="12"/>
      <c r="CQ73" s="12"/>
    </row>
    <row r="74" spans="4:95" ht="12" customHeight="1">
      <c r="D74" s="403"/>
      <c r="E74" s="403"/>
      <c r="CF74" s="335"/>
      <c r="CG74" s="335"/>
      <c r="CH74" s="335"/>
      <c r="CI74" s="335"/>
      <c r="CJ74" s="335"/>
      <c r="CK74" s="335"/>
      <c r="CL74" s="335"/>
      <c r="CM74" s="12"/>
      <c r="CN74" s="12"/>
      <c r="CO74" s="12"/>
      <c r="CP74" s="12"/>
      <c r="CQ74" s="12"/>
    </row>
    <row r="75" spans="4:95" ht="12" customHeight="1">
      <c r="D75" s="403"/>
      <c r="E75" s="403"/>
      <c r="CF75" s="335"/>
      <c r="CG75" s="335"/>
      <c r="CH75" s="335"/>
      <c r="CI75" s="335"/>
      <c r="CJ75" s="335"/>
      <c r="CK75" s="335"/>
      <c r="CL75" s="335"/>
      <c r="CM75" s="12"/>
      <c r="CN75" s="12"/>
      <c r="CO75" s="12"/>
      <c r="CP75" s="12"/>
      <c r="CQ75" s="12"/>
    </row>
    <row r="76" spans="4:95" ht="12" customHeight="1">
      <c r="D76" s="403"/>
      <c r="E76" s="403"/>
      <c r="CF76" s="335"/>
      <c r="CG76" s="335"/>
      <c r="CH76" s="335"/>
      <c r="CI76" s="335"/>
      <c r="CJ76" s="335"/>
      <c r="CK76" s="335"/>
      <c r="CL76" s="335"/>
      <c r="CM76" s="12"/>
      <c r="CN76" s="12"/>
      <c r="CO76" s="12"/>
      <c r="CP76" s="12"/>
      <c r="CQ76" s="12"/>
    </row>
    <row r="77" spans="4:95" ht="12" customHeight="1">
      <c r="D77" s="403"/>
      <c r="E77" s="403"/>
      <c r="CF77" s="335"/>
      <c r="CG77" s="335"/>
      <c r="CH77" s="335"/>
      <c r="CI77" s="335"/>
      <c r="CJ77" s="335"/>
      <c r="CK77" s="335"/>
      <c r="CL77" s="335"/>
      <c r="CM77" s="12"/>
      <c r="CN77" s="12"/>
      <c r="CO77" s="12"/>
      <c r="CP77" s="12"/>
      <c r="CQ77" s="12"/>
    </row>
    <row r="78" spans="4:95" ht="12" customHeight="1">
      <c r="D78" s="403"/>
      <c r="E78" s="403"/>
      <c r="CF78" s="335"/>
      <c r="CG78" s="335"/>
      <c r="CH78" s="335"/>
      <c r="CI78" s="335"/>
      <c r="CJ78" s="335"/>
      <c r="CK78" s="335"/>
      <c r="CL78" s="335"/>
      <c r="CM78" s="12"/>
      <c r="CN78" s="12"/>
      <c r="CO78" s="12"/>
      <c r="CP78" s="12"/>
      <c r="CQ78" s="12"/>
    </row>
    <row r="79" spans="4:95" ht="12" customHeight="1">
      <c r="D79" s="403"/>
      <c r="E79" s="403"/>
      <c r="CF79" s="335"/>
      <c r="CG79" s="335"/>
      <c r="CH79" s="335"/>
      <c r="CI79" s="335"/>
      <c r="CJ79" s="335"/>
      <c r="CK79" s="335"/>
      <c r="CL79" s="335"/>
      <c r="CM79" s="12"/>
      <c r="CN79" s="12"/>
      <c r="CO79" s="12"/>
      <c r="CP79" s="12"/>
      <c r="CQ79" s="12"/>
    </row>
    <row r="80" spans="4:95" ht="12" customHeight="1">
      <c r="D80" s="403"/>
      <c r="E80" s="403"/>
      <c r="CF80" s="335"/>
      <c r="CG80" s="335"/>
      <c r="CH80" s="335"/>
      <c r="CI80" s="335"/>
      <c r="CJ80" s="335"/>
      <c r="CK80" s="335"/>
      <c r="CL80" s="335"/>
      <c r="CM80" s="12"/>
      <c r="CN80" s="12"/>
      <c r="CO80" s="12"/>
      <c r="CP80" s="12"/>
      <c r="CQ80" s="12"/>
    </row>
    <row r="81" spans="4:95" ht="12" customHeight="1">
      <c r="D81" s="403"/>
      <c r="E81" s="403"/>
      <c r="CF81" s="335"/>
      <c r="CG81" s="335"/>
      <c r="CH81" s="335"/>
      <c r="CI81" s="335"/>
      <c r="CJ81" s="335"/>
      <c r="CK81" s="335"/>
      <c r="CL81" s="335"/>
      <c r="CM81" s="12"/>
      <c r="CN81" s="12"/>
      <c r="CO81" s="12"/>
      <c r="CP81" s="12"/>
      <c r="CQ81" s="12"/>
    </row>
    <row r="82" spans="4:95" ht="12" customHeight="1">
      <c r="D82" s="403"/>
      <c r="E82" s="403"/>
      <c r="CF82" s="335"/>
      <c r="CG82" s="335"/>
      <c r="CH82" s="335"/>
      <c r="CI82" s="335"/>
      <c r="CJ82" s="335"/>
      <c r="CK82" s="335"/>
      <c r="CL82" s="335"/>
      <c r="CM82" s="12"/>
      <c r="CN82" s="12"/>
      <c r="CO82" s="12"/>
      <c r="CP82" s="12"/>
      <c r="CQ82" s="12"/>
    </row>
    <row r="83" spans="4:95" ht="12" customHeight="1">
      <c r="D83" s="403"/>
      <c r="E83" s="403"/>
      <c r="CF83" s="335"/>
      <c r="CG83" s="335"/>
      <c r="CH83" s="335"/>
      <c r="CI83" s="335"/>
      <c r="CJ83" s="335"/>
      <c r="CK83" s="335"/>
      <c r="CL83" s="335"/>
      <c r="CM83" s="12"/>
      <c r="CN83" s="12"/>
      <c r="CO83" s="12"/>
      <c r="CP83" s="12"/>
      <c r="CQ83" s="12"/>
    </row>
    <row r="84" spans="4:95" ht="12" customHeight="1">
      <c r="D84" s="403"/>
      <c r="E84" s="403"/>
      <c r="CF84" s="335"/>
      <c r="CG84" s="335"/>
      <c r="CH84" s="335"/>
      <c r="CI84" s="335"/>
      <c r="CJ84" s="335"/>
      <c r="CK84" s="335"/>
      <c r="CL84" s="335"/>
      <c r="CM84" s="12"/>
      <c r="CN84" s="12"/>
      <c r="CO84" s="12"/>
      <c r="CP84" s="12"/>
      <c r="CQ84" s="12"/>
    </row>
    <row r="85" spans="4:95" ht="12" customHeight="1">
      <c r="D85" s="403"/>
      <c r="E85" s="403"/>
      <c r="CF85" s="335"/>
      <c r="CG85" s="335"/>
      <c r="CH85" s="335"/>
      <c r="CI85" s="335"/>
      <c r="CJ85" s="335"/>
      <c r="CK85" s="335"/>
      <c r="CL85" s="335"/>
      <c r="CM85" s="12"/>
      <c r="CN85" s="12"/>
      <c r="CO85" s="12"/>
      <c r="CP85" s="12"/>
      <c r="CQ85" s="12"/>
    </row>
    <row r="86" spans="4:95" ht="12" customHeight="1">
      <c r="D86" s="403"/>
      <c r="E86" s="403"/>
      <c r="CF86" s="335"/>
      <c r="CG86" s="335"/>
      <c r="CH86" s="335"/>
      <c r="CI86" s="335"/>
      <c r="CJ86" s="335"/>
      <c r="CK86" s="335"/>
      <c r="CL86" s="335"/>
      <c r="CM86" s="12"/>
      <c r="CN86" s="12"/>
      <c r="CO86" s="12"/>
      <c r="CP86" s="12"/>
      <c r="CQ86" s="12"/>
    </row>
    <row r="87" spans="4:95" ht="12" customHeight="1">
      <c r="D87" s="403"/>
      <c r="E87" s="403"/>
      <c r="CF87" s="335"/>
      <c r="CG87" s="335"/>
      <c r="CH87" s="335"/>
      <c r="CI87" s="335"/>
      <c r="CJ87" s="335"/>
      <c r="CK87" s="335"/>
      <c r="CL87" s="335"/>
      <c r="CM87" s="12"/>
      <c r="CN87" s="12"/>
      <c r="CO87" s="12"/>
      <c r="CP87" s="12"/>
      <c r="CQ87" s="12"/>
    </row>
    <row r="88" spans="4:95" ht="12" customHeight="1">
      <c r="D88" s="403"/>
      <c r="E88" s="403"/>
      <c r="CF88" s="335"/>
      <c r="CG88" s="335"/>
      <c r="CH88" s="335"/>
      <c r="CI88" s="335"/>
      <c r="CJ88" s="335"/>
      <c r="CK88" s="335"/>
      <c r="CL88" s="335"/>
      <c r="CM88" s="12"/>
      <c r="CN88" s="12"/>
      <c r="CO88" s="12"/>
      <c r="CP88" s="12"/>
      <c r="CQ88" s="12"/>
    </row>
    <row r="89" spans="4:95" ht="12" customHeight="1">
      <c r="D89" s="403"/>
      <c r="E89" s="403"/>
      <c r="CF89" s="335"/>
      <c r="CG89" s="335"/>
      <c r="CH89" s="335"/>
      <c r="CI89" s="335"/>
      <c r="CJ89" s="335"/>
      <c r="CK89" s="335"/>
      <c r="CL89" s="335"/>
      <c r="CM89" s="12"/>
      <c r="CN89" s="12"/>
      <c r="CO89" s="12"/>
      <c r="CP89" s="12"/>
      <c r="CQ89" s="12"/>
    </row>
    <row r="90" spans="4:95" ht="12" customHeight="1">
      <c r="D90" s="403"/>
      <c r="E90" s="403"/>
      <c r="CF90" s="335"/>
      <c r="CG90" s="335"/>
      <c r="CH90" s="335"/>
      <c r="CI90" s="335"/>
      <c r="CJ90" s="335"/>
      <c r="CK90" s="335"/>
      <c r="CL90" s="335"/>
      <c r="CM90" s="12"/>
      <c r="CN90" s="12"/>
      <c r="CO90" s="12"/>
      <c r="CP90" s="12"/>
      <c r="CQ90" s="12"/>
    </row>
    <row r="91" spans="4:95" ht="12" customHeight="1">
      <c r="D91" s="403"/>
      <c r="E91" s="403"/>
      <c r="CF91" s="335"/>
      <c r="CG91" s="335"/>
      <c r="CH91" s="335"/>
      <c r="CI91" s="335"/>
      <c r="CJ91" s="335"/>
      <c r="CK91" s="335"/>
      <c r="CL91" s="335"/>
      <c r="CM91" s="12"/>
      <c r="CN91" s="12"/>
      <c r="CO91" s="12"/>
      <c r="CP91" s="12"/>
      <c r="CQ91" s="12"/>
    </row>
    <row r="92" spans="4:95" ht="12" customHeight="1">
      <c r="D92" s="403"/>
      <c r="E92" s="403"/>
      <c r="CF92" s="335"/>
      <c r="CG92" s="335"/>
      <c r="CH92" s="335"/>
      <c r="CI92" s="335"/>
      <c r="CJ92" s="335"/>
      <c r="CK92" s="335"/>
      <c r="CL92" s="335"/>
      <c r="CM92" s="12"/>
      <c r="CN92" s="12"/>
      <c r="CO92" s="12"/>
      <c r="CP92" s="12"/>
      <c r="CQ92" s="12"/>
    </row>
    <row r="93" spans="4:95" ht="12" customHeight="1">
      <c r="D93" s="403"/>
      <c r="E93" s="403"/>
      <c r="CF93" s="335"/>
      <c r="CG93" s="335"/>
      <c r="CH93" s="335"/>
      <c r="CI93" s="335"/>
      <c r="CJ93" s="335"/>
      <c r="CK93" s="335"/>
      <c r="CL93" s="335"/>
      <c r="CM93" s="12"/>
      <c r="CN93" s="12"/>
      <c r="CO93" s="12"/>
      <c r="CP93" s="12"/>
      <c r="CQ93" s="12"/>
    </row>
    <row r="94" spans="4:95" ht="12" customHeight="1">
      <c r="D94" s="403"/>
      <c r="E94" s="403"/>
      <c r="CF94" s="335"/>
      <c r="CG94" s="335"/>
      <c r="CH94" s="335"/>
      <c r="CI94" s="335"/>
      <c r="CJ94" s="335"/>
      <c r="CK94" s="335"/>
      <c r="CL94" s="335"/>
      <c r="CM94" s="12"/>
      <c r="CN94" s="12"/>
      <c r="CO94" s="12"/>
      <c r="CP94" s="12"/>
      <c r="CQ94" s="12"/>
    </row>
    <row r="95" spans="4:95" ht="12" customHeight="1">
      <c r="D95" s="403"/>
      <c r="E95" s="403"/>
      <c r="CF95" s="335"/>
      <c r="CG95" s="335"/>
      <c r="CH95" s="335"/>
      <c r="CI95" s="335"/>
      <c r="CJ95" s="335"/>
      <c r="CK95" s="335"/>
      <c r="CL95" s="335"/>
      <c r="CM95" s="12"/>
      <c r="CN95" s="12"/>
      <c r="CO95" s="12"/>
      <c r="CP95" s="12"/>
      <c r="CQ95" s="12"/>
    </row>
    <row r="96" spans="4:95" ht="12" customHeight="1">
      <c r="D96" s="403"/>
      <c r="E96" s="403"/>
      <c r="CF96" s="335"/>
      <c r="CG96" s="335"/>
      <c r="CH96" s="335"/>
      <c r="CI96" s="335"/>
      <c r="CJ96" s="335"/>
      <c r="CK96" s="335"/>
      <c r="CL96" s="335"/>
      <c r="CM96" s="12"/>
      <c r="CN96" s="12"/>
      <c r="CO96" s="12"/>
      <c r="CP96" s="12"/>
      <c r="CQ96" s="12"/>
    </row>
    <row r="97" spans="4:95" ht="12" customHeight="1">
      <c r="D97" s="403"/>
      <c r="E97" s="403"/>
      <c r="CF97" s="335"/>
      <c r="CG97" s="335"/>
      <c r="CH97" s="335"/>
      <c r="CI97" s="335"/>
      <c r="CJ97" s="335"/>
      <c r="CK97" s="335"/>
      <c r="CL97" s="335"/>
      <c r="CM97" s="12"/>
      <c r="CN97" s="12"/>
      <c r="CO97" s="12"/>
      <c r="CP97" s="12"/>
      <c r="CQ97" s="12"/>
    </row>
    <row r="98" spans="4:95" ht="12" customHeight="1">
      <c r="D98" s="403"/>
      <c r="E98" s="403"/>
      <c r="CF98" s="335"/>
      <c r="CG98" s="335"/>
      <c r="CH98" s="335"/>
      <c r="CI98" s="335"/>
      <c r="CJ98" s="335"/>
      <c r="CK98" s="335"/>
      <c r="CL98" s="335"/>
      <c r="CM98" s="12"/>
      <c r="CN98" s="12"/>
      <c r="CO98" s="12"/>
      <c r="CP98" s="12"/>
      <c r="CQ98" s="12"/>
    </row>
    <row r="99" spans="4:95" ht="12" customHeight="1">
      <c r="D99" s="403"/>
      <c r="E99" s="403"/>
      <c r="CF99" s="335"/>
      <c r="CG99" s="335"/>
      <c r="CH99" s="335"/>
      <c r="CI99" s="335"/>
      <c r="CJ99" s="335"/>
      <c r="CK99" s="335"/>
      <c r="CL99" s="335"/>
      <c r="CM99" s="12"/>
      <c r="CN99" s="12"/>
      <c r="CO99" s="12"/>
      <c r="CP99" s="12"/>
      <c r="CQ99" s="12"/>
    </row>
    <row r="100" spans="4:95" ht="12" customHeight="1">
      <c r="D100" s="403"/>
      <c r="E100" s="403"/>
      <c r="CF100" s="335"/>
      <c r="CG100" s="335"/>
      <c r="CH100" s="335"/>
      <c r="CI100" s="335"/>
      <c r="CJ100" s="335"/>
      <c r="CK100" s="335"/>
      <c r="CL100" s="335"/>
      <c r="CM100" s="12"/>
      <c r="CN100" s="12"/>
      <c r="CO100" s="12"/>
      <c r="CP100" s="12"/>
      <c r="CQ100" s="12"/>
    </row>
    <row r="101" spans="4:95" ht="12" customHeight="1">
      <c r="D101" s="403"/>
      <c r="E101" s="403"/>
      <c r="CF101" s="335"/>
      <c r="CG101" s="335"/>
      <c r="CH101" s="335"/>
      <c r="CI101" s="335"/>
      <c r="CJ101" s="335"/>
      <c r="CK101" s="335"/>
      <c r="CL101" s="335"/>
      <c r="CM101" s="12"/>
      <c r="CN101" s="12"/>
      <c r="CO101" s="12"/>
      <c r="CP101" s="12"/>
      <c r="CQ101" s="12"/>
    </row>
    <row r="102" spans="4:95" ht="12" customHeight="1">
      <c r="D102" s="403"/>
      <c r="E102" s="403"/>
      <c r="CF102" s="335"/>
      <c r="CG102" s="335"/>
      <c r="CH102" s="335"/>
      <c r="CI102" s="335"/>
      <c r="CJ102" s="335"/>
      <c r="CK102" s="335"/>
      <c r="CL102" s="335"/>
      <c r="CM102" s="12"/>
      <c r="CN102" s="12"/>
      <c r="CO102" s="12"/>
      <c r="CP102" s="12"/>
      <c r="CQ102" s="12"/>
    </row>
    <row r="103" spans="4:95" ht="12" customHeight="1">
      <c r="D103" s="403"/>
      <c r="E103" s="403"/>
      <c r="CF103" s="335"/>
      <c r="CG103" s="335"/>
      <c r="CH103" s="335"/>
      <c r="CI103" s="335"/>
      <c r="CJ103" s="335"/>
      <c r="CK103" s="335"/>
      <c r="CL103" s="335"/>
      <c r="CM103" s="12"/>
      <c r="CN103" s="12"/>
      <c r="CO103" s="12"/>
      <c r="CP103" s="12"/>
      <c r="CQ103" s="12"/>
    </row>
    <row r="104" spans="4:95" ht="12" customHeight="1">
      <c r="D104" s="403"/>
      <c r="E104" s="403"/>
      <c r="CF104" s="335"/>
      <c r="CG104" s="335"/>
      <c r="CH104" s="335"/>
      <c r="CI104" s="335"/>
      <c r="CJ104" s="335"/>
      <c r="CK104" s="335"/>
      <c r="CL104" s="335"/>
      <c r="CM104" s="12"/>
      <c r="CN104" s="12"/>
      <c r="CO104" s="12"/>
      <c r="CP104" s="12"/>
      <c r="CQ104" s="12"/>
    </row>
    <row r="105" spans="4:95" ht="12" customHeight="1">
      <c r="D105" s="403"/>
      <c r="E105" s="403"/>
      <c r="CF105" s="335"/>
      <c r="CG105" s="335"/>
      <c r="CH105" s="335"/>
      <c r="CI105" s="335"/>
      <c r="CJ105" s="335"/>
      <c r="CK105" s="335"/>
      <c r="CL105" s="335"/>
      <c r="CM105" s="12"/>
      <c r="CN105" s="12"/>
      <c r="CO105" s="12"/>
      <c r="CP105" s="12"/>
      <c r="CQ105" s="12"/>
    </row>
    <row r="106" spans="4:95" ht="12" customHeight="1">
      <c r="D106" s="403"/>
      <c r="E106" s="403"/>
      <c r="CF106" s="335"/>
      <c r="CG106" s="335"/>
      <c r="CH106" s="335"/>
      <c r="CI106" s="335"/>
      <c r="CJ106" s="335"/>
      <c r="CK106" s="335"/>
      <c r="CL106" s="335"/>
      <c r="CM106" s="12"/>
      <c r="CN106" s="12"/>
      <c r="CO106" s="12"/>
      <c r="CP106" s="12"/>
      <c r="CQ106" s="12"/>
    </row>
    <row r="107" spans="4:95" ht="12" customHeight="1">
      <c r="D107" s="403"/>
      <c r="E107" s="403"/>
      <c r="CF107" s="335"/>
      <c r="CG107" s="335"/>
      <c r="CH107" s="335"/>
      <c r="CI107" s="335"/>
      <c r="CJ107" s="335"/>
      <c r="CK107" s="335"/>
      <c r="CL107" s="335"/>
      <c r="CM107" s="12"/>
      <c r="CN107" s="12"/>
      <c r="CO107" s="12"/>
      <c r="CP107" s="12"/>
      <c r="CQ107" s="12"/>
    </row>
    <row r="108" spans="4:95" ht="12" customHeight="1">
      <c r="D108" s="403"/>
      <c r="E108" s="403"/>
      <c r="CF108" s="335"/>
      <c r="CG108" s="335"/>
      <c r="CH108" s="335"/>
      <c r="CI108" s="335"/>
      <c r="CJ108" s="335"/>
      <c r="CK108" s="335"/>
      <c r="CL108" s="335"/>
      <c r="CM108" s="12"/>
      <c r="CN108" s="12"/>
      <c r="CO108" s="12"/>
      <c r="CP108" s="12"/>
      <c r="CQ108" s="12"/>
    </row>
    <row r="109" spans="4:95" ht="12" customHeight="1">
      <c r="D109" s="403"/>
      <c r="E109" s="403"/>
      <c r="CF109" s="335"/>
      <c r="CG109" s="335"/>
      <c r="CH109" s="335"/>
      <c r="CI109" s="335"/>
      <c r="CJ109" s="335"/>
      <c r="CK109" s="335"/>
      <c r="CL109" s="335"/>
      <c r="CM109" s="12"/>
      <c r="CN109" s="12"/>
      <c r="CO109" s="12"/>
      <c r="CP109" s="12"/>
      <c r="CQ109" s="12"/>
    </row>
    <row r="110" spans="4:95" ht="12" customHeight="1">
      <c r="D110" s="403"/>
      <c r="E110" s="403"/>
      <c r="CF110" s="335"/>
      <c r="CG110" s="335"/>
      <c r="CH110" s="335"/>
      <c r="CI110" s="335"/>
      <c r="CJ110" s="335"/>
      <c r="CK110" s="335"/>
      <c r="CL110" s="335"/>
      <c r="CM110" s="12"/>
      <c r="CN110" s="12"/>
      <c r="CO110" s="12"/>
      <c r="CP110" s="12"/>
      <c r="CQ110" s="12"/>
    </row>
    <row r="111" spans="4:95" ht="12" customHeight="1">
      <c r="D111" s="403"/>
      <c r="E111" s="403"/>
      <c r="CF111" s="335"/>
      <c r="CG111" s="335"/>
      <c r="CH111" s="335"/>
      <c r="CI111" s="335"/>
      <c r="CJ111" s="335"/>
      <c r="CK111" s="335"/>
      <c r="CL111" s="335"/>
      <c r="CM111" s="12"/>
      <c r="CN111" s="12"/>
      <c r="CO111" s="12"/>
      <c r="CP111" s="12"/>
      <c r="CQ111" s="12"/>
    </row>
    <row r="112" spans="4:95" ht="12" customHeight="1">
      <c r="D112" s="403"/>
      <c r="E112" s="403"/>
      <c r="CF112" s="335"/>
      <c r="CG112" s="335"/>
      <c r="CH112" s="335"/>
      <c r="CI112" s="335"/>
      <c r="CJ112" s="335"/>
      <c r="CK112" s="335"/>
      <c r="CL112" s="335"/>
      <c r="CM112" s="12"/>
      <c r="CN112" s="12"/>
      <c r="CO112" s="12"/>
      <c r="CP112" s="12"/>
      <c r="CQ112" s="12"/>
    </row>
    <row r="113" spans="4:95" ht="12" customHeight="1">
      <c r="D113" s="403"/>
      <c r="E113" s="403"/>
      <c r="CF113" s="335"/>
      <c r="CG113" s="335"/>
      <c r="CH113" s="335"/>
      <c r="CI113" s="335"/>
      <c r="CJ113" s="335"/>
      <c r="CK113" s="335"/>
      <c r="CL113" s="335"/>
      <c r="CM113" s="12"/>
      <c r="CN113" s="12"/>
      <c r="CO113" s="12"/>
      <c r="CP113" s="12"/>
      <c r="CQ113" s="12"/>
    </row>
    <row r="114" spans="4:95" ht="12" customHeight="1">
      <c r="D114" s="403"/>
      <c r="E114" s="403"/>
      <c r="CF114" s="335"/>
      <c r="CG114" s="335"/>
      <c r="CH114" s="335"/>
      <c r="CI114" s="335"/>
      <c r="CJ114" s="335"/>
      <c r="CK114" s="335"/>
      <c r="CL114" s="335"/>
      <c r="CM114" s="12"/>
      <c r="CN114" s="12"/>
      <c r="CO114" s="12"/>
      <c r="CP114" s="12"/>
      <c r="CQ114" s="12"/>
    </row>
    <row r="115" spans="4:95" ht="12" customHeight="1">
      <c r="D115" s="403"/>
      <c r="E115" s="403"/>
      <c r="CF115" s="335"/>
      <c r="CG115" s="335"/>
      <c r="CH115" s="335"/>
      <c r="CI115" s="335"/>
      <c r="CJ115" s="335"/>
      <c r="CK115" s="335"/>
      <c r="CL115" s="335"/>
      <c r="CM115" s="12"/>
      <c r="CN115" s="12"/>
      <c r="CO115" s="12"/>
      <c r="CP115" s="12"/>
      <c r="CQ115" s="12"/>
    </row>
    <row r="116" spans="4:95" ht="12" customHeight="1">
      <c r="D116" s="403"/>
      <c r="E116" s="403"/>
      <c r="CF116" s="335"/>
      <c r="CG116" s="335"/>
      <c r="CH116" s="335"/>
      <c r="CI116" s="335"/>
      <c r="CJ116" s="335"/>
      <c r="CK116" s="335"/>
      <c r="CL116" s="335"/>
      <c r="CM116" s="12"/>
      <c r="CN116" s="12"/>
      <c r="CO116" s="12"/>
      <c r="CP116" s="12"/>
      <c r="CQ116" s="12"/>
    </row>
    <row r="117" spans="4:95" ht="12" customHeight="1">
      <c r="D117" s="403"/>
      <c r="E117" s="403"/>
      <c r="CF117" s="335"/>
      <c r="CG117" s="335"/>
      <c r="CH117" s="335"/>
      <c r="CI117" s="335"/>
      <c r="CJ117" s="335"/>
      <c r="CK117" s="335"/>
      <c r="CL117" s="335"/>
      <c r="CM117" s="12"/>
      <c r="CN117" s="12"/>
      <c r="CO117" s="12"/>
      <c r="CP117" s="12"/>
      <c r="CQ117" s="12"/>
    </row>
    <row r="118" spans="4:95" ht="12" customHeight="1">
      <c r="D118" s="403"/>
      <c r="E118" s="403"/>
      <c r="CF118" s="335"/>
      <c r="CG118" s="335"/>
      <c r="CH118" s="335"/>
      <c r="CI118" s="335"/>
      <c r="CJ118" s="335"/>
      <c r="CK118" s="335"/>
      <c r="CL118" s="335"/>
      <c r="CM118" s="12"/>
      <c r="CN118" s="12"/>
      <c r="CO118" s="12"/>
      <c r="CP118" s="12"/>
      <c r="CQ118" s="12"/>
    </row>
    <row r="119" spans="4:95" ht="12" customHeight="1">
      <c r="D119" s="403"/>
      <c r="E119" s="403"/>
      <c r="CF119" s="335"/>
      <c r="CG119" s="335"/>
      <c r="CH119" s="335"/>
      <c r="CI119" s="335"/>
      <c r="CJ119" s="335"/>
      <c r="CK119" s="335"/>
      <c r="CL119" s="335"/>
      <c r="CM119" s="12"/>
      <c r="CN119" s="12"/>
      <c r="CO119" s="12"/>
      <c r="CP119" s="12"/>
      <c r="CQ119" s="12"/>
    </row>
    <row r="120" spans="4:95" ht="12" customHeight="1">
      <c r="D120" s="403"/>
      <c r="E120" s="403"/>
      <c r="CF120" s="335"/>
      <c r="CG120" s="335"/>
      <c r="CH120" s="335"/>
      <c r="CI120" s="335"/>
      <c r="CJ120" s="335"/>
      <c r="CK120" s="335"/>
      <c r="CL120" s="335"/>
      <c r="CM120" s="12"/>
      <c r="CN120" s="12"/>
      <c r="CO120" s="12"/>
      <c r="CP120" s="12"/>
      <c r="CQ120" s="12"/>
    </row>
    <row r="121" spans="4:95" ht="12" customHeight="1">
      <c r="D121" s="403"/>
      <c r="E121" s="403"/>
      <c r="CF121" s="335"/>
      <c r="CG121" s="335"/>
      <c r="CH121" s="335"/>
      <c r="CI121" s="335"/>
      <c r="CJ121" s="335"/>
      <c r="CK121" s="335"/>
      <c r="CL121" s="335"/>
      <c r="CM121" s="12"/>
      <c r="CN121" s="12"/>
      <c r="CO121" s="12"/>
      <c r="CP121" s="12"/>
      <c r="CQ121" s="12"/>
    </row>
    <row r="122" spans="4:95" ht="12" customHeight="1">
      <c r="D122" s="403"/>
      <c r="E122" s="403"/>
      <c r="CF122" s="335"/>
      <c r="CG122" s="335"/>
      <c r="CH122" s="335"/>
      <c r="CI122" s="335"/>
      <c r="CJ122" s="335"/>
      <c r="CK122" s="335"/>
      <c r="CL122" s="335"/>
      <c r="CM122" s="12"/>
      <c r="CN122" s="12"/>
      <c r="CO122" s="12"/>
      <c r="CP122" s="12"/>
      <c r="CQ122" s="12"/>
    </row>
    <row r="123" spans="4:95" ht="12" customHeight="1">
      <c r="D123" s="403"/>
      <c r="E123" s="403"/>
      <c r="CF123" s="335"/>
      <c r="CG123" s="335"/>
      <c r="CH123" s="335"/>
      <c r="CI123" s="335"/>
      <c r="CJ123" s="335"/>
      <c r="CK123" s="335"/>
      <c r="CL123" s="335"/>
      <c r="CM123" s="12"/>
      <c r="CN123" s="12"/>
      <c r="CO123" s="12"/>
      <c r="CP123" s="12"/>
      <c r="CQ123" s="12"/>
    </row>
    <row r="124" spans="4:95" ht="12" customHeight="1">
      <c r="D124" s="403"/>
      <c r="E124" s="403"/>
      <c r="CF124" s="335"/>
      <c r="CG124" s="335"/>
      <c r="CH124" s="335"/>
      <c r="CI124" s="335"/>
      <c r="CJ124" s="335"/>
      <c r="CK124" s="335"/>
      <c r="CL124" s="335"/>
      <c r="CM124" s="12"/>
      <c r="CN124" s="12"/>
      <c r="CO124" s="12"/>
      <c r="CP124" s="12"/>
      <c r="CQ124" s="12"/>
    </row>
    <row r="125" spans="4:95" ht="12" customHeight="1">
      <c r="D125" s="403"/>
      <c r="E125" s="403"/>
      <c r="CF125" s="335"/>
      <c r="CG125" s="335"/>
      <c r="CH125" s="335"/>
      <c r="CI125" s="335"/>
      <c r="CJ125" s="335"/>
      <c r="CK125" s="335"/>
      <c r="CL125" s="335"/>
      <c r="CM125" s="12"/>
      <c r="CN125" s="12"/>
      <c r="CO125" s="12"/>
      <c r="CP125" s="12"/>
      <c r="CQ125" s="12"/>
    </row>
    <row r="126" spans="4:95" ht="12" customHeight="1">
      <c r="D126" s="403"/>
      <c r="E126" s="403"/>
      <c r="CF126" s="335"/>
      <c r="CG126" s="335"/>
      <c r="CH126" s="335"/>
      <c r="CI126" s="335"/>
      <c r="CJ126" s="335"/>
      <c r="CK126" s="335"/>
      <c r="CL126" s="335"/>
      <c r="CM126" s="12"/>
      <c r="CN126" s="12"/>
      <c r="CO126" s="12"/>
      <c r="CP126" s="12"/>
      <c r="CQ126" s="12"/>
    </row>
    <row r="127" spans="4:95" ht="12" customHeight="1">
      <c r="D127" s="403"/>
      <c r="E127" s="403"/>
      <c r="CF127" s="335"/>
      <c r="CG127" s="335"/>
      <c r="CH127" s="335"/>
      <c r="CI127" s="335"/>
      <c r="CJ127" s="335"/>
      <c r="CK127" s="335"/>
      <c r="CL127" s="335"/>
      <c r="CM127" s="12"/>
      <c r="CN127" s="12"/>
      <c r="CO127" s="12"/>
      <c r="CP127" s="12"/>
      <c r="CQ127" s="12"/>
    </row>
    <row r="128" spans="4:95" ht="12" customHeight="1">
      <c r="D128" s="403"/>
      <c r="E128" s="403"/>
      <c r="CF128" s="335"/>
      <c r="CG128" s="335"/>
      <c r="CH128" s="335"/>
      <c r="CI128" s="335"/>
      <c r="CJ128" s="335"/>
      <c r="CK128" s="335"/>
      <c r="CL128" s="335"/>
      <c r="CM128" s="12"/>
      <c r="CN128" s="12"/>
      <c r="CO128" s="12"/>
      <c r="CP128" s="12"/>
      <c r="CQ128" s="12"/>
    </row>
    <row r="129" spans="4:95" ht="12" customHeight="1">
      <c r="D129" s="403"/>
      <c r="E129" s="403"/>
      <c r="CF129" s="335"/>
      <c r="CG129" s="335"/>
      <c r="CH129" s="335"/>
      <c r="CI129" s="335"/>
      <c r="CJ129" s="335"/>
      <c r="CK129" s="335"/>
      <c r="CL129" s="335"/>
      <c r="CM129" s="12"/>
      <c r="CN129" s="12"/>
      <c r="CO129" s="12"/>
      <c r="CP129" s="12"/>
      <c r="CQ129" s="12"/>
    </row>
    <row r="130" spans="4:95" ht="12" customHeight="1">
      <c r="D130" s="403"/>
      <c r="E130" s="403"/>
      <c r="CF130" s="335"/>
      <c r="CG130" s="335"/>
      <c r="CH130" s="335"/>
      <c r="CI130" s="335"/>
      <c r="CJ130" s="335"/>
      <c r="CK130" s="335"/>
      <c r="CL130" s="335"/>
      <c r="CM130" s="12"/>
      <c r="CN130" s="12"/>
      <c r="CO130" s="12"/>
      <c r="CP130" s="12"/>
      <c r="CQ130" s="12"/>
    </row>
    <row r="131" spans="4:95" ht="12" customHeight="1">
      <c r="D131" s="403"/>
      <c r="E131" s="403"/>
      <c r="CF131" s="335"/>
      <c r="CG131" s="335"/>
      <c r="CH131" s="335"/>
      <c r="CI131" s="335"/>
      <c r="CJ131" s="335"/>
      <c r="CK131" s="335"/>
      <c r="CL131" s="335"/>
      <c r="CM131" s="12"/>
      <c r="CN131" s="12"/>
      <c r="CO131" s="12"/>
      <c r="CP131" s="12"/>
      <c r="CQ131" s="12"/>
    </row>
    <row r="132" spans="4:95" ht="12" customHeight="1">
      <c r="D132" s="403"/>
      <c r="E132" s="403"/>
      <c r="CF132" s="335"/>
      <c r="CG132" s="335"/>
      <c r="CH132" s="335"/>
      <c r="CI132" s="335"/>
      <c r="CJ132" s="335"/>
      <c r="CK132" s="335"/>
      <c r="CL132" s="335"/>
      <c r="CM132" s="12"/>
      <c r="CN132" s="12"/>
      <c r="CO132" s="12"/>
      <c r="CP132" s="12"/>
      <c r="CQ132" s="12"/>
    </row>
    <row r="133" spans="4:95" ht="12" customHeight="1">
      <c r="D133" s="403"/>
      <c r="E133" s="403"/>
      <c r="CF133" s="335"/>
      <c r="CG133" s="335"/>
      <c r="CH133" s="335"/>
      <c r="CI133" s="335"/>
      <c r="CJ133" s="335"/>
      <c r="CK133" s="335"/>
      <c r="CL133" s="335"/>
      <c r="CM133" s="12"/>
      <c r="CN133" s="12"/>
      <c r="CO133" s="12"/>
      <c r="CP133" s="12"/>
      <c r="CQ133" s="12"/>
    </row>
    <row r="134" spans="4:95" ht="12" customHeight="1">
      <c r="D134" s="403"/>
      <c r="E134" s="403"/>
      <c r="CF134" s="335"/>
      <c r="CG134" s="335"/>
      <c r="CH134" s="335"/>
      <c r="CI134" s="335"/>
      <c r="CJ134" s="335"/>
      <c r="CK134" s="335"/>
      <c r="CL134" s="335"/>
      <c r="CM134" s="12"/>
      <c r="CN134" s="12"/>
      <c r="CO134" s="12"/>
      <c r="CP134" s="12"/>
      <c r="CQ134" s="12"/>
    </row>
    <row r="135" spans="4:95" ht="12" customHeight="1">
      <c r="D135" s="403"/>
      <c r="E135" s="403"/>
      <c r="CF135" s="335"/>
      <c r="CG135" s="335"/>
      <c r="CH135" s="335"/>
      <c r="CI135" s="335"/>
      <c r="CJ135" s="335"/>
      <c r="CK135" s="335"/>
      <c r="CL135" s="335"/>
      <c r="CM135" s="12"/>
      <c r="CN135" s="12"/>
      <c r="CO135" s="12"/>
      <c r="CP135" s="12"/>
      <c r="CQ135" s="12"/>
    </row>
    <row r="136" spans="4:95" ht="12" customHeight="1">
      <c r="D136" s="403"/>
      <c r="E136" s="403"/>
      <c r="CF136" s="335"/>
      <c r="CG136" s="335"/>
      <c r="CH136" s="335"/>
      <c r="CI136" s="335"/>
      <c r="CJ136" s="335"/>
      <c r="CK136" s="335"/>
      <c r="CL136" s="335"/>
      <c r="CM136" s="12"/>
      <c r="CN136" s="12"/>
      <c r="CO136" s="12"/>
      <c r="CP136" s="12"/>
      <c r="CQ136" s="12"/>
    </row>
    <row r="137" spans="4:95" ht="12" customHeight="1">
      <c r="D137" s="403"/>
      <c r="E137" s="403"/>
      <c r="CF137" s="335"/>
      <c r="CG137" s="335"/>
      <c r="CH137" s="335"/>
      <c r="CI137" s="335"/>
      <c r="CJ137" s="335"/>
      <c r="CK137" s="335"/>
      <c r="CL137" s="335"/>
      <c r="CM137" s="12"/>
      <c r="CN137" s="12"/>
      <c r="CO137" s="12"/>
      <c r="CP137" s="12"/>
      <c r="CQ137" s="12"/>
    </row>
    <row r="138" spans="4:95" ht="12" customHeight="1">
      <c r="D138" s="403"/>
      <c r="E138" s="403"/>
      <c r="CF138" s="335"/>
      <c r="CG138" s="335"/>
      <c r="CH138" s="335"/>
      <c r="CI138" s="335"/>
      <c r="CJ138" s="335"/>
      <c r="CK138" s="335"/>
      <c r="CL138" s="335"/>
      <c r="CM138" s="12"/>
      <c r="CN138" s="12"/>
      <c r="CO138" s="12"/>
      <c r="CP138" s="12"/>
      <c r="CQ138" s="12"/>
    </row>
    <row r="139" spans="4:95" ht="12" customHeight="1">
      <c r="D139" s="403"/>
      <c r="E139" s="403"/>
      <c r="CF139" s="335"/>
      <c r="CG139" s="335"/>
      <c r="CH139" s="335"/>
      <c r="CI139" s="335"/>
      <c r="CJ139" s="335"/>
      <c r="CK139" s="335"/>
      <c r="CL139" s="335"/>
      <c r="CM139" s="12"/>
      <c r="CN139" s="12"/>
      <c r="CO139" s="12"/>
      <c r="CP139" s="12"/>
      <c r="CQ139" s="12"/>
    </row>
    <row r="140" spans="4:95" ht="12" customHeight="1">
      <c r="D140" s="403"/>
      <c r="E140" s="403"/>
      <c r="CF140" s="335"/>
      <c r="CG140" s="335"/>
      <c r="CH140" s="335"/>
      <c r="CI140" s="335"/>
      <c r="CJ140" s="335"/>
      <c r="CK140" s="335"/>
      <c r="CL140" s="335"/>
      <c r="CM140" s="12"/>
      <c r="CN140" s="12"/>
      <c r="CO140" s="12"/>
      <c r="CP140" s="12"/>
      <c r="CQ140" s="12"/>
    </row>
    <row r="141" spans="4:95" ht="12" customHeight="1">
      <c r="D141" s="403"/>
      <c r="E141" s="403"/>
      <c r="CF141" s="335"/>
      <c r="CG141" s="335"/>
      <c r="CH141" s="335"/>
      <c r="CI141" s="335"/>
      <c r="CJ141" s="335"/>
      <c r="CK141" s="335"/>
      <c r="CL141" s="335"/>
      <c r="CM141" s="12"/>
      <c r="CN141" s="12"/>
      <c r="CO141" s="12"/>
      <c r="CP141" s="12"/>
      <c r="CQ141" s="12"/>
    </row>
    <row r="142" spans="4:95" ht="12" customHeight="1">
      <c r="D142" s="403"/>
      <c r="E142" s="403"/>
      <c r="CF142" s="335"/>
      <c r="CG142" s="335"/>
      <c r="CH142" s="335"/>
      <c r="CI142" s="335"/>
      <c r="CJ142" s="335"/>
      <c r="CK142" s="335"/>
      <c r="CL142" s="335"/>
      <c r="CM142" s="12"/>
      <c r="CN142" s="12"/>
      <c r="CO142" s="12"/>
      <c r="CP142" s="12"/>
      <c r="CQ142" s="12"/>
    </row>
    <row r="143" spans="4:95" ht="12" customHeight="1">
      <c r="D143" s="403"/>
      <c r="E143" s="403"/>
      <c r="CF143" s="335"/>
      <c r="CG143" s="335"/>
      <c r="CH143" s="335"/>
      <c r="CI143" s="335"/>
      <c r="CJ143" s="335"/>
      <c r="CK143" s="335"/>
      <c r="CL143" s="335"/>
      <c r="CM143" s="12"/>
      <c r="CN143" s="12"/>
      <c r="CO143" s="12"/>
      <c r="CP143" s="12"/>
      <c r="CQ143" s="12"/>
    </row>
    <row r="144" spans="4:95" ht="12" customHeight="1">
      <c r="D144" s="403"/>
      <c r="E144" s="403"/>
      <c r="CF144" s="335"/>
      <c r="CG144" s="335"/>
      <c r="CH144" s="335"/>
      <c r="CI144" s="335"/>
      <c r="CJ144" s="335"/>
      <c r="CK144" s="335"/>
      <c r="CL144" s="335"/>
      <c r="CM144" s="12"/>
      <c r="CN144" s="12"/>
      <c r="CO144" s="12"/>
      <c r="CP144" s="12"/>
      <c r="CQ144" s="12"/>
    </row>
    <row r="145" spans="4:95" ht="12" customHeight="1">
      <c r="D145" s="403"/>
      <c r="E145" s="403"/>
      <c r="CF145" s="335"/>
      <c r="CG145" s="335"/>
      <c r="CH145" s="335"/>
      <c r="CI145" s="335"/>
      <c r="CJ145" s="335"/>
      <c r="CK145" s="335"/>
      <c r="CL145" s="335"/>
      <c r="CM145" s="12"/>
      <c r="CN145" s="12"/>
      <c r="CO145" s="12"/>
      <c r="CP145" s="12"/>
      <c r="CQ145" s="12"/>
    </row>
    <row r="146" spans="4:95" ht="12" customHeight="1">
      <c r="D146" s="403"/>
      <c r="E146" s="403"/>
      <c r="CF146" s="335"/>
      <c r="CG146" s="335"/>
      <c r="CH146" s="335"/>
      <c r="CI146" s="335"/>
      <c r="CJ146" s="335"/>
      <c r="CK146" s="335"/>
      <c r="CL146" s="335"/>
      <c r="CM146" s="12"/>
      <c r="CN146" s="12"/>
      <c r="CO146" s="12"/>
      <c r="CP146" s="12"/>
      <c r="CQ146" s="12"/>
    </row>
    <row r="147" spans="4:95" ht="12" customHeight="1">
      <c r="D147" s="403"/>
      <c r="E147" s="403"/>
      <c r="CF147" s="335"/>
      <c r="CG147" s="335"/>
      <c r="CH147" s="335"/>
      <c r="CI147" s="335"/>
      <c r="CJ147" s="335"/>
      <c r="CK147" s="335"/>
      <c r="CL147" s="335"/>
      <c r="CM147" s="12"/>
      <c r="CN147" s="12"/>
      <c r="CO147" s="12"/>
      <c r="CP147" s="12"/>
      <c r="CQ147" s="12"/>
    </row>
    <row r="148" spans="4:95" ht="12" customHeight="1">
      <c r="D148" s="403"/>
      <c r="E148" s="403"/>
      <c r="CF148" s="335"/>
      <c r="CG148" s="335"/>
      <c r="CH148" s="335"/>
      <c r="CI148" s="335"/>
      <c r="CJ148" s="335"/>
      <c r="CK148" s="335"/>
      <c r="CL148" s="335"/>
      <c r="CM148" s="12"/>
      <c r="CN148" s="12"/>
      <c r="CO148" s="12"/>
      <c r="CP148" s="12"/>
      <c r="CQ148" s="12"/>
    </row>
    <row r="149" spans="4:95" ht="12" customHeight="1">
      <c r="D149" s="403"/>
      <c r="E149" s="403"/>
      <c r="CF149" s="335"/>
      <c r="CG149" s="335"/>
      <c r="CH149" s="335"/>
      <c r="CI149" s="335"/>
      <c r="CJ149" s="335"/>
      <c r="CK149" s="335"/>
      <c r="CL149" s="335"/>
      <c r="CM149" s="12"/>
      <c r="CN149" s="12"/>
      <c r="CO149" s="12"/>
      <c r="CP149" s="12"/>
      <c r="CQ149" s="12"/>
    </row>
    <row r="150" spans="4:95" ht="12" customHeight="1">
      <c r="D150" s="403"/>
      <c r="E150" s="403"/>
      <c r="CF150" s="335"/>
      <c r="CG150" s="335"/>
      <c r="CH150" s="335"/>
      <c r="CI150" s="335"/>
      <c r="CJ150" s="335"/>
      <c r="CK150" s="335"/>
      <c r="CL150" s="335"/>
      <c r="CM150" s="12"/>
      <c r="CN150" s="12"/>
      <c r="CO150" s="12"/>
      <c r="CP150" s="12"/>
      <c r="CQ150" s="12"/>
    </row>
    <row r="151" spans="4:95" ht="12" customHeight="1">
      <c r="D151" s="403"/>
      <c r="E151" s="403"/>
      <c r="CF151" s="335"/>
      <c r="CG151" s="335"/>
      <c r="CH151" s="335"/>
      <c r="CI151" s="335"/>
      <c r="CJ151" s="335"/>
      <c r="CK151" s="335"/>
      <c r="CL151" s="335"/>
      <c r="CM151" s="12"/>
      <c r="CN151" s="12"/>
      <c r="CO151" s="12"/>
      <c r="CP151" s="12"/>
      <c r="CQ151" s="12"/>
    </row>
    <row r="152" spans="4:95" ht="12" customHeight="1">
      <c r="D152" s="403"/>
      <c r="E152" s="403"/>
      <c r="CF152" s="335"/>
      <c r="CG152" s="335"/>
      <c r="CH152" s="335"/>
      <c r="CI152" s="335"/>
      <c r="CJ152" s="335"/>
      <c r="CK152" s="335"/>
      <c r="CL152" s="335"/>
      <c r="CM152" s="12"/>
      <c r="CN152" s="12"/>
      <c r="CO152" s="12"/>
      <c r="CP152" s="12"/>
      <c r="CQ152" s="12"/>
    </row>
    <row r="153" spans="4:95" ht="12" customHeight="1">
      <c r="D153" s="403"/>
      <c r="E153" s="403"/>
      <c r="CF153" s="335"/>
      <c r="CG153" s="335"/>
      <c r="CH153" s="335"/>
      <c r="CI153" s="335"/>
      <c r="CJ153" s="335"/>
      <c r="CK153" s="335"/>
      <c r="CL153" s="335"/>
      <c r="CM153" s="12"/>
      <c r="CN153" s="12"/>
      <c r="CO153" s="12"/>
      <c r="CP153" s="12"/>
      <c r="CQ153" s="12"/>
    </row>
    <row r="154" spans="4:95" ht="12" customHeight="1">
      <c r="D154" s="403"/>
      <c r="E154" s="403"/>
      <c r="CF154" s="335"/>
      <c r="CG154" s="335"/>
      <c r="CH154" s="335"/>
      <c r="CI154" s="335"/>
      <c r="CJ154" s="335"/>
      <c r="CK154" s="335"/>
      <c r="CL154" s="335"/>
      <c r="CM154" s="12"/>
      <c r="CN154" s="12"/>
      <c r="CO154" s="12"/>
      <c r="CP154" s="12"/>
      <c r="CQ154" s="12"/>
    </row>
    <row r="155" spans="4:95" ht="12" customHeight="1">
      <c r="D155" s="403"/>
      <c r="E155" s="403"/>
      <c r="CF155" s="335"/>
      <c r="CG155" s="335"/>
      <c r="CH155" s="335"/>
      <c r="CI155" s="335"/>
      <c r="CJ155" s="335"/>
      <c r="CK155" s="335"/>
      <c r="CL155" s="335"/>
      <c r="CM155" s="12"/>
      <c r="CN155" s="12"/>
      <c r="CO155" s="12"/>
      <c r="CP155" s="12"/>
      <c r="CQ155" s="12"/>
    </row>
    <row r="156" spans="4:95" ht="12" customHeight="1">
      <c r="D156" s="403"/>
      <c r="E156" s="403"/>
      <c r="CF156" s="335"/>
      <c r="CG156" s="335"/>
      <c r="CH156" s="335"/>
      <c r="CI156" s="335"/>
      <c r="CJ156" s="335"/>
      <c r="CK156" s="335"/>
      <c r="CL156" s="335"/>
      <c r="CM156" s="12"/>
      <c r="CN156" s="12"/>
      <c r="CO156" s="12"/>
      <c r="CP156" s="12"/>
      <c r="CQ156" s="12"/>
    </row>
    <row r="157" spans="4:95" ht="12" customHeight="1">
      <c r="D157" s="403"/>
      <c r="E157" s="403"/>
      <c r="CF157" s="335"/>
      <c r="CG157" s="335"/>
      <c r="CH157" s="335"/>
      <c r="CI157" s="335"/>
      <c r="CJ157" s="335"/>
      <c r="CK157" s="335"/>
      <c r="CL157" s="335"/>
      <c r="CM157" s="12"/>
      <c r="CN157" s="12"/>
      <c r="CO157" s="12"/>
      <c r="CP157" s="12"/>
      <c r="CQ157" s="12"/>
    </row>
    <row r="158" spans="4:95" ht="12" customHeight="1">
      <c r="D158" s="403"/>
      <c r="E158" s="403"/>
      <c r="CF158" s="335"/>
      <c r="CG158" s="335"/>
      <c r="CH158" s="335"/>
      <c r="CI158" s="335"/>
      <c r="CJ158" s="335"/>
      <c r="CK158" s="335"/>
      <c r="CL158" s="335"/>
      <c r="CM158" s="12"/>
      <c r="CN158" s="12"/>
      <c r="CO158" s="12"/>
      <c r="CP158" s="12"/>
      <c r="CQ158" s="12"/>
    </row>
    <row r="159" spans="4:95" ht="12" customHeight="1">
      <c r="D159" s="403"/>
      <c r="E159" s="403"/>
      <c r="CF159" s="335"/>
      <c r="CG159" s="335"/>
      <c r="CH159" s="335"/>
      <c r="CI159" s="335"/>
      <c r="CJ159" s="335"/>
      <c r="CK159" s="335"/>
      <c r="CL159" s="335"/>
      <c r="CM159" s="12"/>
      <c r="CN159" s="12"/>
      <c r="CO159" s="12"/>
      <c r="CP159" s="12"/>
      <c r="CQ159" s="12"/>
    </row>
    <row r="160" spans="4:95" ht="12" customHeight="1">
      <c r="D160" s="403"/>
      <c r="E160" s="403"/>
      <c r="CF160" s="335"/>
      <c r="CG160" s="335"/>
      <c r="CH160" s="335"/>
      <c r="CI160" s="335"/>
      <c r="CJ160" s="335"/>
      <c r="CK160" s="335"/>
      <c r="CL160" s="335"/>
      <c r="CM160" s="12"/>
      <c r="CN160" s="12"/>
      <c r="CO160" s="12"/>
      <c r="CP160" s="12"/>
      <c r="CQ160" s="12"/>
    </row>
    <row r="161" spans="4:95" ht="12" customHeight="1">
      <c r="D161" s="403"/>
      <c r="E161" s="403"/>
      <c r="CF161" s="335"/>
      <c r="CG161" s="335"/>
      <c r="CH161" s="335"/>
      <c r="CI161" s="335"/>
      <c r="CJ161" s="335"/>
      <c r="CK161" s="335"/>
      <c r="CL161" s="335"/>
      <c r="CM161" s="12"/>
      <c r="CN161" s="12"/>
      <c r="CO161" s="12"/>
      <c r="CP161" s="12"/>
      <c r="CQ161" s="12"/>
    </row>
    <row r="162" spans="4:95" ht="12" customHeight="1">
      <c r="D162" s="403"/>
      <c r="E162" s="403"/>
      <c r="CF162" s="335"/>
      <c r="CG162" s="335"/>
      <c r="CH162" s="335"/>
      <c r="CI162" s="335"/>
      <c r="CJ162" s="335"/>
      <c r="CK162" s="335"/>
      <c r="CL162" s="335"/>
      <c r="CM162" s="12"/>
      <c r="CN162" s="12"/>
      <c r="CO162" s="12"/>
      <c r="CP162" s="12"/>
      <c r="CQ162" s="12"/>
    </row>
    <row r="163" spans="4:95" ht="12" customHeight="1">
      <c r="D163" s="403"/>
      <c r="E163" s="403"/>
      <c r="CF163" s="335"/>
      <c r="CG163" s="335"/>
      <c r="CH163" s="335"/>
      <c r="CI163" s="335"/>
      <c r="CJ163" s="335"/>
      <c r="CK163" s="335"/>
      <c r="CL163" s="335"/>
      <c r="CM163" s="12"/>
      <c r="CN163" s="12"/>
      <c r="CO163" s="12"/>
      <c r="CP163" s="12"/>
      <c r="CQ163" s="12"/>
    </row>
    <row r="164" spans="4:95" ht="12" customHeight="1">
      <c r="D164" s="403"/>
      <c r="E164" s="403"/>
      <c r="CF164" s="335"/>
      <c r="CG164" s="335"/>
      <c r="CH164" s="335"/>
      <c r="CI164" s="335"/>
      <c r="CJ164" s="335"/>
      <c r="CK164" s="335"/>
      <c r="CL164" s="335"/>
      <c r="CM164" s="12"/>
      <c r="CN164" s="12"/>
      <c r="CO164" s="12"/>
      <c r="CP164" s="12"/>
      <c r="CQ164" s="12"/>
    </row>
    <row r="165" spans="4:95" ht="12" customHeight="1">
      <c r="D165" s="403"/>
      <c r="E165" s="403"/>
      <c r="CF165" s="335"/>
      <c r="CG165" s="335"/>
      <c r="CH165" s="335"/>
      <c r="CI165" s="335"/>
      <c r="CJ165" s="335"/>
      <c r="CK165" s="335"/>
      <c r="CL165" s="335"/>
      <c r="CM165" s="12"/>
      <c r="CN165" s="12"/>
      <c r="CO165" s="12"/>
      <c r="CP165" s="12"/>
      <c r="CQ165" s="12"/>
    </row>
    <row r="166" spans="4:95" ht="12" customHeight="1">
      <c r="D166" s="403"/>
      <c r="E166" s="403"/>
      <c r="CF166" s="335"/>
      <c r="CG166" s="335"/>
      <c r="CH166" s="335"/>
      <c r="CI166" s="335"/>
      <c r="CJ166" s="335"/>
      <c r="CK166" s="335"/>
      <c r="CL166" s="335"/>
      <c r="CM166" s="12"/>
      <c r="CN166" s="12"/>
      <c r="CO166" s="12"/>
      <c r="CP166" s="12"/>
      <c r="CQ166" s="12"/>
    </row>
    <row r="167" spans="4:95" ht="12" customHeight="1">
      <c r="D167" s="403"/>
      <c r="E167" s="403"/>
      <c r="CF167" s="335"/>
      <c r="CG167" s="335"/>
      <c r="CH167" s="335"/>
      <c r="CI167" s="335"/>
      <c r="CJ167" s="335"/>
      <c r="CK167" s="335"/>
      <c r="CL167" s="335"/>
      <c r="CM167" s="12"/>
      <c r="CN167" s="12"/>
      <c r="CO167" s="12"/>
      <c r="CP167" s="12"/>
      <c r="CQ167" s="12"/>
    </row>
    <row r="168" spans="4:95" ht="12" customHeight="1">
      <c r="D168" s="403"/>
      <c r="E168" s="403"/>
      <c r="CF168" s="335"/>
      <c r="CG168" s="335"/>
      <c r="CH168" s="335"/>
      <c r="CI168" s="335"/>
      <c r="CJ168" s="335"/>
      <c r="CK168" s="335"/>
      <c r="CL168" s="335"/>
      <c r="CM168" s="12"/>
      <c r="CN168" s="12"/>
      <c r="CO168" s="12"/>
      <c r="CP168" s="12"/>
      <c r="CQ168" s="12"/>
    </row>
    <row r="169" spans="4:95" ht="12" customHeight="1">
      <c r="D169" s="403"/>
      <c r="E169" s="403"/>
      <c r="CF169" s="335"/>
      <c r="CG169" s="335"/>
      <c r="CH169" s="335"/>
      <c r="CI169" s="335"/>
      <c r="CJ169" s="335"/>
      <c r="CK169" s="335"/>
      <c r="CL169" s="335"/>
      <c r="CM169" s="12"/>
      <c r="CN169" s="12"/>
      <c r="CO169" s="12"/>
      <c r="CP169" s="12"/>
      <c r="CQ169" s="12"/>
    </row>
    <row r="170" spans="4:95" ht="12" customHeight="1">
      <c r="D170" s="403"/>
      <c r="E170" s="403"/>
      <c r="CF170" s="335"/>
      <c r="CG170" s="335"/>
      <c r="CH170" s="335"/>
      <c r="CI170" s="335"/>
      <c r="CJ170" s="335"/>
      <c r="CK170" s="335"/>
      <c r="CL170" s="335"/>
      <c r="CM170" s="12"/>
      <c r="CN170" s="12"/>
      <c r="CO170" s="12"/>
      <c r="CP170" s="12"/>
      <c r="CQ170" s="12"/>
    </row>
    <row r="171" spans="4:95" ht="12" customHeight="1">
      <c r="D171" s="403"/>
      <c r="E171" s="403"/>
      <c r="CF171" s="335"/>
      <c r="CG171" s="335"/>
      <c r="CH171" s="335"/>
      <c r="CI171" s="335"/>
      <c r="CJ171" s="335"/>
      <c r="CK171" s="335"/>
      <c r="CL171" s="335"/>
      <c r="CM171" s="12"/>
      <c r="CN171" s="12"/>
      <c r="CO171" s="12"/>
      <c r="CP171" s="12"/>
      <c r="CQ171" s="12"/>
    </row>
    <row r="172" spans="4:95" ht="12" customHeight="1">
      <c r="D172" s="403"/>
      <c r="E172" s="403"/>
      <c r="CF172" s="335"/>
      <c r="CG172" s="335"/>
      <c r="CH172" s="335"/>
      <c r="CI172" s="335"/>
      <c r="CJ172" s="335"/>
      <c r="CK172" s="335"/>
      <c r="CL172" s="335"/>
      <c r="CM172" s="12"/>
      <c r="CN172" s="12"/>
      <c r="CO172" s="12"/>
      <c r="CP172" s="12"/>
      <c r="CQ172" s="12"/>
    </row>
    <row r="173" spans="4:95" ht="12" customHeight="1">
      <c r="D173" s="403"/>
      <c r="E173" s="403"/>
      <c r="CF173" s="335"/>
      <c r="CG173" s="335"/>
      <c r="CH173" s="335"/>
      <c r="CI173" s="335"/>
      <c r="CJ173" s="335"/>
      <c r="CK173" s="335"/>
      <c r="CL173" s="335"/>
      <c r="CM173" s="12"/>
      <c r="CN173" s="12"/>
      <c r="CO173" s="12"/>
      <c r="CP173" s="12"/>
      <c r="CQ173" s="12"/>
    </row>
    <row r="174" spans="4:95" ht="12" customHeight="1">
      <c r="D174" s="403"/>
      <c r="E174" s="403"/>
      <c r="CF174" s="335"/>
      <c r="CG174" s="335"/>
      <c r="CH174" s="335"/>
      <c r="CI174" s="335"/>
      <c r="CJ174" s="335"/>
      <c r="CK174" s="335"/>
      <c r="CL174" s="335"/>
      <c r="CM174" s="12"/>
      <c r="CN174" s="12"/>
      <c r="CO174" s="12"/>
      <c r="CP174" s="12"/>
      <c r="CQ174" s="12"/>
    </row>
    <row r="175" spans="4:95" ht="12" customHeight="1">
      <c r="D175" s="403"/>
      <c r="E175" s="403"/>
      <c r="CF175" s="335"/>
      <c r="CG175" s="335"/>
      <c r="CH175" s="335"/>
      <c r="CI175" s="335"/>
      <c r="CJ175" s="335"/>
      <c r="CK175" s="335"/>
      <c r="CL175" s="335"/>
      <c r="CM175" s="12"/>
      <c r="CN175" s="12"/>
      <c r="CO175" s="12"/>
      <c r="CP175" s="12"/>
      <c r="CQ175" s="12"/>
    </row>
    <row r="176" spans="4:95" ht="12" customHeight="1">
      <c r="D176" s="403"/>
      <c r="E176" s="403"/>
      <c r="CF176" s="335"/>
      <c r="CG176" s="335"/>
      <c r="CH176" s="335"/>
      <c r="CI176" s="335"/>
      <c r="CJ176" s="335"/>
      <c r="CK176" s="335"/>
      <c r="CL176" s="335"/>
      <c r="CM176" s="12"/>
      <c r="CN176" s="12"/>
      <c r="CO176" s="12"/>
      <c r="CP176" s="12"/>
      <c r="CQ176" s="12"/>
    </row>
    <row r="177" spans="4:95" ht="12" customHeight="1">
      <c r="D177" s="403"/>
      <c r="E177" s="403"/>
      <c r="CF177" s="335"/>
      <c r="CG177" s="335"/>
      <c r="CH177" s="335"/>
      <c r="CI177" s="335"/>
      <c r="CJ177" s="335"/>
      <c r="CK177" s="335"/>
      <c r="CL177" s="335"/>
      <c r="CM177" s="12"/>
      <c r="CN177" s="12"/>
      <c r="CO177" s="12"/>
      <c r="CP177" s="12"/>
      <c r="CQ177" s="12"/>
    </row>
    <row r="178" spans="4:95" ht="12" customHeight="1">
      <c r="D178" s="403"/>
      <c r="E178" s="403"/>
      <c r="CF178" s="335"/>
      <c r="CG178" s="335"/>
      <c r="CH178" s="335"/>
      <c r="CI178" s="335"/>
      <c r="CJ178" s="335"/>
      <c r="CK178" s="335"/>
      <c r="CL178" s="335"/>
      <c r="CM178" s="12"/>
      <c r="CN178" s="12"/>
      <c r="CO178" s="12"/>
      <c r="CP178" s="12"/>
      <c r="CQ178" s="12"/>
    </row>
    <row r="179" spans="4:95" ht="12" customHeight="1">
      <c r="D179" s="403"/>
      <c r="E179" s="403"/>
      <c r="CF179" s="335"/>
      <c r="CG179" s="335"/>
      <c r="CH179" s="335"/>
      <c r="CI179" s="335"/>
      <c r="CJ179" s="335"/>
      <c r="CK179" s="335"/>
      <c r="CL179" s="335"/>
      <c r="CM179" s="12"/>
      <c r="CN179" s="12"/>
      <c r="CO179" s="12"/>
      <c r="CP179" s="12"/>
      <c r="CQ179" s="12"/>
    </row>
    <row r="180" spans="4:95" ht="12" customHeight="1">
      <c r="D180" s="403"/>
      <c r="E180" s="403"/>
      <c r="CF180" s="335"/>
      <c r="CG180" s="335"/>
      <c r="CH180" s="335"/>
      <c r="CI180" s="335"/>
      <c r="CJ180" s="335"/>
      <c r="CK180" s="335"/>
      <c r="CL180" s="335"/>
      <c r="CM180" s="12"/>
      <c r="CN180" s="12"/>
      <c r="CO180" s="12"/>
      <c r="CP180" s="12"/>
      <c r="CQ180" s="12"/>
    </row>
    <row r="181" spans="4:95" ht="12" customHeight="1">
      <c r="D181" s="403"/>
      <c r="E181" s="403"/>
      <c r="CF181" s="335"/>
      <c r="CG181" s="335"/>
      <c r="CH181" s="335"/>
      <c r="CI181" s="335"/>
      <c r="CJ181" s="335"/>
      <c r="CK181" s="335"/>
      <c r="CL181" s="335"/>
      <c r="CM181" s="12"/>
      <c r="CN181" s="12"/>
      <c r="CO181" s="12"/>
      <c r="CP181" s="12"/>
      <c r="CQ181" s="12"/>
    </row>
    <row r="182" spans="4:95" ht="12" customHeight="1">
      <c r="D182" s="403"/>
      <c r="E182" s="403"/>
      <c r="CF182" s="335"/>
      <c r="CG182" s="335"/>
      <c r="CH182" s="335"/>
      <c r="CI182" s="335"/>
      <c r="CJ182" s="335"/>
      <c r="CK182" s="335"/>
      <c r="CL182" s="335"/>
      <c r="CM182" s="12"/>
      <c r="CN182" s="12"/>
      <c r="CO182" s="12"/>
      <c r="CP182" s="12"/>
      <c r="CQ182" s="12"/>
    </row>
    <row r="183" spans="4:95" ht="12" customHeight="1">
      <c r="D183" s="403"/>
      <c r="E183" s="403"/>
      <c r="CF183" s="335"/>
      <c r="CG183" s="335"/>
      <c r="CH183" s="335"/>
      <c r="CI183" s="335"/>
      <c r="CJ183" s="335"/>
      <c r="CK183" s="335"/>
      <c r="CL183" s="335"/>
      <c r="CM183" s="12"/>
      <c r="CN183" s="12"/>
      <c r="CO183" s="12"/>
      <c r="CP183" s="12"/>
      <c r="CQ183" s="12"/>
    </row>
    <row r="184" spans="4:95" ht="12" customHeight="1">
      <c r="D184" s="403"/>
      <c r="E184" s="403"/>
      <c r="CF184" s="335"/>
      <c r="CG184" s="335"/>
      <c r="CH184" s="335"/>
      <c r="CI184" s="335"/>
      <c r="CJ184" s="335"/>
      <c r="CK184" s="335"/>
      <c r="CL184" s="335"/>
      <c r="CM184" s="12"/>
      <c r="CN184" s="12"/>
      <c r="CO184" s="12"/>
      <c r="CP184" s="12"/>
      <c r="CQ184" s="12"/>
    </row>
    <row r="185" spans="4:95" ht="12" customHeight="1">
      <c r="D185" s="403"/>
      <c r="E185" s="403"/>
      <c r="CF185" s="335"/>
      <c r="CG185" s="335"/>
      <c r="CH185" s="335"/>
      <c r="CI185" s="335"/>
      <c r="CJ185" s="335"/>
      <c r="CK185" s="335"/>
      <c r="CL185" s="335"/>
      <c r="CM185" s="12"/>
      <c r="CN185" s="12"/>
      <c r="CO185" s="12"/>
      <c r="CP185" s="12"/>
      <c r="CQ185" s="12"/>
    </row>
    <row r="186" spans="4:95" ht="12" customHeight="1">
      <c r="D186" s="403"/>
      <c r="E186" s="403"/>
      <c r="CF186" s="335"/>
      <c r="CG186" s="335"/>
      <c r="CH186" s="335"/>
      <c r="CI186" s="335"/>
      <c r="CJ186" s="335"/>
      <c r="CK186" s="335"/>
      <c r="CL186" s="335"/>
      <c r="CM186" s="12"/>
      <c r="CN186" s="12"/>
      <c r="CO186" s="12"/>
      <c r="CP186" s="12"/>
      <c r="CQ186" s="12"/>
    </row>
    <row r="187" spans="4:95" ht="12" customHeight="1">
      <c r="D187" s="403"/>
      <c r="E187" s="403"/>
      <c r="CF187" s="335"/>
      <c r="CG187" s="335"/>
      <c r="CH187" s="335"/>
      <c r="CI187" s="335"/>
      <c r="CJ187" s="335"/>
      <c r="CK187" s="335"/>
      <c r="CL187" s="335"/>
      <c r="CM187" s="12"/>
      <c r="CN187" s="12"/>
      <c r="CO187" s="12"/>
      <c r="CP187" s="12"/>
      <c r="CQ187" s="12"/>
    </row>
    <row r="188" spans="4:95" ht="12" customHeight="1">
      <c r="D188" s="403"/>
      <c r="E188" s="403"/>
      <c r="CF188" s="335"/>
      <c r="CG188" s="335"/>
      <c r="CH188" s="335"/>
      <c r="CI188" s="335"/>
      <c r="CJ188" s="335"/>
      <c r="CK188" s="335"/>
      <c r="CL188" s="335"/>
      <c r="CM188" s="12"/>
      <c r="CN188" s="12"/>
      <c r="CO188" s="12"/>
      <c r="CP188" s="12"/>
      <c r="CQ188" s="12"/>
    </row>
    <row r="189" spans="4:95" ht="12" customHeight="1">
      <c r="D189" s="403"/>
      <c r="E189" s="403"/>
      <c r="CF189" s="335"/>
      <c r="CG189" s="335"/>
      <c r="CH189" s="335"/>
      <c r="CI189" s="335"/>
      <c r="CJ189" s="335"/>
      <c r="CK189" s="335"/>
      <c r="CL189" s="335"/>
      <c r="CM189" s="12"/>
      <c r="CN189" s="12"/>
      <c r="CO189" s="12"/>
      <c r="CP189" s="12"/>
      <c r="CQ189" s="12"/>
    </row>
    <row r="190" spans="4:95" ht="12" customHeight="1">
      <c r="D190" s="403"/>
      <c r="E190" s="403"/>
      <c r="CF190" s="335"/>
      <c r="CG190" s="335"/>
      <c r="CH190" s="335"/>
      <c r="CI190" s="335"/>
      <c r="CJ190" s="335"/>
      <c r="CK190" s="335"/>
      <c r="CL190" s="335"/>
      <c r="CM190" s="12"/>
      <c r="CN190" s="12"/>
      <c r="CO190" s="12"/>
      <c r="CP190" s="12"/>
      <c r="CQ190" s="12"/>
    </row>
    <row r="191" spans="4:95" ht="12" customHeight="1">
      <c r="D191" s="403"/>
      <c r="E191" s="403"/>
      <c r="CF191" s="335"/>
      <c r="CG191" s="335"/>
      <c r="CH191" s="335"/>
      <c r="CI191" s="335"/>
      <c r="CJ191" s="335"/>
      <c r="CK191" s="335"/>
      <c r="CL191" s="335"/>
      <c r="CM191" s="12"/>
      <c r="CN191" s="12"/>
      <c r="CO191" s="12"/>
      <c r="CP191" s="12"/>
      <c r="CQ191" s="12"/>
    </row>
    <row r="192" spans="4:95" ht="12" customHeight="1">
      <c r="D192" s="403"/>
      <c r="E192" s="403"/>
      <c r="CF192" s="335"/>
      <c r="CG192" s="335"/>
      <c r="CH192" s="335"/>
      <c r="CI192" s="335"/>
      <c r="CJ192" s="335"/>
      <c r="CK192" s="335"/>
      <c r="CL192" s="335"/>
      <c r="CM192" s="12"/>
      <c r="CN192" s="12"/>
      <c r="CO192" s="12"/>
      <c r="CP192" s="12"/>
      <c r="CQ192" s="12"/>
    </row>
    <row r="193" spans="4:95" ht="12" customHeight="1">
      <c r="D193" s="403"/>
      <c r="E193" s="403"/>
      <c r="CF193" s="335"/>
      <c r="CG193" s="335"/>
      <c r="CH193" s="335"/>
      <c r="CI193" s="335"/>
      <c r="CJ193" s="335"/>
      <c r="CK193" s="335"/>
      <c r="CL193" s="335"/>
      <c r="CM193" s="12"/>
      <c r="CN193" s="12"/>
      <c r="CO193" s="12"/>
      <c r="CP193" s="12"/>
      <c r="CQ193" s="12"/>
    </row>
    <row r="194" spans="4:95" ht="12" customHeight="1">
      <c r="D194" s="403"/>
      <c r="E194" s="403"/>
      <c r="CF194" s="335"/>
      <c r="CG194" s="335"/>
      <c r="CH194" s="335"/>
      <c r="CI194" s="335"/>
      <c r="CJ194" s="335"/>
      <c r="CK194" s="335"/>
      <c r="CL194" s="335"/>
      <c r="CM194" s="12"/>
      <c r="CN194" s="12"/>
      <c r="CO194" s="12"/>
      <c r="CP194" s="12"/>
      <c r="CQ194" s="12"/>
    </row>
    <row r="195" spans="4:95" ht="12" customHeight="1">
      <c r="D195" s="403"/>
      <c r="E195" s="403"/>
      <c r="CF195" s="335"/>
      <c r="CG195" s="335"/>
      <c r="CH195" s="335"/>
      <c r="CI195" s="335"/>
      <c r="CJ195" s="335"/>
      <c r="CK195" s="335"/>
      <c r="CL195" s="335"/>
      <c r="CM195" s="12"/>
      <c r="CN195" s="12"/>
      <c r="CO195" s="12"/>
      <c r="CP195" s="12"/>
      <c r="CQ195" s="12"/>
    </row>
    <row r="196" spans="4:95" ht="12" customHeight="1">
      <c r="D196" s="403"/>
      <c r="E196" s="403"/>
      <c r="CF196" s="335"/>
      <c r="CG196" s="335"/>
      <c r="CH196" s="335"/>
      <c r="CI196" s="335"/>
      <c r="CJ196" s="335"/>
      <c r="CK196" s="335"/>
      <c r="CL196" s="335"/>
      <c r="CM196" s="12"/>
      <c r="CN196" s="12"/>
      <c r="CO196" s="12"/>
      <c r="CP196" s="12"/>
      <c r="CQ196" s="12"/>
    </row>
    <row r="197" spans="4:95" ht="12" customHeight="1">
      <c r="D197" s="403"/>
      <c r="E197" s="403"/>
      <c r="CF197" s="335"/>
      <c r="CG197" s="335"/>
      <c r="CH197" s="335"/>
      <c r="CI197" s="335"/>
      <c r="CJ197" s="335"/>
      <c r="CK197" s="335"/>
      <c r="CL197" s="335"/>
      <c r="CM197" s="12"/>
      <c r="CN197" s="12"/>
      <c r="CO197" s="12"/>
      <c r="CP197" s="12"/>
      <c r="CQ197" s="12"/>
    </row>
    <row r="198" spans="4:95" ht="12" customHeight="1">
      <c r="D198" s="403"/>
      <c r="E198" s="403"/>
      <c r="CF198" s="335"/>
      <c r="CG198" s="335"/>
      <c r="CH198" s="335"/>
      <c r="CI198" s="335"/>
      <c r="CJ198" s="335"/>
      <c r="CK198" s="335"/>
      <c r="CL198" s="335"/>
      <c r="CM198" s="12"/>
      <c r="CN198" s="12"/>
      <c r="CO198" s="12"/>
      <c r="CP198" s="12"/>
      <c r="CQ198" s="12"/>
    </row>
    <row r="199" spans="4:95" ht="12" customHeight="1">
      <c r="D199" s="403"/>
      <c r="E199" s="403"/>
      <c r="CF199" s="335"/>
      <c r="CG199" s="335"/>
      <c r="CH199" s="335"/>
      <c r="CI199" s="335"/>
      <c r="CJ199" s="335"/>
      <c r="CK199" s="335"/>
      <c r="CL199" s="335"/>
      <c r="CM199" s="12"/>
      <c r="CN199" s="12"/>
      <c r="CO199" s="12"/>
      <c r="CP199" s="12"/>
      <c r="CQ199" s="12"/>
    </row>
    <row r="200" spans="4:95" ht="12" customHeight="1">
      <c r="D200" s="403"/>
      <c r="E200" s="403"/>
      <c r="CF200" s="335"/>
      <c r="CG200" s="335"/>
      <c r="CH200" s="335"/>
      <c r="CI200" s="335"/>
      <c r="CJ200" s="335"/>
      <c r="CK200" s="335"/>
      <c r="CL200" s="335"/>
      <c r="CM200" s="12"/>
      <c r="CN200" s="12"/>
      <c r="CO200" s="12"/>
      <c r="CP200" s="12"/>
      <c r="CQ200" s="12"/>
    </row>
    <row r="201" spans="4:95" ht="12" customHeight="1">
      <c r="D201" s="403"/>
      <c r="E201" s="403"/>
      <c r="CF201" s="335"/>
      <c r="CG201" s="335"/>
      <c r="CH201" s="335"/>
      <c r="CI201" s="335"/>
      <c r="CJ201" s="335"/>
      <c r="CK201" s="335"/>
      <c r="CL201" s="335"/>
      <c r="CM201" s="12"/>
      <c r="CN201" s="12"/>
      <c r="CO201" s="12"/>
      <c r="CP201" s="12"/>
      <c r="CQ201" s="12"/>
    </row>
    <row r="202" spans="4:95" ht="12" customHeight="1">
      <c r="D202" s="403"/>
      <c r="E202" s="403"/>
      <c r="CF202" s="335"/>
      <c r="CG202" s="335"/>
      <c r="CH202" s="335"/>
      <c r="CI202" s="335"/>
      <c r="CJ202" s="335"/>
      <c r="CK202" s="335"/>
      <c r="CL202" s="335"/>
      <c r="CM202" s="12"/>
      <c r="CN202" s="12"/>
      <c r="CO202" s="12"/>
      <c r="CP202" s="12"/>
      <c r="CQ202" s="12"/>
    </row>
    <row r="203" spans="4:95" ht="12" customHeight="1">
      <c r="D203" s="403"/>
      <c r="E203" s="403"/>
      <c r="CF203" s="335"/>
      <c r="CG203" s="335"/>
      <c r="CH203" s="335"/>
      <c r="CI203" s="335"/>
      <c r="CJ203" s="335"/>
      <c r="CK203" s="335"/>
      <c r="CL203" s="335"/>
      <c r="CM203" s="12"/>
      <c r="CN203" s="12"/>
      <c r="CO203" s="12"/>
      <c r="CP203" s="12"/>
      <c r="CQ203" s="12"/>
    </row>
    <row r="204" spans="4:95" ht="12" customHeight="1">
      <c r="D204" s="403"/>
      <c r="E204" s="403"/>
      <c r="CF204" s="335"/>
      <c r="CG204" s="335"/>
      <c r="CH204" s="335"/>
      <c r="CI204" s="335"/>
      <c r="CJ204" s="335"/>
      <c r="CK204" s="335"/>
      <c r="CL204" s="335"/>
      <c r="CM204" s="12"/>
      <c r="CN204" s="12"/>
      <c r="CO204" s="12"/>
      <c r="CP204" s="12"/>
      <c r="CQ204" s="12"/>
    </row>
    <row r="205" spans="4:95" ht="12" customHeight="1">
      <c r="D205" s="403"/>
      <c r="E205" s="403"/>
      <c r="CF205" s="335"/>
      <c r="CG205" s="335"/>
      <c r="CH205" s="335"/>
      <c r="CI205" s="335"/>
      <c r="CJ205" s="335"/>
      <c r="CK205" s="335"/>
      <c r="CL205" s="335"/>
      <c r="CM205" s="12"/>
      <c r="CN205" s="12"/>
      <c r="CO205" s="12"/>
      <c r="CP205" s="12"/>
      <c r="CQ205" s="12"/>
    </row>
    <row r="206" spans="4:95" ht="12" customHeight="1">
      <c r="D206" s="403"/>
      <c r="E206" s="403"/>
      <c r="CF206" s="335"/>
      <c r="CG206" s="335"/>
      <c r="CH206" s="335"/>
      <c r="CI206" s="335"/>
      <c r="CJ206" s="335"/>
      <c r="CK206" s="335"/>
      <c r="CL206" s="335"/>
      <c r="CM206" s="12"/>
      <c r="CN206" s="12"/>
      <c r="CO206" s="12"/>
      <c r="CP206" s="12"/>
      <c r="CQ206" s="12"/>
    </row>
    <row r="207" spans="4:95" ht="12" customHeight="1">
      <c r="D207" s="403"/>
      <c r="E207" s="403"/>
      <c r="CF207" s="335"/>
      <c r="CG207" s="335"/>
      <c r="CH207" s="335"/>
      <c r="CI207" s="335"/>
      <c r="CJ207" s="335"/>
      <c r="CK207" s="335"/>
      <c r="CL207" s="335"/>
      <c r="CM207" s="12"/>
      <c r="CN207" s="12"/>
      <c r="CO207" s="12"/>
      <c r="CP207" s="12"/>
      <c r="CQ207" s="12"/>
    </row>
    <row r="208" spans="4:95" ht="12" customHeight="1">
      <c r="D208" s="403"/>
      <c r="E208" s="403"/>
      <c r="CF208" s="335"/>
      <c r="CG208" s="335"/>
      <c r="CH208" s="335"/>
      <c r="CI208" s="335"/>
      <c r="CJ208" s="335"/>
      <c r="CK208" s="335"/>
      <c r="CL208" s="335"/>
      <c r="CM208" s="12"/>
      <c r="CN208" s="12"/>
      <c r="CO208" s="12"/>
      <c r="CP208" s="12"/>
      <c r="CQ208" s="12"/>
    </row>
    <row r="209" spans="4:95" ht="12" customHeight="1">
      <c r="D209" s="403"/>
      <c r="E209" s="403"/>
      <c r="CF209" s="335"/>
      <c r="CG209" s="335"/>
      <c r="CH209" s="335"/>
      <c r="CI209" s="335"/>
      <c r="CJ209" s="335"/>
      <c r="CK209" s="335"/>
      <c r="CL209" s="335"/>
      <c r="CM209" s="12"/>
      <c r="CN209" s="12"/>
      <c r="CO209" s="12"/>
      <c r="CP209" s="12"/>
      <c r="CQ209" s="12"/>
    </row>
    <row r="210" spans="4:95" ht="12" customHeight="1">
      <c r="D210" s="403"/>
      <c r="E210" s="403"/>
      <c r="CF210" s="335"/>
      <c r="CG210" s="335"/>
      <c r="CH210" s="335"/>
      <c r="CI210" s="335"/>
      <c r="CJ210" s="335"/>
      <c r="CK210" s="335"/>
      <c r="CL210" s="335"/>
      <c r="CM210" s="12"/>
      <c r="CN210" s="12"/>
      <c r="CO210" s="12"/>
      <c r="CP210" s="12"/>
      <c r="CQ210" s="12"/>
    </row>
    <row r="211" spans="4:95" ht="12" customHeight="1">
      <c r="D211" s="403"/>
      <c r="E211" s="403"/>
      <c r="CF211" s="335"/>
      <c r="CG211" s="335"/>
      <c r="CH211" s="335"/>
      <c r="CI211" s="335"/>
      <c r="CJ211" s="335"/>
      <c r="CK211" s="335"/>
      <c r="CL211" s="335"/>
      <c r="CM211" s="12"/>
      <c r="CN211" s="12"/>
      <c r="CO211" s="12"/>
      <c r="CP211" s="12"/>
      <c r="CQ211" s="12"/>
    </row>
    <row r="212" spans="4:95" ht="12" customHeight="1">
      <c r="D212" s="403"/>
      <c r="E212" s="403"/>
      <c r="CF212" s="335"/>
      <c r="CG212" s="335"/>
      <c r="CH212" s="335"/>
      <c r="CI212" s="335"/>
      <c r="CJ212" s="335"/>
      <c r="CK212" s="335"/>
      <c r="CL212" s="335"/>
      <c r="CM212" s="12"/>
      <c r="CN212" s="12"/>
      <c r="CO212" s="12"/>
      <c r="CP212" s="12"/>
      <c r="CQ212" s="12"/>
    </row>
    <row r="213" spans="4:95" ht="12" customHeight="1">
      <c r="D213" s="403"/>
      <c r="E213" s="403"/>
      <c r="CF213" s="335"/>
      <c r="CG213" s="335"/>
      <c r="CH213" s="335"/>
      <c r="CI213" s="335"/>
      <c r="CJ213" s="335"/>
      <c r="CK213" s="335"/>
      <c r="CL213" s="335"/>
      <c r="CM213" s="12"/>
      <c r="CN213" s="12"/>
      <c r="CO213" s="12"/>
      <c r="CP213" s="12"/>
      <c r="CQ213" s="12"/>
    </row>
    <row r="214" spans="4:95" ht="12" customHeight="1">
      <c r="D214" s="403"/>
      <c r="E214" s="403"/>
      <c r="CF214" s="335"/>
      <c r="CG214" s="335"/>
      <c r="CH214" s="335"/>
      <c r="CI214" s="335"/>
      <c r="CJ214" s="335"/>
      <c r="CK214" s="335"/>
      <c r="CL214" s="335"/>
      <c r="CM214" s="12"/>
      <c r="CN214" s="12"/>
      <c r="CO214" s="12"/>
      <c r="CP214" s="12"/>
      <c r="CQ214" s="12"/>
    </row>
    <row r="215" spans="4:95" ht="12" customHeight="1">
      <c r="D215" s="403"/>
      <c r="E215" s="403"/>
      <c r="CF215" s="335"/>
      <c r="CG215" s="335"/>
      <c r="CH215" s="335"/>
      <c r="CI215" s="335"/>
      <c r="CJ215" s="335"/>
      <c r="CK215" s="335"/>
      <c r="CL215" s="335"/>
      <c r="CM215" s="12"/>
      <c r="CN215" s="12"/>
      <c r="CO215" s="12"/>
      <c r="CP215" s="12"/>
      <c r="CQ215" s="12"/>
    </row>
    <row r="216" spans="4:95" ht="12" customHeight="1">
      <c r="D216" s="403"/>
      <c r="E216" s="403"/>
      <c r="CF216" s="335"/>
      <c r="CG216" s="335"/>
      <c r="CH216" s="335"/>
      <c r="CI216" s="335"/>
      <c r="CJ216" s="335"/>
      <c r="CK216" s="335"/>
      <c r="CL216" s="335"/>
      <c r="CM216" s="12"/>
      <c r="CN216" s="12"/>
      <c r="CO216" s="12"/>
      <c r="CP216" s="12"/>
      <c r="CQ216" s="12"/>
    </row>
    <row r="217" spans="4:95" ht="12" customHeight="1">
      <c r="D217" s="403"/>
      <c r="E217" s="403"/>
      <c r="CF217" s="335"/>
      <c r="CG217" s="335"/>
      <c r="CH217" s="335"/>
      <c r="CI217" s="335"/>
      <c r="CJ217" s="335"/>
      <c r="CK217" s="335"/>
      <c r="CL217" s="335"/>
      <c r="CM217" s="12"/>
      <c r="CN217" s="12"/>
      <c r="CO217" s="12"/>
      <c r="CP217" s="12"/>
      <c r="CQ217" s="12"/>
    </row>
    <row r="218" spans="4:95" ht="12" customHeight="1">
      <c r="D218" s="403"/>
      <c r="E218" s="403"/>
      <c r="CF218" s="335"/>
      <c r="CG218" s="335"/>
      <c r="CH218" s="335"/>
      <c r="CI218" s="335"/>
      <c r="CJ218" s="335"/>
      <c r="CK218" s="335"/>
      <c r="CL218" s="335"/>
      <c r="CM218" s="12"/>
      <c r="CN218" s="12"/>
      <c r="CO218" s="12"/>
      <c r="CP218" s="12"/>
      <c r="CQ218" s="12"/>
    </row>
    <row r="219" spans="4:95" ht="12" customHeight="1">
      <c r="D219" s="403"/>
      <c r="E219" s="403"/>
      <c r="CF219" s="335"/>
      <c r="CG219" s="335"/>
      <c r="CH219" s="335"/>
      <c r="CI219" s="335"/>
      <c r="CJ219" s="335"/>
      <c r="CK219" s="335"/>
      <c r="CL219" s="335"/>
      <c r="CM219" s="12"/>
      <c r="CN219" s="12"/>
      <c r="CO219" s="12"/>
      <c r="CP219" s="12"/>
      <c r="CQ219" s="12"/>
    </row>
    <row r="220" spans="4:95" ht="12" customHeight="1">
      <c r="D220" s="403"/>
      <c r="E220" s="403"/>
      <c r="CF220" s="335"/>
      <c r="CG220" s="335"/>
      <c r="CH220" s="335"/>
      <c r="CI220" s="335"/>
      <c r="CJ220" s="335"/>
      <c r="CK220" s="335"/>
      <c r="CL220" s="335"/>
      <c r="CM220" s="12"/>
      <c r="CN220" s="12"/>
      <c r="CO220" s="12"/>
      <c r="CP220" s="12"/>
      <c r="CQ220" s="12"/>
    </row>
    <row r="221" spans="4:95" ht="12" customHeight="1">
      <c r="D221" s="403"/>
      <c r="E221" s="403"/>
      <c r="CF221" s="335"/>
      <c r="CG221" s="335"/>
      <c r="CH221" s="335"/>
      <c r="CI221" s="335"/>
      <c r="CJ221" s="335"/>
      <c r="CK221" s="335"/>
      <c r="CL221" s="335"/>
      <c r="CM221" s="12"/>
      <c r="CN221" s="12"/>
      <c r="CO221" s="12"/>
      <c r="CP221" s="12"/>
      <c r="CQ221" s="12"/>
    </row>
    <row r="222" spans="4:95" ht="12" customHeight="1">
      <c r="D222" s="403"/>
      <c r="E222" s="403"/>
      <c r="CF222" s="335"/>
      <c r="CG222" s="335"/>
      <c r="CH222" s="335"/>
      <c r="CI222" s="335"/>
      <c r="CJ222" s="335"/>
      <c r="CK222" s="335"/>
      <c r="CL222" s="335"/>
      <c r="CM222" s="12"/>
      <c r="CN222" s="12"/>
      <c r="CO222" s="12"/>
      <c r="CP222" s="12"/>
      <c r="CQ222" s="12"/>
    </row>
    <row r="223" spans="4:95" ht="12" customHeight="1">
      <c r="D223" s="403"/>
      <c r="E223" s="403"/>
      <c r="CF223" s="335"/>
      <c r="CG223" s="335"/>
      <c r="CH223" s="335"/>
      <c r="CI223" s="335"/>
      <c r="CJ223" s="335"/>
      <c r="CK223" s="335"/>
      <c r="CL223" s="335"/>
      <c r="CM223" s="12"/>
      <c r="CN223" s="12"/>
      <c r="CO223" s="12"/>
      <c r="CP223" s="12"/>
      <c r="CQ223" s="12"/>
    </row>
    <row r="224" spans="4:95" ht="12" customHeight="1">
      <c r="D224" s="403"/>
      <c r="E224" s="403"/>
      <c r="CF224" s="335"/>
      <c r="CG224" s="335"/>
      <c r="CH224" s="335"/>
      <c r="CI224" s="335"/>
      <c r="CJ224" s="335"/>
      <c r="CK224" s="335"/>
      <c r="CL224" s="335"/>
      <c r="CM224" s="12"/>
      <c r="CN224" s="12"/>
      <c r="CO224" s="12"/>
      <c r="CP224" s="12"/>
      <c r="CQ224" s="12"/>
    </row>
    <row r="225" spans="4:95" ht="12" customHeight="1">
      <c r="D225" s="403"/>
      <c r="E225" s="403"/>
      <c r="CF225" s="335"/>
      <c r="CG225" s="335"/>
      <c r="CH225" s="335"/>
      <c r="CI225" s="335"/>
      <c r="CJ225" s="335"/>
      <c r="CK225" s="335"/>
      <c r="CL225" s="335"/>
      <c r="CM225" s="12"/>
      <c r="CN225" s="12"/>
      <c r="CO225" s="12"/>
      <c r="CP225" s="12"/>
      <c r="CQ225" s="12"/>
    </row>
    <row r="226" spans="4:95" ht="12" customHeight="1">
      <c r="D226" s="403"/>
      <c r="E226" s="403"/>
      <c r="CF226" s="335"/>
      <c r="CG226" s="335"/>
      <c r="CH226" s="335"/>
      <c r="CI226" s="335"/>
      <c r="CJ226" s="335"/>
      <c r="CK226" s="335"/>
      <c r="CL226" s="335"/>
      <c r="CM226" s="12"/>
      <c r="CN226" s="12"/>
      <c r="CO226" s="12"/>
      <c r="CP226" s="12"/>
      <c r="CQ226" s="12"/>
    </row>
    <row r="227" spans="4:95" ht="12" customHeight="1">
      <c r="D227" s="403"/>
      <c r="E227" s="403"/>
      <c r="CF227" s="335"/>
      <c r="CG227" s="335"/>
      <c r="CH227" s="335"/>
      <c r="CI227" s="335"/>
      <c r="CJ227" s="335"/>
      <c r="CK227" s="335"/>
      <c r="CL227" s="335"/>
      <c r="CM227" s="12"/>
      <c r="CN227" s="12"/>
      <c r="CO227" s="12"/>
      <c r="CP227" s="12"/>
      <c r="CQ227" s="12"/>
    </row>
    <row r="228" spans="4:95" ht="12" customHeight="1">
      <c r="D228" s="403"/>
      <c r="E228" s="403"/>
      <c r="CF228" s="335"/>
      <c r="CG228" s="335"/>
      <c r="CH228" s="335"/>
      <c r="CI228" s="335"/>
      <c r="CJ228" s="335"/>
      <c r="CK228" s="335"/>
      <c r="CL228" s="335"/>
      <c r="CM228" s="12"/>
      <c r="CN228" s="12"/>
      <c r="CO228" s="12"/>
      <c r="CP228" s="12"/>
      <c r="CQ228" s="12"/>
    </row>
    <row r="229" spans="4:95" ht="12" customHeight="1">
      <c r="D229" s="403"/>
      <c r="E229" s="403"/>
      <c r="CF229" s="335"/>
      <c r="CG229" s="335"/>
      <c r="CH229" s="335"/>
      <c r="CI229" s="335"/>
      <c r="CJ229" s="335"/>
      <c r="CK229" s="335"/>
      <c r="CL229" s="335"/>
      <c r="CM229" s="12"/>
      <c r="CN229" s="12"/>
      <c r="CO229" s="12"/>
      <c r="CP229" s="12"/>
      <c r="CQ229" s="12"/>
    </row>
    <row r="230" spans="4:95" ht="12" customHeight="1">
      <c r="D230" s="403"/>
      <c r="E230" s="403"/>
      <c r="CF230" s="335"/>
      <c r="CG230" s="335"/>
      <c r="CH230" s="335"/>
      <c r="CI230" s="335"/>
      <c r="CJ230" s="335"/>
      <c r="CK230" s="335"/>
      <c r="CL230" s="335"/>
      <c r="CM230" s="12"/>
      <c r="CN230" s="12"/>
      <c r="CO230" s="12"/>
      <c r="CP230" s="12"/>
      <c r="CQ230" s="12"/>
    </row>
    <row r="231" spans="4:95" ht="12" customHeight="1">
      <c r="D231" s="403"/>
      <c r="E231" s="403"/>
      <c r="CF231" s="335"/>
      <c r="CG231" s="335"/>
      <c r="CH231" s="335"/>
      <c r="CI231" s="335"/>
      <c r="CJ231" s="335"/>
      <c r="CK231" s="335"/>
      <c r="CL231" s="335"/>
      <c r="CM231" s="12"/>
      <c r="CN231" s="12"/>
      <c r="CO231" s="12"/>
      <c r="CP231" s="12"/>
      <c r="CQ231" s="12"/>
    </row>
    <row r="232" spans="4:95" ht="12" customHeight="1">
      <c r="D232" s="403"/>
      <c r="E232" s="403"/>
      <c r="CF232" s="335"/>
      <c r="CG232" s="335"/>
      <c r="CH232" s="335"/>
      <c r="CI232" s="335"/>
      <c r="CJ232" s="335"/>
      <c r="CK232" s="335"/>
      <c r="CL232" s="335"/>
      <c r="CM232" s="12"/>
      <c r="CN232" s="12"/>
      <c r="CO232" s="12"/>
      <c r="CP232" s="12"/>
      <c r="CQ232" s="12"/>
    </row>
    <row r="233" spans="4:95" ht="12" customHeight="1">
      <c r="D233" s="403"/>
      <c r="E233" s="403"/>
      <c r="CF233" s="335"/>
      <c r="CG233" s="335"/>
      <c r="CH233" s="335"/>
      <c r="CI233" s="335"/>
      <c r="CJ233" s="335"/>
      <c r="CK233" s="335"/>
      <c r="CL233" s="335"/>
      <c r="CM233" s="12"/>
      <c r="CN233" s="12"/>
      <c r="CO233" s="12"/>
      <c r="CP233" s="12"/>
      <c r="CQ233" s="12"/>
    </row>
    <row r="234" spans="4:95" ht="12" customHeight="1">
      <c r="D234" s="403"/>
      <c r="E234" s="403"/>
      <c r="CF234" s="335"/>
      <c r="CG234" s="335"/>
      <c r="CH234" s="335"/>
      <c r="CI234" s="335"/>
      <c r="CJ234" s="335"/>
      <c r="CK234" s="335"/>
      <c r="CL234" s="335"/>
      <c r="CM234" s="12"/>
      <c r="CN234" s="12"/>
      <c r="CO234" s="12"/>
      <c r="CP234" s="12"/>
      <c r="CQ234" s="12"/>
    </row>
    <row r="235" spans="4:95" ht="12" customHeight="1">
      <c r="D235" s="403"/>
      <c r="E235" s="403"/>
      <c r="CF235" s="335"/>
      <c r="CG235" s="335"/>
      <c r="CH235" s="335"/>
      <c r="CI235" s="335"/>
      <c r="CJ235" s="335"/>
      <c r="CK235" s="335"/>
      <c r="CL235" s="335"/>
      <c r="CM235" s="12"/>
      <c r="CN235" s="12"/>
      <c r="CO235" s="12"/>
      <c r="CP235" s="12"/>
      <c r="CQ235" s="12"/>
    </row>
    <row r="236" spans="4:95" ht="12" customHeight="1">
      <c r="D236" s="403"/>
      <c r="E236" s="403"/>
      <c r="CF236" s="335"/>
      <c r="CG236" s="335"/>
      <c r="CH236" s="335"/>
      <c r="CI236" s="335"/>
      <c r="CJ236" s="335"/>
      <c r="CK236" s="335"/>
      <c r="CL236" s="335"/>
      <c r="CM236" s="12"/>
      <c r="CN236" s="12"/>
      <c r="CO236" s="12"/>
      <c r="CP236" s="12"/>
      <c r="CQ236" s="12"/>
    </row>
    <row r="237" spans="4:95" ht="12" customHeight="1">
      <c r="D237" s="403"/>
      <c r="E237" s="403"/>
      <c r="CF237" s="335"/>
      <c r="CG237" s="335"/>
      <c r="CH237" s="335"/>
      <c r="CI237" s="335"/>
      <c r="CJ237" s="335"/>
      <c r="CK237" s="335"/>
      <c r="CL237" s="335"/>
      <c r="CM237" s="12"/>
      <c r="CN237" s="12"/>
      <c r="CO237" s="12"/>
      <c r="CP237" s="12"/>
      <c r="CQ237" s="12"/>
    </row>
    <row r="238" spans="4:95" ht="12" customHeight="1">
      <c r="D238" s="403"/>
      <c r="E238" s="403"/>
      <c r="CF238" s="335"/>
      <c r="CG238" s="335"/>
      <c r="CH238" s="335"/>
      <c r="CI238" s="335"/>
      <c r="CJ238" s="335"/>
      <c r="CK238" s="335"/>
      <c r="CL238" s="335"/>
      <c r="CM238" s="12"/>
      <c r="CN238" s="12"/>
      <c r="CO238" s="12"/>
      <c r="CP238" s="12"/>
      <c r="CQ238" s="12"/>
    </row>
    <row r="239" spans="4:95" ht="12" customHeight="1">
      <c r="D239" s="403"/>
      <c r="E239" s="403"/>
      <c r="CF239" s="335"/>
      <c r="CG239" s="335"/>
      <c r="CH239" s="335"/>
      <c r="CI239" s="335"/>
      <c r="CJ239" s="335"/>
      <c r="CK239" s="335"/>
      <c r="CL239" s="335"/>
      <c r="CM239" s="12"/>
      <c r="CN239" s="12"/>
      <c r="CO239" s="12"/>
      <c r="CP239" s="12"/>
      <c r="CQ239" s="12"/>
    </row>
    <row r="240" spans="4:95" ht="12" customHeight="1">
      <c r="D240" s="403"/>
      <c r="E240" s="403"/>
      <c r="CF240" s="335"/>
      <c r="CG240" s="335"/>
      <c r="CH240" s="335"/>
      <c r="CI240" s="335"/>
      <c r="CJ240" s="335"/>
      <c r="CK240" s="335"/>
      <c r="CL240" s="335"/>
      <c r="CM240" s="12"/>
      <c r="CN240" s="12"/>
      <c r="CO240" s="12"/>
      <c r="CP240" s="12"/>
      <c r="CQ240" s="12"/>
    </row>
    <row r="241" spans="4:95" ht="12" customHeight="1">
      <c r="D241" s="403"/>
      <c r="E241" s="403"/>
      <c r="CF241" s="335"/>
      <c r="CG241" s="335"/>
      <c r="CH241" s="335"/>
      <c r="CI241" s="335"/>
      <c r="CJ241" s="335"/>
      <c r="CK241" s="335"/>
      <c r="CL241" s="335"/>
      <c r="CM241" s="12"/>
      <c r="CN241" s="12"/>
      <c r="CO241" s="12"/>
      <c r="CP241" s="12"/>
      <c r="CQ241" s="12"/>
    </row>
    <row r="242" spans="4:95" ht="12" customHeight="1">
      <c r="D242" s="403"/>
      <c r="E242" s="403"/>
      <c r="CF242" s="335"/>
      <c r="CG242" s="335"/>
      <c r="CH242" s="335"/>
      <c r="CI242" s="335"/>
      <c r="CJ242" s="335"/>
      <c r="CK242" s="335"/>
      <c r="CL242" s="335"/>
      <c r="CM242" s="12"/>
      <c r="CN242" s="12"/>
      <c r="CO242" s="12"/>
      <c r="CP242" s="12"/>
      <c r="CQ242" s="12"/>
    </row>
    <row r="243" spans="4:95" ht="12" customHeight="1">
      <c r="D243" s="403"/>
      <c r="E243" s="403"/>
      <c r="CF243" s="335"/>
      <c r="CG243" s="335"/>
      <c r="CH243" s="335"/>
      <c r="CI243" s="335"/>
      <c r="CJ243" s="335"/>
      <c r="CK243" s="335"/>
      <c r="CL243" s="335"/>
      <c r="CM243" s="12"/>
      <c r="CN243" s="12"/>
      <c r="CO243" s="12"/>
      <c r="CP243" s="12"/>
      <c r="CQ243" s="12"/>
    </row>
    <row r="244" spans="4:95" ht="12" customHeight="1">
      <c r="D244" s="403"/>
      <c r="E244" s="403"/>
      <c r="CF244" s="335"/>
      <c r="CG244" s="335"/>
      <c r="CH244" s="335"/>
      <c r="CI244" s="335"/>
      <c r="CJ244" s="335"/>
      <c r="CK244" s="335"/>
      <c r="CL244" s="335"/>
      <c r="CM244" s="12"/>
      <c r="CN244" s="12"/>
      <c r="CO244" s="12"/>
      <c r="CP244" s="12"/>
      <c r="CQ244" s="12"/>
    </row>
    <row r="245" spans="4:95" ht="12" customHeight="1">
      <c r="D245" s="403"/>
      <c r="E245" s="403"/>
      <c r="CF245" s="335"/>
      <c r="CG245" s="335"/>
      <c r="CH245" s="335"/>
      <c r="CI245" s="335"/>
      <c r="CJ245" s="335"/>
      <c r="CK245" s="335"/>
      <c r="CL245" s="335"/>
      <c r="CM245" s="12"/>
      <c r="CN245" s="12"/>
      <c r="CO245" s="12"/>
      <c r="CP245" s="12"/>
      <c r="CQ245" s="12"/>
    </row>
    <row r="246" spans="4:95" ht="12" customHeight="1">
      <c r="D246" s="403"/>
      <c r="E246" s="403"/>
      <c r="CF246" s="335"/>
      <c r="CG246" s="335"/>
      <c r="CH246" s="335"/>
      <c r="CI246" s="335"/>
      <c r="CJ246" s="335"/>
      <c r="CK246" s="335"/>
      <c r="CL246" s="335"/>
      <c r="CM246" s="12"/>
      <c r="CN246" s="12"/>
      <c r="CO246" s="12"/>
      <c r="CP246" s="12"/>
      <c r="CQ246" s="12"/>
    </row>
    <row r="247" spans="4:95" ht="12" customHeight="1">
      <c r="D247" s="403"/>
      <c r="E247" s="403"/>
      <c r="CF247" s="335"/>
      <c r="CG247" s="335"/>
      <c r="CH247" s="335"/>
      <c r="CI247" s="335"/>
      <c r="CJ247" s="335"/>
      <c r="CK247" s="335"/>
      <c r="CL247" s="335"/>
      <c r="CM247" s="12"/>
      <c r="CN247" s="12"/>
      <c r="CO247" s="12"/>
      <c r="CP247" s="12"/>
      <c r="CQ247" s="12"/>
    </row>
    <row r="248" spans="4:95" ht="12" customHeight="1">
      <c r="D248" s="403"/>
      <c r="E248" s="403"/>
      <c r="CF248" s="335"/>
      <c r="CG248" s="335"/>
      <c r="CH248" s="335"/>
      <c r="CI248" s="335"/>
      <c r="CJ248" s="335"/>
      <c r="CK248" s="335"/>
      <c r="CL248" s="335"/>
      <c r="CM248" s="12"/>
      <c r="CN248" s="12"/>
      <c r="CO248" s="12"/>
      <c r="CP248" s="12"/>
      <c r="CQ248" s="12"/>
    </row>
    <row r="249" spans="4:95" ht="12" customHeight="1">
      <c r="D249" s="403"/>
      <c r="E249" s="403"/>
      <c r="CF249" s="335"/>
      <c r="CG249" s="335"/>
      <c r="CH249" s="335"/>
      <c r="CI249" s="335"/>
      <c r="CJ249" s="335"/>
      <c r="CK249" s="335"/>
      <c r="CL249" s="335"/>
      <c r="CM249" s="12"/>
      <c r="CN249" s="12"/>
      <c r="CO249" s="12"/>
      <c r="CP249" s="12"/>
      <c r="CQ249" s="12"/>
    </row>
    <row r="250" spans="4:95" ht="12" customHeight="1">
      <c r="D250" s="403"/>
      <c r="E250" s="403"/>
      <c r="CF250" s="335"/>
      <c r="CG250" s="335"/>
      <c r="CH250" s="335"/>
      <c r="CI250" s="335"/>
      <c r="CJ250" s="335"/>
      <c r="CK250" s="335"/>
      <c r="CL250" s="335"/>
      <c r="CM250" s="12"/>
      <c r="CN250" s="12"/>
      <c r="CO250" s="12"/>
      <c r="CP250" s="12"/>
      <c r="CQ250" s="12"/>
    </row>
    <row r="251" spans="4:95" ht="12" customHeight="1">
      <c r="D251" s="403"/>
      <c r="E251" s="403"/>
      <c r="CF251" s="335"/>
      <c r="CG251" s="335"/>
      <c r="CH251" s="335"/>
      <c r="CI251" s="335"/>
      <c r="CJ251" s="335"/>
      <c r="CK251" s="335"/>
      <c r="CL251" s="335"/>
      <c r="CM251" s="12"/>
      <c r="CN251" s="12"/>
      <c r="CO251" s="12"/>
      <c r="CP251" s="12"/>
      <c r="CQ251" s="12"/>
    </row>
    <row r="252" spans="4:95" ht="12" customHeight="1">
      <c r="D252" s="403"/>
      <c r="E252" s="403"/>
      <c r="CF252" s="335"/>
      <c r="CG252" s="335"/>
      <c r="CH252" s="335"/>
      <c r="CI252" s="335"/>
      <c r="CJ252" s="335"/>
      <c r="CK252" s="335"/>
      <c r="CL252" s="335"/>
      <c r="CM252" s="12"/>
      <c r="CN252" s="12"/>
      <c r="CO252" s="12"/>
      <c r="CP252" s="12"/>
      <c r="CQ252" s="12"/>
    </row>
    <row r="253" spans="4:95" ht="12" customHeight="1">
      <c r="D253" s="403"/>
      <c r="E253" s="403"/>
      <c r="CF253" s="335"/>
      <c r="CG253" s="335"/>
      <c r="CH253" s="335"/>
      <c r="CI253" s="335"/>
      <c r="CJ253" s="335"/>
      <c r="CK253" s="335"/>
      <c r="CL253" s="335"/>
      <c r="CM253" s="12"/>
      <c r="CN253" s="12"/>
      <c r="CO253" s="12"/>
      <c r="CP253" s="12"/>
      <c r="CQ253" s="12"/>
    </row>
    <row r="254" spans="4:95" ht="12" customHeight="1">
      <c r="D254" s="403"/>
      <c r="E254" s="403"/>
      <c r="CF254" s="335"/>
      <c r="CG254" s="335"/>
      <c r="CH254" s="335"/>
      <c r="CI254" s="335"/>
      <c r="CJ254" s="335"/>
      <c r="CK254" s="335"/>
      <c r="CL254" s="335"/>
      <c r="CM254" s="12"/>
      <c r="CN254" s="12"/>
      <c r="CO254" s="12"/>
      <c r="CP254" s="12"/>
      <c r="CQ254" s="12"/>
    </row>
    <row r="255" spans="4:95" ht="12" customHeight="1">
      <c r="D255" s="403"/>
      <c r="E255" s="403"/>
      <c r="CF255" s="335"/>
      <c r="CG255" s="335"/>
      <c r="CH255" s="335"/>
      <c r="CI255" s="335"/>
      <c r="CJ255" s="335"/>
      <c r="CK255" s="335"/>
      <c r="CL255" s="335"/>
      <c r="CM255" s="12"/>
      <c r="CN255" s="12"/>
      <c r="CO255" s="12"/>
      <c r="CP255" s="12"/>
      <c r="CQ255" s="12"/>
    </row>
    <row r="256" spans="4:95" ht="12" customHeight="1">
      <c r="D256" s="403"/>
      <c r="E256" s="403"/>
      <c r="CF256" s="335"/>
      <c r="CG256" s="335"/>
      <c r="CH256" s="335"/>
      <c r="CI256" s="335"/>
      <c r="CJ256" s="335"/>
      <c r="CK256" s="335"/>
      <c r="CL256" s="335"/>
      <c r="CM256" s="12"/>
      <c r="CN256" s="12"/>
      <c r="CO256" s="12"/>
      <c r="CP256" s="12"/>
      <c r="CQ256" s="12"/>
    </row>
    <row r="257" spans="4:95" ht="12" customHeight="1">
      <c r="D257" s="403"/>
      <c r="E257" s="403"/>
      <c r="CF257" s="335"/>
      <c r="CG257" s="335"/>
      <c r="CH257" s="335"/>
      <c r="CI257" s="335"/>
      <c r="CJ257" s="335"/>
      <c r="CK257" s="335"/>
      <c r="CL257" s="335"/>
      <c r="CM257" s="12"/>
      <c r="CN257" s="12"/>
      <c r="CO257" s="12"/>
      <c r="CP257" s="12"/>
      <c r="CQ257" s="12"/>
    </row>
    <row r="258" spans="4:95" ht="12" customHeight="1">
      <c r="D258" s="403"/>
      <c r="E258" s="403"/>
      <c r="CF258" s="335"/>
      <c r="CG258" s="335"/>
      <c r="CH258" s="335"/>
      <c r="CI258" s="335"/>
      <c r="CJ258" s="335"/>
      <c r="CK258" s="335"/>
      <c r="CL258" s="335"/>
      <c r="CM258" s="12"/>
      <c r="CN258" s="12"/>
      <c r="CO258" s="12"/>
      <c r="CP258" s="12"/>
      <c r="CQ258" s="12"/>
    </row>
    <row r="259" spans="4:95" ht="12" customHeight="1">
      <c r="D259" s="403"/>
      <c r="E259" s="403"/>
      <c r="CF259" s="335"/>
      <c r="CG259" s="335"/>
      <c r="CH259" s="335"/>
      <c r="CI259" s="335"/>
      <c r="CJ259" s="335"/>
      <c r="CK259" s="335"/>
      <c r="CL259" s="335"/>
      <c r="CM259" s="12"/>
      <c r="CN259" s="12"/>
      <c r="CO259" s="12"/>
      <c r="CP259" s="12"/>
      <c r="CQ259" s="12"/>
    </row>
    <row r="260" spans="4:95" ht="12" customHeight="1">
      <c r="D260" s="403"/>
      <c r="E260" s="403"/>
      <c r="CF260" s="335"/>
      <c r="CG260" s="335"/>
      <c r="CH260" s="335"/>
      <c r="CI260" s="335"/>
      <c r="CJ260" s="335"/>
      <c r="CK260" s="335"/>
      <c r="CL260" s="335"/>
      <c r="CM260" s="12"/>
      <c r="CN260" s="12"/>
      <c r="CO260" s="12"/>
      <c r="CP260" s="12"/>
      <c r="CQ260" s="12"/>
    </row>
    <row r="261" spans="4:95" ht="12" customHeight="1">
      <c r="D261" s="403"/>
      <c r="E261" s="403"/>
      <c r="CF261" s="335"/>
      <c r="CG261" s="335"/>
      <c r="CH261" s="335"/>
      <c r="CI261" s="335"/>
      <c r="CJ261" s="335"/>
      <c r="CK261" s="335"/>
      <c r="CL261" s="335"/>
      <c r="CM261" s="12"/>
      <c r="CN261" s="12"/>
      <c r="CO261" s="12"/>
      <c r="CP261" s="12"/>
      <c r="CQ261" s="12"/>
    </row>
    <row r="262" spans="4:95" ht="12" customHeight="1">
      <c r="D262" s="403"/>
      <c r="E262" s="403"/>
      <c r="CF262" s="335"/>
      <c r="CG262" s="335"/>
      <c r="CH262" s="335"/>
      <c r="CI262" s="335"/>
      <c r="CJ262" s="335"/>
      <c r="CK262" s="335"/>
      <c r="CL262" s="335"/>
      <c r="CM262" s="12"/>
      <c r="CN262" s="12"/>
      <c r="CO262" s="12"/>
      <c r="CP262" s="12"/>
      <c r="CQ262" s="12"/>
    </row>
    <row r="263" spans="4:95" ht="12" customHeight="1">
      <c r="D263" s="403"/>
      <c r="E263" s="403"/>
      <c r="CF263" s="335"/>
      <c r="CG263" s="335"/>
      <c r="CH263" s="335"/>
      <c r="CI263" s="335"/>
      <c r="CJ263" s="335"/>
      <c r="CK263" s="335"/>
      <c r="CL263" s="335"/>
      <c r="CM263" s="12"/>
      <c r="CN263" s="12"/>
      <c r="CO263" s="12"/>
      <c r="CP263" s="12"/>
      <c r="CQ263" s="12"/>
    </row>
    <row r="264" spans="4:95" ht="12" customHeight="1">
      <c r="D264" s="403"/>
      <c r="E264" s="403"/>
      <c r="CF264" s="335"/>
      <c r="CG264" s="335"/>
      <c r="CH264" s="335"/>
      <c r="CI264" s="335"/>
      <c r="CJ264" s="335"/>
      <c r="CK264" s="335"/>
      <c r="CL264" s="335"/>
      <c r="CM264" s="12"/>
      <c r="CN264" s="12"/>
      <c r="CO264" s="12"/>
      <c r="CP264" s="12"/>
      <c r="CQ264" s="12"/>
    </row>
    <row r="265" spans="4:95" ht="12" customHeight="1">
      <c r="D265" s="403"/>
      <c r="E265" s="403"/>
      <c r="CF265" s="335"/>
      <c r="CG265" s="335"/>
      <c r="CH265" s="335"/>
      <c r="CI265" s="335"/>
      <c r="CJ265" s="335"/>
      <c r="CK265" s="335"/>
      <c r="CL265" s="335"/>
      <c r="CM265" s="12"/>
      <c r="CN265" s="12"/>
      <c r="CO265" s="12"/>
      <c r="CP265" s="12"/>
      <c r="CQ265" s="12"/>
    </row>
    <row r="266" spans="4:95" ht="12" customHeight="1">
      <c r="D266" s="403"/>
      <c r="E266" s="403"/>
      <c r="CF266" s="335"/>
      <c r="CG266" s="335"/>
      <c r="CH266" s="335"/>
      <c r="CI266" s="335"/>
      <c r="CJ266" s="335"/>
      <c r="CK266" s="335"/>
      <c r="CL266" s="335"/>
      <c r="CM266" s="12"/>
      <c r="CN266" s="12"/>
      <c r="CO266" s="12"/>
      <c r="CP266" s="12"/>
      <c r="CQ266" s="12"/>
    </row>
    <row r="267" spans="4:95" ht="12" customHeight="1">
      <c r="D267" s="403"/>
      <c r="E267" s="403"/>
      <c r="CF267" s="335"/>
      <c r="CG267" s="335"/>
      <c r="CH267" s="335"/>
      <c r="CI267" s="335"/>
      <c r="CJ267" s="335"/>
      <c r="CK267" s="335"/>
      <c r="CL267" s="335"/>
      <c r="CM267" s="12"/>
      <c r="CN267" s="12"/>
      <c r="CO267" s="12"/>
      <c r="CP267" s="12"/>
      <c r="CQ267" s="12"/>
    </row>
    <row r="268" spans="4:95" ht="12" customHeight="1">
      <c r="D268" s="403"/>
      <c r="E268" s="403"/>
      <c r="CF268" s="335"/>
      <c r="CG268" s="335"/>
      <c r="CH268" s="335"/>
      <c r="CI268" s="335"/>
      <c r="CJ268" s="335"/>
      <c r="CK268" s="335"/>
      <c r="CL268" s="335"/>
      <c r="CM268" s="12"/>
      <c r="CN268" s="12"/>
      <c r="CO268" s="12"/>
      <c r="CP268" s="12"/>
      <c r="CQ268" s="12"/>
    </row>
    <row r="269" spans="4:95" ht="12" customHeight="1">
      <c r="D269" s="403"/>
      <c r="E269" s="403"/>
      <c r="CF269" s="335"/>
      <c r="CG269" s="335"/>
      <c r="CH269" s="335"/>
      <c r="CI269" s="335"/>
      <c r="CJ269" s="335"/>
      <c r="CK269" s="335"/>
      <c r="CL269" s="335"/>
      <c r="CM269" s="12"/>
      <c r="CN269" s="12"/>
      <c r="CO269" s="12"/>
      <c r="CP269" s="12"/>
      <c r="CQ269" s="12"/>
    </row>
    <row r="270" spans="4:95" ht="12" customHeight="1">
      <c r="D270" s="403"/>
      <c r="E270" s="403"/>
      <c r="CF270" s="335"/>
      <c r="CG270" s="335"/>
      <c r="CH270" s="335"/>
      <c r="CI270" s="335"/>
      <c r="CJ270" s="335"/>
      <c r="CK270" s="335"/>
      <c r="CL270" s="335"/>
      <c r="CM270" s="12"/>
      <c r="CN270" s="12"/>
      <c r="CO270" s="12"/>
      <c r="CP270" s="12"/>
      <c r="CQ270" s="12"/>
    </row>
    <row r="271" spans="4:95" ht="12" customHeight="1">
      <c r="D271" s="403"/>
      <c r="E271" s="403"/>
      <c r="CF271" s="335"/>
      <c r="CG271" s="335"/>
      <c r="CH271" s="335"/>
      <c r="CI271" s="335"/>
      <c r="CJ271" s="335"/>
      <c r="CK271" s="335"/>
      <c r="CL271" s="335"/>
      <c r="CM271" s="12"/>
      <c r="CN271" s="12"/>
      <c r="CO271" s="12"/>
      <c r="CP271" s="12"/>
      <c r="CQ271" s="12"/>
    </row>
    <row r="272" spans="4:95" ht="12" customHeight="1">
      <c r="D272" s="403"/>
      <c r="E272" s="403"/>
      <c r="CF272" s="335"/>
      <c r="CG272" s="335"/>
      <c r="CH272" s="335"/>
      <c r="CI272" s="335"/>
      <c r="CJ272" s="335"/>
      <c r="CK272" s="335"/>
      <c r="CL272" s="335"/>
      <c r="CM272" s="12"/>
      <c r="CN272" s="12"/>
      <c r="CO272" s="12"/>
      <c r="CP272" s="12"/>
      <c r="CQ272" s="12"/>
    </row>
    <row r="273" spans="4:95" ht="12" customHeight="1">
      <c r="D273" s="403"/>
      <c r="E273" s="403"/>
      <c r="CF273" s="335"/>
      <c r="CG273" s="335"/>
      <c r="CH273" s="335"/>
      <c r="CI273" s="335"/>
      <c r="CJ273" s="335"/>
      <c r="CK273" s="335"/>
      <c r="CL273" s="335"/>
      <c r="CM273" s="12"/>
      <c r="CN273" s="12"/>
      <c r="CO273" s="12"/>
      <c r="CP273" s="12"/>
      <c r="CQ273" s="12"/>
    </row>
    <row r="274" spans="4:95" ht="12" customHeight="1">
      <c r="D274" s="403"/>
      <c r="E274" s="403"/>
      <c r="CF274" s="335"/>
      <c r="CG274" s="335"/>
      <c r="CH274" s="335"/>
      <c r="CI274" s="335"/>
      <c r="CJ274" s="335"/>
      <c r="CK274" s="335"/>
      <c r="CL274" s="335"/>
      <c r="CM274" s="12"/>
      <c r="CN274" s="12"/>
      <c r="CO274" s="12"/>
      <c r="CP274" s="12"/>
      <c r="CQ274" s="12"/>
    </row>
    <row r="275" spans="4:95" ht="12" customHeight="1">
      <c r="D275" s="403"/>
      <c r="E275" s="403"/>
      <c r="CF275" s="335"/>
      <c r="CG275" s="335"/>
      <c r="CH275" s="335"/>
      <c r="CI275" s="335"/>
      <c r="CJ275" s="335"/>
      <c r="CK275" s="335"/>
      <c r="CL275" s="335"/>
      <c r="CM275" s="12"/>
      <c r="CN275" s="12"/>
      <c r="CO275" s="12"/>
      <c r="CP275" s="12"/>
      <c r="CQ275" s="12"/>
    </row>
    <row r="276" spans="4:95" ht="12" customHeight="1">
      <c r="D276" s="403"/>
      <c r="E276" s="403"/>
      <c r="CF276" s="335"/>
      <c r="CG276" s="335"/>
      <c r="CH276" s="335"/>
      <c r="CI276" s="335"/>
      <c r="CJ276" s="335"/>
      <c r="CK276" s="335"/>
      <c r="CL276" s="335"/>
      <c r="CM276" s="12"/>
      <c r="CN276" s="12"/>
      <c r="CO276" s="12"/>
      <c r="CP276" s="12"/>
      <c r="CQ276" s="12"/>
    </row>
    <row r="277" spans="4:95" ht="12" customHeight="1">
      <c r="D277" s="403"/>
      <c r="E277" s="403"/>
      <c r="CF277" s="335"/>
      <c r="CG277" s="335"/>
      <c r="CH277" s="335"/>
      <c r="CI277" s="335"/>
      <c r="CJ277" s="335"/>
      <c r="CK277" s="335"/>
      <c r="CL277" s="335"/>
      <c r="CM277" s="12"/>
      <c r="CN277" s="12"/>
      <c r="CO277" s="12"/>
      <c r="CP277" s="12"/>
      <c r="CQ277" s="12"/>
    </row>
    <row r="278" spans="4:95" ht="12" customHeight="1">
      <c r="D278" s="403"/>
      <c r="E278" s="403"/>
      <c r="CF278" s="335"/>
      <c r="CG278" s="335"/>
      <c r="CH278" s="335"/>
      <c r="CI278" s="335"/>
      <c r="CJ278" s="335"/>
      <c r="CK278" s="335"/>
      <c r="CL278" s="335"/>
      <c r="CM278" s="12"/>
      <c r="CN278" s="12"/>
      <c r="CO278" s="12"/>
      <c r="CP278" s="12"/>
      <c r="CQ278" s="12"/>
    </row>
    <row r="279" spans="4:95" ht="12" customHeight="1">
      <c r="D279" s="403"/>
      <c r="E279" s="403"/>
      <c r="CF279" s="335"/>
      <c r="CG279" s="335"/>
      <c r="CH279" s="335"/>
      <c r="CI279" s="335"/>
      <c r="CJ279" s="335"/>
      <c r="CK279" s="335"/>
      <c r="CL279" s="335"/>
      <c r="CM279" s="12"/>
      <c r="CN279" s="12"/>
      <c r="CO279" s="12"/>
      <c r="CP279" s="12"/>
      <c r="CQ279" s="12"/>
    </row>
    <row r="280" spans="4:95" ht="12" customHeight="1">
      <c r="D280" s="403"/>
      <c r="E280" s="403"/>
      <c r="CF280" s="335"/>
      <c r="CG280" s="335"/>
      <c r="CH280" s="335"/>
      <c r="CI280" s="335"/>
      <c r="CJ280" s="335"/>
      <c r="CK280" s="335"/>
      <c r="CL280" s="335"/>
      <c r="CM280" s="12"/>
      <c r="CN280" s="12"/>
      <c r="CO280" s="12"/>
      <c r="CP280" s="12"/>
      <c r="CQ280" s="12"/>
    </row>
    <row r="281" spans="4:95" ht="12" customHeight="1">
      <c r="D281" s="403"/>
      <c r="E281" s="403"/>
      <c r="CF281" s="335"/>
      <c r="CG281" s="335"/>
      <c r="CH281" s="335"/>
      <c r="CI281" s="335"/>
      <c r="CJ281" s="335"/>
      <c r="CK281" s="335"/>
      <c r="CL281" s="335"/>
      <c r="CM281" s="12"/>
      <c r="CN281" s="12"/>
      <c r="CO281" s="12"/>
      <c r="CP281" s="12"/>
      <c r="CQ281" s="12"/>
    </row>
    <row r="282" spans="4:95" ht="12" customHeight="1">
      <c r="D282" s="403"/>
      <c r="E282" s="403"/>
      <c r="CF282" s="335"/>
      <c r="CG282" s="335"/>
      <c r="CH282" s="335"/>
      <c r="CI282" s="335"/>
      <c r="CJ282" s="335"/>
      <c r="CK282" s="335"/>
      <c r="CL282" s="335"/>
      <c r="CM282" s="12"/>
      <c r="CN282" s="12"/>
      <c r="CO282" s="12"/>
      <c r="CP282" s="12"/>
      <c r="CQ282" s="12"/>
    </row>
    <row r="283" spans="4:95" ht="12" customHeight="1">
      <c r="D283" s="403"/>
      <c r="E283" s="403"/>
      <c r="CF283" s="335"/>
      <c r="CG283" s="335"/>
      <c r="CH283" s="335"/>
      <c r="CI283" s="335"/>
      <c r="CJ283" s="335"/>
      <c r="CK283" s="335"/>
      <c r="CL283" s="335"/>
      <c r="CM283" s="12"/>
      <c r="CN283" s="12"/>
      <c r="CO283" s="12"/>
      <c r="CP283" s="12"/>
      <c r="CQ283" s="12"/>
    </row>
    <row r="284" spans="4:95" ht="12" customHeight="1">
      <c r="D284" s="403"/>
      <c r="E284" s="403"/>
      <c r="CF284" s="335"/>
      <c r="CG284" s="335"/>
      <c r="CH284" s="335"/>
      <c r="CI284" s="335"/>
      <c r="CJ284" s="335"/>
      <c r="CK284" s="335"/>
      <c r="CL284" s="335"/>
      <c r="CM284" s="12"/>
      <c r="CN284" s="12"/>
      <c r="CO284" s="12"/>
      <c r="CP284" s="12"/>
      <c r="CQ284" s="12"/>
    </row>
    <row r="285" spans="4:95" ht="12" customHeight="1">
      <c r="D285" s="403"/>
      <c r="E285" s="403"/>
      <c r="CF285" s="335"/>
      <c r="CG285" s="335"/>
      <c r="CH285" s="335"/>
      <c r="CI285" s="335"/>
      <c r="CJ285" s="335"/>
      <c r="CK285" s="335"/>
      <c r="CL285" s="335"/>
      <c r="CM285" s="12"/>
      <c r="CN285" s="12"/>
      <c r="CO285" s="12"/>
      <c r="CP285" s="12"/>
      <c r="CQ285" s="12"/>
    </row>
    <row r="286" spans="4:95" ht="12" customHeight="1">
      <c r="D286" s="403"/>
      <c r="E286" s="403"/>
      <c r="CF286" s="335"/>
      <c r="CG286" s="335"/>
      <c r="CH286" s="335"/>
      <c r="CI286" s="335"/>
      <c r="CJ286" s="335"/>
      <c r="CK286" s="335"/>
      <c r="CL286" s="335"/>
      <c r="CM286" s="12"/>
      <c r="CN286" s="12"/>
      <c r="CO286" s="12"/>
      <c r="CP286" s="12"/>
      <c r="CQ286" s="12"/>
    </row>
    <row r="287" spans="4:95" ht="12" customHeight="1">
      <c r="D287" s="403"/>
      <c r="E287" s="403"/>
      <c r="CF287" s="335"/>
      <c r="CG287" s="335"/>
      <c r="CH287" s="335"/>
      <c r="CI287" s="335"/>
      <c r="CJ287" s="335"/>
      <c r="CK287" s="335"/>
      <c r="CL287" s="335"/>
      <c r="CM287" s="12"/>
      <c r="CN287" s="12"/>
      <c r="CO287" s="12"/>
      <c r="CP287" s="12"/>
      <c r="CQ287" s="12"/>
    </row>
    <row r="288" spans="4:95" ht="12" customHeight="1">
      <c r="D288" s="403"/>
      <c r="E288" s="403"/>
      <c r="CF288" s="335"/>
      <c r="CG288" s="335"/>
      <c r="CH288" s="335"/>
      <c r="CI288" s="335"/>
      <c r="CJ288" s="335"/>
      <c r="CK288" s="335"/>
      <c r="CL288" s="335"/>
      <c r="CM288" s="12"/>
      <c r="CN288" s="12"/>
      <c r="CO288" s="12"/>
      <c r="CP288" s="12"/>
      <c r="CQ288" s="12"/>
    </row>
    <row r="289" spans="4:95" ht="12" customHeight="1">
      <c r="D289" s="403"/>
      <c r="E289" s="403"/>
      <c r="CF289" s="335"/>
      <c r="CG289" s="335"/>
      <c r="CH289" s="335"/>
      <c r="CI289" s="335"/>
      <c r="CJ289" s="335"/>
      <c r="CK289" s="335"/>
      <c r="CL289" s="335"/>
      <c r="CM289" s="12"/>
      <c r="CN289" s="12"/>
      <c r="CO289" s="12"/>
      <c r="CP289" s="12"/>
      <c r="CQ289" s="12"/>
    </row>
    <row r="290" spans="4:95" ht="12" customHeight="1">
      <c r="D290" s="403"/>
      <c r="E290" s="403"/>
      <c r="CF290" s="335"/>
      <c r="CG290" s="335"/>
      <c r="CH290" s="335"/>
      <c r="CI290" s="335"/>
      <c r="CJ290" s="335"/>
      <c r="CK290" s="335"/>
      <c r="CL290" s="335"/>
      <c r="CM290" s="12"/>
      <c r="CN290" s="12"/>
      <c r="CO290" s="12"/>
      <c r="CP290" s="12"/>
      <c r="CQ290" s="12"/>
    </row>
    <row r="291" spans="4:95" ht="12" customHeight="1">
      <c r="D291" s="403"/>
      <c r="E291" s="403"/>
      <c r="CF291" s="335"/>
      <c r="CG291" s="335"/>
      <c r="CH291" s="335"/>
      <c r="CI291" s="335"/>
      <c r="CJ291" s="335"/>
      <c r="CK291" s="335"/>
      <c r="CL291" s="335"/>
      <c r="CM291" s="12"/>
      <c r="CN291" s="12"/>
      <c r="CO291" s="12"/>
      <c r="CP291" s="12"/>
      <c r="CQ291" s="12"/>
    </row>
    <row r="292" spans="4:95" ht="12" customHeight="1">
      <c r="D292" s="403"/>
      <c r="E292" s="403"/>
      <c r="CF292" s="335"/>
      <c r="CG292" s="335"/>
      <c r="CH292" s="335"/>
      <c r="CI292" s="335"/>
      <c r="CJ292" s="335"/>
      <c r="CK292" s="335"/>
      <c r="CL292" s="335"/>
      <c r="CM292" s="12"/>
      <c r="CN292" s="12"/>
      <c r="CO292" s="12"/>
      <c r="CP292" s="12"/>
      <c r="CQ292" s="12"/>
    </row>
    <row r="293" spans="4:95" ht="12" customHeight="1">
      <c r="D293" s="403"/>
      <c r="E293" s="403"/>
      <c r="CF293" s="335"/>
      <c r="CG293" s="335"/>
      <c r="CH293" s="335"/>
      <c r="CI293" s="335"/>
      <c r="CJ293" s="335"/>
      <c r="CK293" s="335"/>
      <c r="CL293" s="335"/>
      <c r="CM293" s="12"/>
      <c r="CN293" s="12"/>
      <c r="CO293" s="12"/>
      <c r="CP293" s="12"/>
      <c r="CQ293" s="12"/>
    </row>
    <row r="294" spans="4:95" ht="12" customHeight="1">
      <c r="D294" s="403"/>
      <c r="E294" s="403"/>
      <c r="CF294" s="335"/>
      <c r="CG294" s="335"/>
      <c r="CH294" s="335"/>
      <c r="CI294" s="335"/>
      <c r="CJ294" s="335"/>
      <c r="CK294" s="335"/>
      <c r="CL294" s="335"/>
      <c r="CM294" s="12"/>
      <c r="CN294" s="12"/>
      <c r="CO294" s="12"/>
      <c r="CP294" s="12"/>
      <c r="CQ294" s="12"/>
    </row>
    <row r="295" spans="4:95" ht="12" customHeight="1">
      <c r="D295" s="403"/>
      <c r="E295" s="403"/>
      <c r="CF295" s="335"/>
      <c r="CG295" s="335"/>
      <c r="CH295" s="335"/>
      <c r="CI295" s="335"/>
      <c r="CJ295" s="335"/>
      <c r="CK295" s="335"/>
      <c r="CL295" s="335"/>
      <c r="CM295" s="12"/>
      <c r="CN295" s="12"/>
      <c r="CO295" s="12"/>
      <c r="CP295" s="12"/>
      <c r="CQ295" s="12"/>
    </row>
    <row r="296" spans="4:95" ht="12" customHeight="1">
      <c r="D296" s="403"/>
      <c r="E296" s="403"/>
      <c r="CF296" s="335"/>
      <c r="CG296" s="335"/>
      <c r="CH296" s="335"/>
      <c r="CI296" s="335"/>
      <c r="CJ296" s="335"/>
      <c r="CK296" s="335"/>
      <c r="CL296" s="335"/>
      <c r="CM296" s="12"/>
      <c r="CN296" s="12"/>
      <c r="CO296" s="12"/>
      <c r="CP296" s="12"/>
      <c r="CQ296" s="12"/>
    </row>
    <row r="297" spans="4:95" ht="12" customHeight="1">
      <c r="D297" s="403"/>
      <c r="E297" s="403"/>
      <c r="CF297" s="335"/>
      <c r="CG297" s="335"/>
      <c r="CH297" s="335"/>
      <c r="CI297" s="335"/>
      <c r="CJ297" s="335"/>
      <c r="CK297" s="335"/>
      <c r="CL297" s="335"/>
      <c r="CM297" s="12"/>
      <c r="CN297" s="12"/>
      <c r="CO297" s="12"/>
      <c r="CP297" s="12"/>
      <c r="CQ297" s="12"/>
    </row>
    <row r="298" spans="4:95" ht="12" customHeight="1">
      <c r="D298" s="403"/>
      <c r="E298" s="403"/>
      <c r="CF298" s="335"/>
      <c r="CG298" s="335"/>
      <c r="CH298" s="335"/>
      <c r="CI298" s="335"/>
      <c r="CJ298" s="335"/>
      <c r="CK298" s="335"/>
      <c r="CL298" s="335"/>
      <c r="CM298" s="12"/>
      <c r="CN298" s="12"/>
      <c r="CO298" s="12"/>
      <c r="CP298" s="12"/>
      <c r="CQ298" s="12"/>
    </row>
    <row r="299" spans="4:95" ht="12" customHeight="1">
      <c r="D299" s="403"/>
      <c r="E299" s="403"/>
      <c r="CF299" s="335"/>
      <c r="CG299" s="335"/>
      <c r="CH299" s="335"/>
      <c r="CI299" s="335"/>
      <c r="CJ299" s="335"/>
      <c r="CK299" s="335"/>
      <c r="CL299" s="335"/>
      <c r="CM299" s="12"/>
      <c r="CN299" s="12"/>
      <c r="CO299" s="12"/>
      <c r="CP299" s="12"/>
      <c r="CQ299" s="12"/>
    </row>
    <row r="300" spans="4:95" ht="12" customHeight="1">
      <c r="D300" s="403"/>
      <c r="E300" s="403"/>
      <c r="CF300" s="335"/>
      <c r="CG300" s="335"/>
      <c r="CH300" s="335"/>
      <c r="CI300" s="335"/>
      <c r="CJ300" s="335"/>
      <c r="CK300" s="335"/>
      <c r="CL300" s="335"/>
      <c r="CM300" s="12"/>
      <c r="CN300" s="12"/>
      <c r="CO300" s="12"/>
      <c r="CP300" s="12"/>
      <c r="CQ300" s="12"/>
    </row>
    <row r="301" spans="4:95" ht="12" customHeight="1">
      <c r="D301" s="403"/>
      <c r="E301" s="403"/>
      <c r="CF301" s="335"/>
      <c r="CG301" s="335"/>
      <c r="CH301" s="335"/>
      <c r="CI301" s="335"/>
      <c r="CJ301" s="335"/>
      <c r="CK301" s="335"/>
      <c r="CL301" s="335"/>
      <c r="CM301" s="12"/>
      <c r="CN301" s="12"/>
      <c r="CO301" s="12"/>
      <c r="CP301" s="12"/>
      <c r="CQ301" s="12"/>
    </row>
    <row r="302" spans="4:95" ht="12" customHeight="1">
      <c r="D302" s="403"/>
      <c r="E302" s="403"/>
      <c r="CF302" s="335"/>
      <c r="CG302" s="335"/>
      <c r="CH302" s="335"/>
      <c r="CI302" s="335"/>
      <c r="CJ302" s="335"/>
      <c r="CK302" s="335"/>
      <c r="CL302" s="335"/>
      <c r="CM302" s="12"/>
      <c r="CN302" s="12"/>
      <c r="CO302" s="12"/>
      <c r="CP302" s="12"/>
      <c r="CQ302" s="12"/>
    </row>
    <row r="303" spans="4:95" ht="12" customHeight="1">
      <c r="D303" s="403"/>
      <c r="E303" s="403"/>
      <c r="CF303" s="335"/>
      <c r="CG303" s="335"/>
      <c r="CH303" s="335"/>
      <c r="CI303" s="335"/>
      <c r="CJ303" s="335"/>
      <c r="CK303" s="335"/>
      <c r="CL303" s="335"/>
      <c r="CM303" s="12"/>
      <c r="CN303" s="12"/>
      <c r="CO303" s="12"/>
      <c r="CP303" s="12"/>
      <c r="CQ303" s="12"/>
    </row>
    <row r="304" spans="4:95" ht="12" customHeight="1">
      <c r="D304" s="403"/>
      <c r="E304" s="403"/>
      <c r="CF304" s="335"/>
      <c r="CG304" s="335"/>
      <c r="CH304" s="335"/>
      <c r="CI304" s="335"/>
      <c r="CJ304" s="335"/>
      <c r="CK304" s="335"/>
      <c r="CL304" s="335"/>
      <c r="CM304" s="12"/>
      <c r="CN304" s="12"/>
      <c r="CO304" s="12"/>
      <c r="CP304" s="12"/>
      <c r="CQ304" s="12"/>
    </row>
    <row r="305" spans="4:95" ht="12" customHeight="1">
      <c r="D305" s="403"/>
      <c r="E305" s="403"/>
      <c r="CF305" s="335"/>
      <c r="CG305" s="335"/>
      <c r="CH305" s="335"/>
      <c r="CI305" s="335"/>
      <c r="CJ305" s="335"/>
      <c r="CK305" s="335"/>
      <c r="CL305" s="335"/>
      <c r="CM305" s="12"/>
      <c r="CN305" s="12"/>
      <c r="CO305" s="12"/>
      <c r="CP305" s="12"/>
      <c r="CQ305" s="12"/>
    </row>
    <row r="306" spans="4:95" ht="12" customHeight="1">
      <c r="D306" s="403"/>
      <c r="E306" s="403"/>
      <c r="CF306" s="335"/>
      <c r="CG306" s="335"/>
      <c r="CH306" s="335"/>
      <c r="CI306" s="335"/>
      <c r="CJ306" s="335"/>
      <c r="CK306" s="335"/>
      <c r="CL306" s="335"/>
      <c r="CM306" s="12"/>
      <c r="CN306" s="12"/>
      <c r="CO306" s="12"/>
      <c r="CP306" s="12"/>
      <c r="CQ306" s="12"/>
    </row>
    <row r="307" spans="4:95" ht="12" customHeight="1">
      <c r="D307" s="403"/>
      <c r="E307" s="403"/>
      <c r="CF307" s="335"/>
      <c r="CG307" s="335"/>
      <c r="CH307" s="335"/>
      <c r="CI307" s="335"/>
      <c r="CJ307" s="335"/>
      <c r="CK307" s="335"/>
      <c r="CL307" s="335"/>
      <c r="CM307" s="12"/>
      <c r="CN307" s="12"/>
      <c r="CO307" s="12"/>
      <c r="CP307" s="12"/>
      <c r="CQ307" s="12"/>
    </row>
    <row r="308" spans="4:95" ht="12" customHeight="1">
      <c r="D308" s="403"/>
      <c r="E308" s="403"/>
      <c r="CF308" s="335"/>
      <c r="CG308" s="335"/>
      <c r="CH308" s="335"/>
      <c r="CI308" s="335"/>
      <c r="CJ308" s="335"/>
      <c r="CK308" s="335"/>
      <c r="CL308" s="335"/>
      <c r="CM308" s="12"/>
      <c r="CN308" s="12"/>
      <c r="CO308" s="12"/>
      <c r="CP308" s="12"/>
      <c r="CQ308" s="12"/>
    </row>
    <row r="309" spans="4:95" ht="12" customHeight="1">
      <c r="D309" s="403"/>
      <c r="E309" s="403"/>
      <c r="CF309" s="335"/>
      <c r="CG309" s="335"/>
      <c r="CH309" s="335"/>
      <c r="CI309" s="335"/>
      <c r="CJ309" s="335"/>
      <c r="CK309" s="335"/>
      <c r="CL309" s="335"/>
      <c r="CM309" s="12"/>
      <c r="CN309" s="12"/>
      <c r="CO309" s="12"/>
      <c r="CP309" s="12"/>
      <c r="CQ309" s="12"/>
    </row>
    <row r="310" spans="4:95" ht="12" customHeight="1">
      <c r="D310" s="403"/>
      <c r="E310" s="403"/>
      <c r="CF310" s="335"/>
      <c r="CG310" s="335"/>
      <c r="CH310" s="335"/>
      <c r="CI310" s="335"/>
      <c r="CJ310" s="335"/>
      <c r="CK310" s="335"/>
      <c r="CL310" s="335"/>
      <c r="CM310" s="12"/>
      <c r="CN310" s="12"/>
      <c r="CO310" s="12"/>
      <c r="CP310" s="12"/>
      <c r="CQ310" s="12"/>
    </row>
    <row r="311" spans="4:95" ht="12" customHeight="1">
      <c r="D311" s="403"/>
      <c r="E311" s="403"/>
      <c r="CF311" s="335"/>
      <c r="CG311" s="335"/>
      <c r="CH311" s="335"/>
      <c r="CI311" s="335"/>
      <c r="CJ311" s="335"/>
      <c r="CK311" s="335"/>
      <c r="CL311" s="335"/>
      <c r="CM311" s="12"/>
      <c r="CN311" s="12"/>
      <c r="CO311" s="12"/>
      <c r="CP311" s="12"/>
      <c r="CQ311" s="12"/>
    </row>
    <row r="312" spans="4:95" ht="12" customHeight="1">
      <c r="D312" s="403"/>
      <c r="E312" s="403"/>
      <c r="CF312" s="335"/>
      <c r="CG312" s="335"/>
      <c r="CH312" s="335"/>
      <c r="CI312" s="335"/>
      <c r="CJ312" s="335"/>
      <c r="CK312" s="335"/>
      <c r="CL312" s="335"/>
      <c r="CM312" s="12"/>
      <c r="CN312" s="12"/>
      <c r="CO312" s="12"/>
      <c r="CP312" s="12"/>
      <c r="CQ312" s="12"/>
    </row>
    <row r="313" spans="4:95" ht="12" customHeight="1">
      <c r="D313" s="403"/>
      <c r="E313" s="403"/>
      <c r="CF313" s="335"/>
      <c r="CG313" s="335"/>
      <c r="CH313" s="335"/>
      <c r="CI313" s="335"/>
      <c r="CJ313" s="335"/>
      <c r="CK313" s="335"/>
      <c r="CL313" s="335"/>
      <c r="CM313" s="12"/>
      <c r="CN313" s="12"/>
      <c r="CO313" s="12"/>
      <c r="CP313" s="12"/>
      <c r="CQ313" s="12"/>
    </row>
    <row r="314" spans="4:95" ht="12" customHeight="1">
      <c r="D314" s="403"/>
      <c r="E314" s="403"/>
      <c r="CF314" s="335"/>
      <c r="CG314" s="335"/>
      <c r="CH314" s="335"/>
      <c r="CI314" s="335"/>
      <c r="CJ314" s="335"/>
      <c r="CK314" s="335"/>
      <c r="CL314" s="335"/>
      <c r="CM314" s="12"/>
      <c r="CN314" s="12"/>
      <c r="CO314" s="12"/>
      <c r="CP314" s="12"/>
      <c r="CQ314" s="12"/>
    </row>
    <row r="315" spans="4:95" ht="12" customHeight="1">
      <c r="D315" s="403"/>
      <c r="E315" s="403"/>
      <c r="CF315" s="335"/>
      <c r="CG315" s="335"/>
      <c r="CH315" s="335"/>
      <c r="CI315" s="335"/>
      <c r="CJ315" s="335"/>
      <c r="CK315" s="335"/>
      <c r="CL315" s="335"/>
      <c r="CM315" s="12"/>
      <c r="CN315" s="12"/>
      <c r="CO315" s="12"/>
      <c r="CP315" s="12"/>
      <c r="CQ315" s="12"/>
    </row>
    <row r="316" spans="4:95" ht="12" customHeight="1">
      <c r="D316" s="403"/>
      <c r="E316" s="403"/>
      <c r="CF316" s="335"/>
      <c r="CG316" s="335"/>
      <c r="CH316" s="335"/>
      <c r="CI316" s="335"/>
      <c r="CJ316" s="335"/>
      <c r="CK316" s="335"/>
      <c r="CL316" s="335"/>
      <c r="CM316" s="12"/>
      <c r="CN316" s="12"/>
      <c r="CO316" s="12"/>
      <c r="CP316" s="12"/>
      <c r="CQ316" s="12"/>
    </row>
    <row r="317" spans="4:95" ht="12" customHeight="1">
      <c r="D317" s="403"/>
      <c r="E317" s="403"/>
      <c r="CF317" s="335"/>
      <c r="CG317" s="335"/>
      <c r="CH317" s="335"/>
      <c r="CI317" s="335"/>
      <c r="CJ317" s="335"/>
      <c r="CK317" s="335"/>
      <c r="CL317" s="335"/>
      <c r="CM317" s="12"/>
      <c r="CN317" s="12"/>
      <c r="CO317" s="12"/>
      <c r="CP317" s="12"/>
      <c r="CQ317" s="12"/>
    </row>
    <row r="318" spans="4:95" ht="12" customHeight="1">
      <c r="D318" s="403"/>
      <c r="E318" s="403"/>
      <c r="CF318" s="335"/>
      <c r="CG318" s="335"/>
      <c r="CH318" s="335"/>
      <c r="CI318" s="335"/>
      <c r="CJ318" s="335"/>
      <c r="CK318" s="335"/>
      <c r="CL318" s="335"/>
      <c r="CM318" s="12"/>
      <c r="CN318" s="12"/>
      <c r="CO318" s="12"/>
      <c r="CP318" s="12"/>
      <c r="CQ318" s="12"/>
    </row>
    <row r="319" spans="4:95" ht="12" customHeight="1">
      <c r="D319" s="403"/>
      <c r="E319" s="403"/>
      <c r="CF319" s="335"/>
      <c r="CG319" s="335"/>
      <c r="CH319" s="335"/>
      <c r="CI319" s="335"/>
      <c r="CJ319" s="335"/>
      <c r="CK319" s="335"/>
      <c r="CL319" s="335"/>
      <c r="CM319" s="12"/>
      <c r="CN319" s="12"/>
      <c r="CO319" s="12"/>
      <c r="CP319" s="12"/>
      <c r="CQ319" s="12"/>
    </row>
    <row r="320" spans="4:95" ht="12" customHeight="1">
      <c r="D320" s="403"/>
      <c r="E320" s="403"/>
      <c r="CF320" s="335"/>
      <c r="CG320" s="335"/>
      <c r="CH320" s="335"/>
      <c r="CI320" s="335"/>
      <c r="CJ320" s="335"/>
      <c r="CK320" s="335"/>
      <c r="CL320" s="335"/>
      <c r="CM320" s="12"/>
      <c r="CN320" s="12"/>
      <c r="CO320" s="12"/>
      <c r="CP320" s="12"/>
      <c r="CQ320" s="12"/>
    </row>
    <row r="321" spans="4:95" ht="12" customHeight="1">
      <c r="D321" s="403"/>
      <c r="E321" s="403"/>
      <c r="CF321" s="335"/>
      <c r="CG321" s="335"/>
      <c r="CH321" s="335"/>
      <c r="CI321" s="335"/>
      <c r="CJ321" s="335"/>
      <c r="CK321" s="335"/>
      <c r="CL321" s="335"/>
      <c r="CM321" s="12"/>
      <c r="CN321" s="12"/>
      <c r="CO321" s="12"/>
      <c r="CP321" s="12"/>
      <c r="CQ321" s="12"/>
    </row>
    <row r="322" spans="4:95" ht="12" customHeight="1">
      <c r="D322" s="403"/>
      <c r="E322" s="403"/>
      <c r="CF322" s="335"/>
      <c r="CG322" s="335"/>
      <c r="CH322" s="335"/>
      <c r="CI322" s="335"/>
      <c r="CJ322" s="335"/>
      <c r="CK322" s="335"/>
      <c r="CL322" s="335"/>
      <c r="CM322" s="12"/>
      <c r="CN322" s="12"/>
      <c r="CO322" s="12"/>
      <c r="CP322" s="12"/>
      <c r="CQ322" s="12"/>
    </row>
    <row r="323" spans="4:95" ht="12" customHeight="1">
      <c r="D323" s="403"/>
      <c r="E323" s="403"/>
      <c r="CF323" s="335"/>
      <c r="CG323" s="335"/>
      <c r="CH323" s="335"/>
      <c r="CI323" s="335"/>
      <c r="CJ323" s="335"/>
      <c r="CK323" s="335"/>
      <c r="CL323" s="335"/>
      <c r="CM323" s="12"/>
      <c r="CN323" s="12"/>
      <c r="CO323" s="12"/>
      <c r="CP323" s="12"/>
      <c r="CQ323" s="12"/>
    </row>
    <row r="324" spans="4:95" ht="12" customHeight="1">
      <c r="D324" s="403"/>
      <c r="E324" s="403"/>
      <c r="CF324" s="335"/>
      <c r="CG324" s="335"/>
      <c r="CH324" s="335"/>
      <c r="CI324" s="335"/>
      <c r="CJ324" s="335"/>
      <c r="CK324" s="335"/>
      <c r="CL324" s="335"/>
      <c r="CM324" s="12"/>
      <c r="CN324" s="12"/>
      <c r="CO324" s="12"/>
      <c r="CP324" s="12"/>
      <c r="CQ324" s="12"/>
    </row>
    <row r="325" spans="4:95" ht="12" customHeight="1">
      <c r="D325" s="403"/>
      <c r="E325" s="403"/>
      <c r="CF325" s="335"/>
      <c r="CG325" s="335"/>
      <c r="CH325" s="335"/>
      <c r="CI325" s="335"/>
      <c r="CJ325" s="335"/>
      <c r="CK325" s="335"/>
      <c r="CL325" s="335"/>
      <c r="CM325" s="12"/>
      <c r="CN325" s="12"/>
      <c r="CO325" s="12"/>
      <c r="CP325" s="12"/>
      <c r="CQ325" s="12"/>
    </row>
    <row r="326" spans="4:95" ht="12" customHeight="1">
      <c r="D326" s="403"/>
      <c r="E326" s="403"/>
      <c r="CF326" s="335"/>
      <c r="CG326" s="335"/>
      <c r="CH326" s="335"/>
      <c r="CI326" s="335"/>
      <c r="CJ326" s="335"/>
      <c r="CK326" s="335"/>
      <c r="CL326" s="335"/>
      <c r="CM326" s="12"/>
      <c r="CN326" s="12"/>
      <c r="CO326" s="12"/>
      <c r="CP326" s="12"/>
      <c r="CQ326" s="12"/>
    </row>
    <row r="327" spans="4:95" ht="12" customHeight="1">
      <c r="D327" s="403"/>
      <c r="E327" s="403"/>
      <c r="CF327" s="335"/>
      <c r="CG327" s="335"/>
      <c r="CH327" s="335"/>
      <c r="CI327" s="335"/>
      <c r="CJ327" s="335"/>
      <c r="CK327" s="335"/>
      <c r="CL327" s="335"/>
      <c r="CM327" s="12"/>
      <c r="CN327" s="12"/>
      <c r="CO327" s="12"/>
      <c r="CP327" s="12"/>
      <c r="CQ327" s="12"/>
    </row>
    <row r="328" spans="4:95" ht="12" customHeight="1">
      <c r="D328" s="403"/>
      <c r="E328" s="403"/>
      <c r="CF328" s="335"/>
      <c r="CG328" s="335"/>
      <c r="CH328" s="335"/>
      <c r="CI328" s="335"/>
      <c r="CJ328" s="335"/>
      <c r="CK328" s="335"/>
      <c r="CL328" s="335"/>
      <c r="CM328" s="12"/>
      <c r="CN328" s="12"/>
      <c r="CO328" s="12"/>
      <c r="CP328" s="12"/>
      <c r="CQ328" s="12"/>
    </row>
    <row r="329" spans="4:95" ht="12" customHeight="1">
      <c r="D329" s="403"/>
      <c r="E329" s="403"/>
      <c r="CF329" s="335"/>
      <c r="CG329" s="335"/>
      <c r="CH329" s="335"/>
      <c r="CI329" s="335"/>
      <c r="CJ329" s="335"/>
      <c r="CK329" s="335"/>
      <c r="CL329" s="335"/>
      <c r="CM329" s="12"/>
      <c r="CN329" s="12"/>
      <c r="CO329" s="12"/>
      <c r="CP329" s="12"/>
      <c r="CQ329" s="12"/>
    </row>
    <row r="330" spans="4:95" ht="12" customHeight="1">
      <c r="D330" s="403"/>
      <c r="E330" s="403"/>
      <c r="CF330" s="335"/>
      <c r="CG330" s="335"/>
      <c r="CH330" s="335"/>
      <c r="CI330" s="335"/>
      <c r="CJ330" s="335"/>
      <c r="CK330" s="335"/>
      <c r="CL330" s="335"/>
      <c r="CM330" s="12"/>
      <c r="CN330" s="12"/>
      <c r="CO330" s="12"/>
      <c r="CP330" s="12"/>
      <c r="CQ330" s="12"/>
    </row>
    <row r="331" spans="4:95" ht="12" customHeight="1">
      <c r="D331" s="403"/>
      <c r="E331" s="403"/>
      <c r="CF331" s="335"/>
      <c r="CG331" s="335"/>
      <c r="CH331" s="335"/>
      <c r="CI331" s="335"/>
      <c r="CJ331" s="335"/>
      <c r="CK331" s="335"/>
      <c r="CL331" s="335"/>
      <c r="CM331" s="12"/>
      <c r="CN331" s="12"/>
      <c r="CO331" s="12"/>
      <c r="CP331" s="12"/>
      <c r="CQ331" s="12"/>
    </row>
    <row r="332" spans="4:95" ht="12" customHeight="1">
      <c r="D332" s="403"/>
      <c r="E332" s="403"/>
      <c r="CF332" s="335"/>
      <c r="CG332" s="335"/>
      <c r="CH332" s="335"/>
      <c r="CI332" s="335"/>
      <c r="CJ332" s="335"/>
      <c r="CK332" s="335"/>
      <c r="CL332" s="335"/>
      <c r="CM332" s="12"/>
      <c r="CN332" s="12"/>
      <c r="CO332" s="12"/>
      <c r="CP332" s="12"/>
      <c r="CQ332" s="12"/>
    </row>
    <row r="333" spans="4:95" ht="12" customHeight="1">
      <c r="D333" s="403"/>
      <c r="E333" s="403"/>
      <c r="CF333" s="335"/>
      <c r="CG333" s="335"/>
      <c r="CH333" s="335"/>
      <c r="CI333" s="335"/>
      <c r="CJ333" s="335"/>
      <c r="CK333" s="335"/>
      <c r="CL333" s="335"/>
      <c r="CM333" s="12"/>
      <c r="CN333" s="12"/>
      <c r="CO333" s="12"/>
      <c r="CP333" s="12"/>
      <c r="CQ333" s="12"/>
    </row>
    <row r="334" spans="4:95" ht="12" customHeight="1">
      <c r="D334" s="403"/>
      <c r="E334" s="403"/>
      <c r="CF334" s="335"/>
      <c r="CG334" s="335"/>
      <c r="CH334" s="335"/>
      <c r="CI334" s="335"/>
      <c r="CJ334" s="335"/>
      <c r="CK334" s="335"/>
      <c r="CL334" s="335"/>
      <c r="CM334" s="12"/>
      <c r="CN334" s="12"/>
      <c r="CO334" s="12"/>
      <c r="CP334" s="12"/>
      <c r="CQ334" s="12"/>
    </row>
    <row r="335" spans="4:95" ht="12" customHeight="1">
      <c r="D335" s="403"/>
      <c r="E335" s="403"/>
      <c r="CF335" s="335"/>
      <c r="CG335" s="335"/>
      <c r="CH335" s="335"/>
      <c r="CI335" s="335"/>
      <c r="CJ335" s="335"/>
      <c r="CK335" s="335"/>
      <c r="CL335" s="335"/>
      <c r="CM335" s="12"/>
      <c r="CN335" s="12"/>
      <c r="CO335" s="12"/>
      <c r="CP335" s="12"/>
      <c r="CQ335" s="12"/>
    </row>
    <row r="336" spans="4:95" ht="12" customHeight="1">
      <c r="D336" s="403"/>
      <c r="E336" s="403"/>
      <c r="CF336" s="335"/>
      <c r="CG336" s="335"/>
      <c r="CH336" s="335"/>
      <c r="CI336" s="335"/>
      <c r="CJ336" s="335"/>
      <c r="CK336" s="335"/>
      <c r="CL336" s="335"/>
      <c r="CM336" s="12"/>
      <c r="CN336" s="12"/>
      <c r="CO336" s="12"/>
      <c r="CP336" s="12"/>
      <c r="CQ336" s="12"/>
    </row>
    <row r="337" spans="4:95" ht="12" customHeight="1">
      <c r="D337" s="403"/>
      <c r="E337" s="403"/>
      <c r="CF337" s="335"/>
      <c r="CG337" s="335"/>
      <c r="CH337" s="335"/>
      <c r="CI337" s="335"/>
      <c r="CJ337" s="335"/>
      <c r="CK337" s="335"/>
      <c r="CL337" s="335"/>
      <c r="CM337" s="12"/>
      <c r="CN337" s="12"/>
      <c r="CO337" s="12"/>
      <c r="CP337" s="12"/>
      <c r="CQ337" s="12"/>
    </row>
    <row r="338" spans="4:95" ht="12" customHeight="1">
      <c r="D338" s="403"/>
      <c r="E338" s="403"/>
      <c r="CF338" s="335"/>
      <c r="CG338" s="335"/>
      <c r="CH338" s="335"/>
      <c r="CI338" s="335"/>
      <c r="CJ338" s="335"/>
      <c r="CK338" s="335"/>
      <c r="CL338" s="335"/>
      <c r="CM338" s="12"/>
      <c r="CN338" s="12"/>
      <c r="CO338" s="12"/>
      <c r="CP338" s="12"/>
      <c r="CQ338" s="12"/>
    </row>
    <row r="339" spans="4:95" ht="12" customHeight="1">
      <c r="D339" s="403"/>
      <c r="E339" s="403"/>
      <c r="CF339" s="335"/>
      <c r="CG339" s="335"/>
      <c r="CH339" s="335"/>
      <c r="CI339" s="335"/>
      <c r="CJ339" s="335"/>
      <c r="CK339" s="335"/>
      <c r="CL339" s="335"/>
      <c r="CM339" s="12"/>
      <c r="CN339" s="12"/>
      <c r="CO339" s="12"/>
      <c r="CP339" s="12"/>
      <c r="CQ339" s="12"/>
    </row>
    <row r="340" spans="4:95" ht="12" customHeight="1">
      <c r="D340" s="403"/>
      <c r="E340" s="403"/>
      <c r="CF340" s="335"/>
      <c r="CG340" s="335"/>
      <c r="CH340" s="335"/>
      <c r="CI340" s="335"/>
      <c r="CJ340" s="335"/>
      <c r="CK340" s="335"/>
      <c r="CL340" s="335"/>
      <c r="CM340" s="12"/>
      <c r="CN340" s="12"/>
      <c r="CO340" s="12"/>
      <c r="CP340" s="12"/>
      <c r="CQ340" s="12"/>
    </row>
    <row r="341" spans="4:95" ht="12" customHeight="1">
      <c r="D341" s="403"/>
      <c r="E341" s="403"/>
      <c r="CF341" s="335"/>
      <c r="CG341" s="335"/>
      <c r="CH341" s="335"/>
      <c r="CI341" s="335"/>
      <c r="CJ341" s="335"/>
      <c r="CK341" s="335"/>
      <c r="CL341" s="335"/>
      <c r="CM341" s="12"/>
      <c r="CN341" s="12"/>
      <c r="CO341" s="12"/>
      <c r="CP341" s="12"/>
      <c r="CQ341" s="12"/>
    </row>
    <row r="342" spans="4:95" ht="12" customHeight="1">
      <c r="D342" s="403"/>
      <c r="E342" s="403"/>
      <c r="CF342" s="335"/>
      <c r="CG342" s="335"/>
      <c r="CH342" s="335"/>
      <c r="CI342" s="335"/>
      <c r="CJ342" s="335"/>
      <c r="CK342" s="335"/>
      <c r="CL342" s="335"/>
      <c r="CM342" s="12"/>
      <c r="CN342" s="12"/>
      <c r="CO342" s="12"/>
      <c r="CP342" s="12"/>
      <c r="CQ342" s="12"/>
    </row>
    <row r="343" spans="4:95" ht="12" customHeight="1">
      <c r="D343" s="403"/>
      <c r="E343" s="403"/>
      <c r="CF343" s="335"/>
      <c r="CG343" s="335"/>
      <c r="CH343" s="335"/>
      <c r="CI343" s="335"/>
      <c r="CJ343" s="335"/>
      <c r="CK343" s="335"/>
      <c r="CL343" s="335"/>
      <c r="CM343" s="12"/>
      <c r="CN343" s="12"/>
      <c r="CO343" s="12"/>
      <c r="CP343" s="12"/>
      <c r="CQ343" s="12"/>
    </row>
    <row r="344" spans="4:95" ht="12" customHeight="1">
      <c r="D344" s="403"/>
      <c r="E344" s="403"/>
      <c r="CF344" s="335"/>
      <c r="CG344" s="335"/>
      <c r="CH344" s="335"/>
      <c r="CI344" s="335"/>
      <c r="CJ344" s="335"/>
      <c r="CK344" s="335"/>
      <c r="CL344" s="335"/>
      <c r="CM344" s="12"/>
      <c r="CN344" s="12"/>
      <c r="CO344" s="12"/>
      <c r="CP344" s="12"/>
      <c r="CQ344" s="12"/>
    </row>
    <row r="345" spans="4:95" ht="12" customHeight="1">
      <c r="D345" s="403"/>
      <c r="E345" s="403"/>
      <c r="CF345" s="335"/>
      <c r="CG345" s="335"/>
      <c r="CH345" s="335"/>
      <c r="CI345" s="335"/>
      <c r="CJ345" s="335"/>
      <c r="CK345" s="335"/>
      <c r="CL345" s="335"/>
      <c r="CM345" s="12"/>
      <c r="CN345" s="12"/>
      <c r="CO345" s="12"/>
      <c r="CP345" s="12"/>
      <c r="CQ345" s="12"/>
    </row>
    <row r="346" spans="4:95" ht="12" customHeight="1">
      <c r="D346" s="403"/>
      <c r="E346" s="403"/>
      <c r="CF346" s="335"/>
      <c r="CG346" s="335"/>
      <c r="CH346" s="335"/>
      <c r="CI346" s="335"/>
      <c r="CJ346" s="335"/>
      <c r="CK346" s="335"/>
      <c r="CL346" s="335"/>
      <c r="CM346" s="12"/>
      <c r="CN346" s="12"/>
      <c r="CO346" s="12"/>
      <c r="CP346" s="12"/>
      <c r="CQ346" s="12"/>
    </row>
    <row r="347" spans="4:95" ht="12" customHeight="1">
      <c r="D347" s="403"/>
      <c r="E347" s="403"/>
      <c r="CF347" s="335"/>
      <c r="CG347" s="335"/>
      <c r="CH347" s="335"/>
      <c r="CI347" s="335"/>
      <c r="CJ347" s="335"/>
      <c r="CK347" s="335"/>
      <c r="CL347" s="335"/>
      <c r="CM347" s="12"/>
      <c r="CN347" s="12"/>
      <c r="CO347" s="12"/>
      <c r="CP347" s="12"/>
      <c r="CQ347" s="12"/>
    </row>
    <row r="348" spans="4:95" ht="12" customHeight="1">
      <c r="D348" s="403"/>
      <c r="E348" s="403"/>
      <c r="CF348" s="335"/>
      <c r="CG348" s="335"/>
      <c r="CH348" s="335"/>
      <c r="CI348" s="335"/>
      <c r="CJ348" s="335"/>
      <c r="CK348" s="335"/>
      <c r="CL348" s="335"/>
      <c r="CM348" s="12"/>
      <c r="CN348" s="12"/>
      <c r="CO348" s="12"/>
      <c r="CP348" s="12"/>
      <c r="CQ348" s="12"/>
    </row>
    <row r="349" spans="4:95" ht="12" customHeight="1">
      <c r="D349" s="403"/>
      <c r="E349" s="403"/>
      <c r="CF349" s="335"/>
      <c r="CG349" s="335"/>
      <c r="CH349" s="335"/>
      <c r="CI349" s="335"/>
      <c r="CJ349" s="335"/>
      <c r="CK349" s="335"/>
      <c r="CL349" s="335"/>
      <c r="CM349" s="12"/>
      <c r="CN349" s="12"/>
      <c r="CO349" s="12"/>
      <c r="CP349" s="12"/>
      <c r="CQ349" s="12"/>
    </row>
    <row r="350" spans="4:95" ht="12" customHeight="1">
      <c r="D350" s="403"/>
      <c r="E350" s="403"/>
      <c r="CF350" s="335"/>
      <c r="CG350" s="335"/>
      <c r="CH350" s="335"/>
      <c r="CI350" s="335"/>
      <c r="CJ350" s="335"/>
      <c r="CK350" s="335"/>
      <c r="CL350" s="335"/>
      <c r="CM350" s="12"/>
      <c r="CN350" s="12"/>
      <c r="CO350" s="12"/>
      <c r="CP350" s="12"/>
      <c r="CQ350" s="12"/>
    </row>
    <row r="351" spans="4:95" ht="12" customHeight="1">
      <c r="D351" s="403"/>
      <c r="E351" s="403"/>
      <c r="CF351" s="335"/>
      <c r="CG351" s="335"/>
      <c r="CH351" s="335"/>
      <c r="CI351" s="335"/>
      <c r="CJ351" s="335"/>
      <c r="CK351" s="335"/>
      <c r="CL351" s="335"/>
      <c r="CM351" s="12"/>
      <c r="CN351" s="12"/>
      <c r="CO351" s="12"/>
      <c r="CP351" s="12"/>
      <c r="CQ351" s="12"/>
    </row>
    <row r="352" spans="4:95" ht="12" customHeight="1">
      <c r="D352" s="403"/>
      <c r="E352" s="403"/>
      <c r="CF352" s="335"/>
      <c r="CG352" s="335"/>
      <c r="CH352" s="335"/>
      <c r="CI352" s="335"/>
      <c r="CJ352" s="335"/>
      <c r="CK352" s="335"/>
      <c r="CL352" s="335"/>
      <c r="CM352" s="12"/>
      <c r="CN352" s="12"/>
      <c r="CO352" s="12"/>
      <c r="CP352" s="12"/>
      <c r="CQ352" s="12"/>
    </row>
    <row r="353" spans="4:95" ht="12" customHeight="1">
      <c r="D353" s="403"/>
      <c r="E353" s="403"/>
      <c r="CF353" s="335"/>
      <c r="CG353" s="335"/>
      <c r="CH353" s="335"/>
      <c r="CI353" s="335"/>
      <c r="CJ353" s="335"/>
      <c r="CK353" s="335"/>
      <c r="CL353" s="335"/>
      <c r="CM353" s="12"/>
      <c r="CN353" s="12"/>
      <c r="CO353" s="12"/>
      <c r="CP353" s="12"/>
      <c r="CQ353" s="12"/>
    </row>
    <row r="354" spans="4:95" ht="12" customHeight="1">
      <c r="D354" s="403"/>
      <c r="E354" s="403"/>
      <c r="CF354" s="335"/>
      <c r="CG354" s="335"/>
      <c r="CH354" s="335"/>
      <c r="CI354" s="335"/>
      <c r="CJ354" s="335"/>
      <c r="CK354" s="335"/>
      <c r="CL354" s="335"/>
      <c r="CM354" s="12"/>
      <c r="CN354" s="12"/>
      <c r="CO354" s="12"/>
      <c r="CP354" s="12"/>
      <c r="CQ354" s="12"/>
    </row>
    <row r="355" spans="4:95" ht="12" customHeight="1">
      <c r="D355" s="403"/>
      <c r="E355" s="403"/>
      <c r="CF355" s="335"/>
      <c r="CG355" s="335"/>
      <c r="CH355" s="335"/>
      <c r="CI355" s="335"/>
      <c r="CJ355" s="335"/>
      <c r="CK355" s="335"/>
      <c r="CL355" s="335"/>
      <c r="CM355" s="12"/>
      <c r="CN355" s="12"/>
      <c r="CO355" s="12"/>
      <c r="CP355" s="12"/>
      <c r="CQ355" s="12"/>
    </row>
    <row r="356" spans="4:95" ht="12" customHeight="1">
      <c r="D356" s="403"/>
      <c r="E356" s="403"/>
      <c r="CF356" s="335"/>
      <c r="CG356" s="335"/>
      <c r="CH356" s="335"/>
      <c r="CI356" s="335"/>
      <c r="CJ356" s="335"/>
      <c r="CK356" s="335"/>
      <c r="CL356" s="335"/>
      <c r="CM356" s="12"/>
      <c r="CN356" s="12"/>
      <c r="CO356" s="12"/>
      <c r="CP356" s="12"/>
      <c r="CQ356" s="12"/>
    </row>
    <row r="357" spans="4:95" ht="12" customHeight="1">
      <c r="D357" s="403"/>
      <c r="E357" s="403"/>
      <c r="CF357" s="335"/>
      <c r="CG357" s="335"/>
      <c r="CH357" s="335"/>
      <c r="CI357" s="335"/>
      <c r="CJ357" s="335"/>
      <c r="CK357" s="335"/>
      <c r="CL357" s="335"/>
      <c r="CM357" s="12"/>
      <c r="CN357" s="12"/>
      <c r="CO357" s="12"/>
      <c r="CP357" s="12"/>
      <c r="CQ357" s="12"/>
    </row>
    <row r="358" spans="4:95" ht="12" customHeight="1">
      <c r="D358" s="403"/>
      <c r="E358" s="403"/>
      <c r="CF358" s="335"/>
      <c r="CG358" s="335"/>
      <c r="CH358" s="335"/>
      <c r="CI358" s="335"/>
      <c r="CJ358" s="335"/>
      <c r="CK358" s="335"/>
      <c r="CL358" s="335"/>
      <c r="CM358" s="12"/>
      <c r="CN358" s="12"/>
      <c r="CO358" s="12"/>
      <c r="CP358" s="12"/>
      <c r="CQ358" s="12"/>
    </row>
    <row r="359" spans="4:95" ht="12" customHeight="1">
      <c r="D359" s="403"/>
      <c r="E359" s="403"/>
      <c r="CF359" s="335"/>
      <c r="CG359" s="335"/>
      <c r="CH359" s="335"/>
      <c r="CI359" s="335"/>
      <c r="CJ359" s="335"/>
      <c r="CK359" s="335"/>
      <c r="CL359" s="335"/>
      <c r="CM359" s="12"/>
      <c r="CN359" s="12"/>
      <c r="CO359" s="12"/>
      <c r="CP359" s="12"/>
      <c r="CQ359" s="12"/>
    </row>
    <row r="360" spans="4:95" ht="12" customHeight="1">
      <c r="D360" s="403"/>
      <c r="E360" s="403"/>
      <c r="CF360" s="335"/>
      <c r="CG360" s="335"/>
      <c r="CH360" s="335"/>
      <c r="CI360" s="335"/>
      <c r="CJ360" s="335"/>
      <c r="CK360" s="335"/>
      <c r="CL360" s="335"/>
      <c r="CM360" s="12"/>
      <c r="CN360" s="12"/>
      <c r="CO360" s="12"/>
      <c r="CP360" s="12"/>
      <c r="CQ360" s="12"/>
    </row>
    <row r="361" spans="4:95" ht="12" customHeight="1">
      <c r="D361" s="403"/>
      <c r="E361" s="403"/>
      <c r="CF361" s="335"/>
      <c r="CG361" s="335"/>
      <c r="CH361" s="335"/>
      <c r="CI361" s="335"/>
      <c r="CJ361" s="335"/>
      <c r="CK361" s="335"/>
      <c r="CL361" s="335"/>
      <c r="CM361" s="12"/>
      <c r="CN361" s="12"/>
      <c r="CO361" s="12"/>
      <c r="CP361" s="12"/>
      <c r="CQ361" s="12"/>
    </row>
    <row r="362" spans="4:95" ht="12" customHeight="1">
      <c r="D362" s="403"/>
      <c r="E362" s="403"/>
      <c r="CF362" s="335"/>
      <c r="CG362" s="335"/>
      <c r="CH362" s="335"/>
      <c r="CI362" s="335"/>
      <c r="CJ362" s="335"/>
      <c r="CK362" s="335"/>
      <c r="CL362" s="335"/>
      <c r="CM362" s="12"/>
      <c r="CN362" s="12"/>
      <c r="CO362" s="12"/>
      <c r="CP362" s="12"/>
      <c r="CQ362" s="12"/>
    </row>
    <row r="363" spans="4:95" ht="12" customHeight="1">
      <c r="D363" s="403"/>
      <c r="E363" s="403"/>
      <c r="CF363" s="335"/>
      <c r="CG363" s="335"/>
      <c r="CH363" s="335"/>
      <c r="CI363" s="335"/>
      <c r="CJ363" s="335"/>
      <c r="CK363" s="335"/>
      <c r="CL363" s="335"/>
      <c r="CM363" s="12"/>
      <c r="CN363" s="12"/>
      <c r="CO363" s="12"/>
      <c r="CP363" s="12"/>
      <c r="CQ363" s="12"/>
    </row>
    <row r="364" spans="4:95" ht="12" customHeight="1">
      <c r="D364" s="403"/>
      <c r="E364" s="403"/>
      <c r="CF364" s="335"/>
      <c r="CG364" s="335"/>
      <c r="CH364" s="335"/>
      <c r="CI364" s="335"/>
      <c r="CJ364" s="335"/>
      <c r="CK364" s="335"/>
      <c r="CL364" s="335"/>
      <c r="CM364" s="12"/>
      <c r="CN364" s="12"/>
      <c r="CO364" s="12"/>
      <c r="CP364" s="12"/>
      <c r="CQ364" s="12"/>
    </row>
    <row r="365" spans="4:95" ht="12" customHeight="1">
      <c r="D365" s="403"/>
      <c r="E365" s="403"/>
      <c r="CF365" s="335"/>
      <c r="CG365" s="335"/>
      <c r="CH365" s="335"/>
      <c r="CI365" s="335"/>
      <c r="CJ365" s="335"/>
      <c r="CK365" s="335"/>
      <c r="CL365" s="335"/>
      <c r="CM365" s="12"/>
      <c r="CN365" s="12"/>
      <c r="CO365" s="12"/>
      <c r="CP365" s="12"/>
      <c r="CQ365" s="12"/>
    </row>
    <row r="366" spans="4:95" ht="12" customHeight="1">
      <c r="D366" s="403"/>
      <c r="E366" s="403"/>
      <c r="CF366" s="335"/>
      <c r="CG366" s="335"/>
      <c r="CH366" s="335"/>
      <c r="CI366" s="335"/>
      <c r="CJ366" s="335"/>
      <c r="CK366" s="335"/>
      <c r="CL366" s="335"/>
      <c r="CM366" s="12"/>
      <c r="CN366" s="12"/>
      <c r="CO366" s="12"/>
      <c r="CP366" s="12"/>
      <c r="CQ366" s="12"/>
    </row>
    <row r="367" spans="4:95" ht="12" customHeight="1">
      <c r="D367" s="403"/>
      <c r="E367" s="403"/>
      <c r="CF367" s="335"/>
      <c r="CG367" s="335"/>
      <c r="CH367" s="335"/>
      <c r="CI367" s="335"/>
      <c r="CJ367" s="335"/>
      <c r="CK367" s="335"/>
      <c r="CL367" s="335"/>
      <c r="CM367" s="12"/>
      <c r="CN367" s="12"/>
      <c r="CO367" s="12"/>
      <c r="CP367" s="12"/>
      <c r="CQ367" s="12"/>
    </row>
    <row r="368" spans="4:95" ht="12" customHeight="1">
      <c r="D368" s="403"/>
      <c r="E368" s="403"/>
      <c r="CF368" s="335"/>
      <c r="CG368" s="335"/>
      <c r="CH368" s="335"/>
      <c r="CI368" s="335"/>
      <c r="CJ368" s="335"/>
      <c r="CK368" s="335"/>
      <c r="CL368" s="335"/>
      <c r="CM368" s="12"/>
      <c r="CN368" s="12"/>
      <c r="CO368" s="12"/>
      <c r="CP368" s="12"/>
      <c r="CQ368" s="12"/>
    </row>
    <row r="369" spans="4:95" ht="12" customHeight="1">
      <c r="D369" s="403"/>
      <c r="E369" s="403"/>
      <c r="CF369" s="335"/>
      <c r="CG369" s="335"/>
      <c r="CH369" s="335"/>
      <c r="CI369" s="335"/>
      <c r="CJ369" s="335"/>
      <c r="CK369" s="335"/>
      <c r="CL369" s="335"/>
      <c r="CM369" s="12"/>
      <c r="CN369" s="12"/>
      <c r="CO369" s="12"/>
      <c r="CP369" s="12"/>
      <c r="CQ369" s="12"/>
    </row>
    <row r="370" spans="4:95" ht="12" customHeight="1">
      <c r="D370" s="403"/>
      <c r="E370" s="403"/>
      <c r="CF370" s="335"/>
      <c r="CG370" s="335"/>
      <c r="CH370" s="335"/>
      <c r="CI370" s="335"/>
      <c r="CJ370" s="335"/>
      <c r="CK370" s="335"/>
      <c r="CL370" s="335"/>
      <c r="CM370" s="12"/>
      <c r="CN370" s="12"/>
      <c r="CO370" s="12"/>
      <c r="CP370" s="12"/>
      <c r="CQ370" s="12"/>
    </row>
    <row r="371" spans="4:95" ht="12" customHeight="1">
      <c r="D371" s="403"/>
      <c r="E371" s="403"/>
      <c r="CF371" s="335"/>
      <c r="CG371" s="335"/>
      <c r="CH371" s="335"/>
      <c r="CI371" s="335"/>
      <c r="CJ371" s="335"/>
      <c r="CK371" s="335"/>
      <c r="CL371" s="335"/>
      <c r="CM371" s="12"/>
      <c r="CN371" s="12"/>
      <c r="CO371" s="12"/>
      <c r="CP371" s="12"/>
      <c r="CQ371" s="12"/>
    </row>
    <row r="372" spans="4:95" ht="12" customHeight="1">
      <c r="D372" s="403"/>
      <c r="E372" s="403"/>
      <c r="CF372" s="335"/>
      <c r="CG372" s="335"/>
      <c r="CH372" s="335"/>
      <c r="CI372" s="335"/>
      <c r="CJ372" s="335"/>
      <c r="CK372" s="335"/>
      <c r="CL372" s="335"/>
      <c r="CM372" s="12"/>
      <c r="CN372" s="12"/>
      <c r="CO372" s="12"/>
      <c r="CP372" s="12"/>
      <c r="CQ372" s="12"/>
    </row>
    <row r="373" spans="4:95" ht="12" customHeight="1">
      <c r="D373" s="403"/>
      <c r="E373" s="403"/>
      <c r="CF373" s="335"/>
      <c r="CG373" s="335"/>
      <c r="CH373" s="335"/>
      <c r="CI373" s="335"/>
      <c r="CJ373" s="335"/>
      <c r="CK373" s="335"/>
      <c r="CL373" s="335"/>
      <c r="CM373" s="12"/>
      <c r="CN373" s="12"/>
      <c r="CO373" s="12"/>
      <c r="CP373" s="12"/>
      <c r="CQ373" s="12"/>
    </row>
    <row r="374" spans="4:95" ht="12" customHeight="1">
      <c r="D374" s="403"/>
      <c r="E374" s="403"/>
      <c r="CF374" s="335"/>
      <c r="CG374" s="335"/>
      <c r="CH374" s="335"/>
      <c r="CI374" s="335"/>
      <c r="CJ374" s="335"/>
      <c r="CK374" s="335"/>
      <c r="CL374" s="335"/>
      <c r="CM374" s="12"/>
      <c r="CN374" s="12"/>
      <c r="CO374" s="12"/>
      <c r="CP374" s="12"/>
      <c r="CQ374" s="12"/>
    </row>
    <row r="375" spans="4:95" ht="12" customHeight="1">
      <c r="D375" s="403"/>
      <c r="E375" s="403"/>
      <c r="CF375" s="335"/>
      <c r="CG375" s="335"/>
      <c r="CH375" s="335"/>
      <c r="CI375" s="335"/>
      <c r="CJ375" s="335"/>
      <c r="CK375" s="335"/>
      <c r="CL375" s="335"/>
      <c r="CM375" s="12"/>
      <c r="CN375" s="12"/>
      <c r="CO375" s="12"/>
      <c r="CP375" s="12"/>
      <c r="CQ375" s="12"/>
    </row>
    <row r="376" spans="4:95" ht="12" customHeight="1">
      <c r="D376" s="403"/>
      <c r="E376" s="403"/>
      <c r="CF376" s="335"/>
      <c r="CG376" s="335"/>
      <c r="CH376" s="335"/>
      <c r="CI376" s="335"/>
      <c r="CJ376" s="335"/>
      <c r="CK376" s="335"/>
      <c r="CL376" s="335"/>
      <c r="CM376" s="12"/>
      <c r="CN376" s="12"/>
      <c r="CO376" s="12"/>
      <c r="CP376" s="12"/>
      <c r="CQ376" s="12"/>
    </row>
    <row r="377" spans="4:95" ht="12" customHeight="1">
      <c r="D377" s="403"/>
      <c r="E377" s="403"/>
      <c r="CF377" s="335"/>
      <c r="CG377" s="335"/>
      <c r="CH377" s="335"/>
      <c r="CI377" s="335"/>
      <c r="CJ377" s="335"/>
      <c r="CK377" s="335"/>
      <c r="CL377" s="335"/>
      <c r="CM377" s="12"/>
      <c r="CN377" s="12"/>
      <c r="CO377" s="12"/>
      <c r="CP377" s="12"/>
      <c r="CQ377" s="12"/>
    </row>
    <row r="378" spans="4:95" ht="12" customHeight="1">
      <c r="D378" s="403"/>
      <c r="E378" s="403"/>
      <c r="CF378" s="335"/>
      <c r="CG378" s="335"/>
      <c r="CH378" s="335"/>
      <c r="CI378" s="335"/>
      <c r="CJ378" s="335"/>
      <c r="CK378" s="335"/>
      <c r="CL378" s="335"/>
      <c r="CM378" s="12"/>
      <c r="CN378" s="12"/>
      <c r="CO378" s="12"/>
      <c r="CP378" s="12"/>
      <c r="CQ378" s="12"/>
    </row>
    <row r="379" spans="4:95" ht="12" customHeight="1">
      <c r="D379" s="403"/>
      <c r="E379" s="403"/>
      <c r="CF379" s="335"/>
      <c r="CG379" s="335"/>
      <c r="CH379" s="335"/>
      <c r="CI379" s="335"/>
      <c r="CJ379" s="335"/>
      <c r="CK379" s="335"/>
      <c r="CL379" s="335"/>
      <c r="CM379" s="12"/>
      <c r="CN379" s="12"/>
      <c r="CO379" s="12"/>
      <c r="CP379" s="12"/>
      <c r="CQ379" s="12"/>
    </row>
    <row r="380" spans="4:95" ht="12" customHeight="1">
      <c r="D380" s="403"/>
      <c r="E380" s="403"/>
      <c r="CF380" s="335"/>
      <c r="CG380" s="335"/>
      <c r="CH380" s="335"/>
      <c r="CI380" s="335"/>
      <c r="CJ380" s="335"/>
      <c r="CK380" s="335"/>
      <c r="CL380" s="335"/>
      <c r="CM380" s="12"/>
      <c r="CN380" s="12"/>
      <c r="CO380" s="12"/>
      <c r="CP380" s="12"/>
      <c r="CQ380" s="12"/>
    </row>
    <row r="381" spans="4:95" ht="12" customHeight="1">
      <c r="D381" s="403"/>
      <c r="E381" s="403"/>
      <c r="CF381" s="335"/>
      <c r="CG381" s="335"/>
      <c r="CH381" s="335"/>
      <c r="CI381" s="335"/>
      <c r="CJ381" s="335"/>
      <c r="CK381" s="335"/>
      <c r="CL381" s="335"/>
      <c r="CM381" s="12"/>
      <c r="CN381" s="12"/>
      <c r="CO381" s="12"/>
      <c r="CP381" s="12"/>
      <c r="CQ381" s="12"/>
    </row>
    <row r="382" spans="4:95" ht="12" customHeight="1">
      <c r="D382" s="403"/>
      <c r="E382" s="403"/>
      <c r="CF382" s="335"/>
      <c r="CG382" s="335"/>
      <c r="CH382" s="335"/>
      <c r="CI382" s="335"/>
      <c r="CJ382" s="335"/>
      <c r="CK382" s="335"/>
      <c r="CL382" s="335"/>
      <c r="CM382" s="12"/>
      <c r="CN382" s="12"/>
      <c r="CO382" s="12"/>
      <c r="CP382" s="12"/>
      <c r="CQ382" s="12"/>
    </row>
    <row r="383" spans="4:95" ht="12" customHeight="1">
      <c r="D383" s="403"/>
      <c r="E383" s="403"/>
      <c r="CF383" s="335"/>
      <c r="CG383" s="335"/>
      <c r="CH383" s="335"/>
      <c r="CI383" s="335"/>
      <c r="CJ383" s="335"/>
      <c r="CK383" s="335"/>
      <c r="CL383" s="335"/>
      <c r="CM383" s="12"/>
      <c r="CN383" s="12"/>
      <c r="CO383" s="12"/>
      <c r="CP383" s="12"/>
      <c r="CQ383" s="12"/>
    </row>
    <row r="384" spans="4:95" ht="12" customHeight="1">
      <c r="D384" s="403"/>
      <c r="E384" s="403"/>
      <c r="CF384" s="335"/>
      <c r="CG384" s="335"/>
      <c r="CH384" s="335"/>
      <c r="CI384" s="335"/>
      <c r="CJ384" s="335"/>
      <c r="CK384" s="335"/>
      <c r="CL384" s="335"/>
      <c r="CM384" s="12"/>
      <c r="CN384" s="12"/>
      <c r="CO384" s="12"/>
      <c r="CP384" s="12"/>
      <c r="CQ384" s="12"/>
    </row>
    <row r="385" spans="4:95" ht="12" customHeight="1">
      <c r="D385" s="403"/>
      <c r="E385" s="403"/>
      <c r="CF385" s="335"/>
      <c r="CG385" s="335"/>
      <c r="CH385" s="335"/>
      <c r="CI385" s="335"/>
      <c r="CJ385" s="335"/>
      <c r="CK385" s="335"/>
      <c r="CL385" s="335"/>
      <c r="CM385" s="12"/>
      <c r="CN385" s="12"/>
      <c r="CO385" s="12"/>
      <c r="CP385" s="12"/>
      <c r="CQ385" s="12"/>
    </row>
    <row r="386" spans="4:95" ht="12" customHeight="1">
      <c r="D386" s="403"/>
      <c r="E386" s="403"/>
      <c r="CF386" s="335"/>
      <c r="CG386" s="335"/>
      <c r="CH386" s="335"/>
      <c r="CI386" s="335"/>
      <c r="CJ386" s="335"/>
      <c r="CK386" s="335"/>
      <c r="CL386" s="335"/>
      <c r="CM386" s="12"/>
      <c r="CN386" s="12"/>
      <c r="CO386" s="12"/>
      <c r="CP386" s="12"/>
      <c r="CQ386" s="12"/>
    </row>
    <row r="387" spans="4:95" ht="12" customHeight="1">
      <c r="D387" s="403"/>
      <c r="E387" s="403"/>
      <c r="CF387" s="335"/>
      <c r="CG387" s="335"/>
      <c r="CH387" s="335"/>
      <c r="CI387" s="335"/>
      <c r="CJ387" s="335"/>
      <c r="CK387" s="335"/>
      <c r="CL387" s="335"/>
      <c r="CM387" s="12"/>
      <c r="CN387" s="12"/>
      <c r="CO387" s="12"/>
      <c r="CP387" s="12"/>
      <c r="CQ387" s="12"/>
    </row>
    <row r="388" spans="4:95" ht="12" customHeight="1">
      <c r="D388" s="403"/>
      <c r="E388" s="403"/>
      <c r="CF388" s="335"/>
      <c r="CG388" s="335"/>
      <c r="CH388" s="335"/>
      <c r="CI388" s="335"/>
      <c r="CJ388" s="335"/>
      <c r="CK388" s="335"/>
      <c r="CL388" s="335"/>
      <c r="CM388" s="12"/>
      <c r="CN388" s="12"/>
      <c r="CO388" s="12"/>
      <c r="CP388" s="12"/>
      <c r="CQ388" s="12"/>
    </row>
    <row r="389" spans="4:95" ht="12" customHeight="1">
      <c r="D389" s="403"/>
      <c r="E389" s="403"/>
      <c r="CF389" s="335"/>
      <c r="CG389" s="335"/>
      <c r="CH389" s="335"/>
      <c r="CI389" s="335"/>
      <c r="CJ389" s="335"/>
      <c r="CK389" s="335"/>
      <c r="CL389" s="335"/>
      <c r="CM389" s="12"/>
      <c r="CN389" s="12"/>
      <c r="CO389" s="12"/>
      <c r="CP389" s="12"/>
      <c r="CQ389" s="12"/>
    </row>
    <row r="390" spans="4:95" ht="12" customHeight="1">
      <c r="D390" s="403"/>
      <c r="E390" s="403"/>
      <c r="CF390" s="335"/>
      <c r="CG390" s="335"/>
      <c r="CH390" s="335"/>
      <c r="CI390" s="335"/>
      <c r="CJ390" s="335"/>
      <c r="CK390" s="335"/>
      <c r="CL390" s="335"/>
      <c r="CM390" s="12"/>
      <c r="CN390" s="12"/>
      <c r="CO390" s="12"/>
      <c r="CP390" s="12"/>
      <c r="CQ390" s="12"/>
    </row>
    <row r="391" spans="4:95" ht="12" customHeight="1">
      <c r="D391" s="403"/>
      <c r="E391" s="403"/>
      <c r="CF391" s="335"/>
      <c r="CG391" s="335"/>
      <c r="CH391" s="335"/>
      <c r="CI391" s="335"/>
      <c r="CJ391" s="335"/>
      <c r="CK391" s="335"/>
      <c r="CL391" s="335"/>
      <c r="CM391" s="12"/>
      <c r="CN391" s="12"/>
      <c r="CO391" s="12"/>
      <c r="CP391" s="12"/>
      <c r="CQ391" s="12"/>
    </row>
    <row r="392" spans="4:95" ht="12" customHeight="1">
      <c r="D392" s="403"/>
      <c r="E392" s="403"/>
      <c r="CF392" s="335"/>
      <c r="CG392" s="335"/>
      <c r="CH392" s="335"/>
      <c r="CI392" s="335"/>
      <c r="CJ392" s="335"/>
      <c r="CK392" s="335"/>
      <c r="CL392" s="335"/>
      <c r="CM392" s="12"/>
      <c r="CN392" s="12"/>
      <c r="CO392" s="12"/>
      <c r="CP392" s="12"/>
      <c r="CQ392" s="12"/>
    </row>
    <row r="393" spans="4:95" ht="12" customHeight="1">
      <c r="D393" s="403"/>
      <c r="E393" s="403"/>
      <c r="CF393" s="335"/>
      <c r="CG393" s="335"/>
      <c r="CH393" s="335"/>
      <c r="CI393" s="335"/>
      <c r="CJ393" s="335"/>
      <c r="CK393" s="335"/>
      <c r="CL393" s="335"/>
      <c r="CM393" s="12"/>
      <c r="CN393" s="12"/>
      <c r="CO393" s="12"/>
      <c r="CP393" s="12"/>
      <c r="CQ393" s="12"/>
    </row>
    <row r="394" spans="4:95" ht="12" customHeight="1">
      <c r="D394" s="403"/>
      <c r="E394" s="403"/>
      <c r="CF394" s="335"/>
      <c r="CG394" s="335"/>
      <c r="CH394" s="335"/>
      <c r="CI394" s="335"/>
      <c r="CJ394" s="335"/>
      <c r="CK394" s="335"/>
      <c r="CL394" s="335"/>
      <c r="CM394" s="12"/>
      <c r="CN394" s="12"/>
      <c r="CO394" s="12"/>
      <c r="CP394" s="12"/>
      <c r="CQ394" s="12"/>
    </row>
    <row r="395" spans="4:95" ht="12" customHeight="1">
      <c r="D395" s="403"/>
      <c r="E395" s="403"/>
      <c r="CF395" s="335"/>
      <c r="CG395" s="335"/>
      <c r="CH395" s="335"/>
      <c r="CI395" s="335"/>
      <c r="CJ395" s="335"/>
      <c r="CK395" s="335"/>
      <c r="CL395" s="335"/>
      <c r="CM395" s="12"/>
      <c r="CN395" s="12"/>
      <c r="CO395" s="12"/>
      <c r="CP395" s="12"/>
      <c r="CQ395" s="12"/>
    </row>
    <row r="396" spans="4:95" ht="12" customHeight="1">
      <c r="D396" s="403"/>
      <c r="E396" s="403"/>
      <c r="CF396" s="335"/>
      <c r="CG396" s="335"/>
      <c r="CH396" s="335"/>
      <c r="CI396" s="335"/>
      <c r="CJ396" s="335"/>
      <c r="CK396" s="335"/>
      <c r="CL396" s="335"/>
      <c r="CM396" s="12"/>
      <c r="CN396" s="12"/>
      <c r="CO396" s="12"/>
      <c r="CP396" s="12"/>
      <c r="CQ396" s="12"/>
    </row>
    <row r="397" spans="4:95" ht="12" customHeight="1">
      <c r="D397" s="403"/>
      <c r="E397" s="403"/>
      <c r="CF397" s="335"/>
      <c r="CG397" s="335"/>
      <c r="CH397" s="335"/>
      <c r="CI397" s="335"/>
      <c r="CJ397" s="335"/>
      <c r="CK397" s="335"/>
      <c r="CL397" s="335"/>
      <c r="CM397" s="12"/>
      <c r="CN397" s="12"/>
      <c r="CO397" s="12"/>
      <c r="CP397" s="12"/>
      <c r="CQ397" s="12"/>
    </row>
    <row r="398" spans="4:95" ht="12" customHeight="1">
      <c r="D398" s="403"/>
      <c r="E398" s="403"/>
      <c r="CF398" s="335"/>
      <c r="CG398" s="335"/>
      <c r="CH398" s="335"/>
      <c r="CI398" s="335"/>
      <c r="CJ398" s="335"/>
      <c r="CK398" s="335"/>
      <c r="CL398" s="335"/>
      <c r="CM398" s="12"/>
      <c r="CN398" s="12"/>
      <c r="CO398" s="12"/>
      <c r="CP398" s="12"/>
      <c r="CQ398" s="12"/>
    </row>
    <row r="399" spans="4:95" ht="12" customHeight="1">
      <c r="D399" s="403"/>
      <c r="E399" s="403"/>
      <c r="CF399" s="335"/>
      <c r="CG399" s="335"/>
      <c r="CH399" s="335"/>
      <c r="CI399" s="335"/>
      <c r="CJ399" s="335"/>
      <c r="CK399" s="335"/>
      <c r="CL399" s="335"/>
      <c r="CM399" s="12"/>
      <c r="CN399" s="12"/>
      <c r="CO399" s="12"/>
      <c r="CP399" s="12"/>
      <c r="CQ399" s="12"/>
    </row>
    <row r="400" spans="4:95" ht="12" customHeight="1">
      <c r="D400" s="403"/>
      <c r="E400" s="403"/>
      <c r="CF400" s="335"/>
      <c r="CG400" s="335"/>
      <c r="CH400" s="335"/>
      <c r="CI400" s="335"/>
      <c r="CJ400" s="335"/>
      <c r="CK400" s="335"/>
      <c r="CL400" s="335"/>
      <c r="CM400" s="12"/>
      <c r="CN400" s="12"/>
      <c r="CO400" s="12"/>
      <c r="CP400" s="12"/>
      <c r="CQ400" s="12"/>
    </row>
    <row r="401" spans="4:95" ht="12" customHeight="1">
      <c r="D401" s="403"/>
      <c r="E401" s="403"/>
      <c r="CF401" s="335"/>
      <c r="CG401" s="335"/>
      <c r="CH401" s="335"/>
      <c r="CI401" s="335"/>
      <c r="CJ401" s="335"/>
      <c r="CK401" s="335"/>
      <c r="CL401" s="335"/>
      <c r="CM401" s="12"/>
      <c r="CN401" s="12"/>
      <c r="CO401" s="12"/>
      <c r="CP401" s="12"/>
      <c r="CQ401" s="12"/>
    </row>
    <row r="402" spans="4:95" ht="12" customHeight="1">
      <c r="D402" s="403"/>
      <c r="E402" s="403"/>
      <c r="CF402" s="335"/>
      <c r="CG402" s="335"/>
      <c r="CH402" s="335"/>
      <c r="CI402" s="335"/>
      <c r="CJ402" s="335"/>
      <c r="CK402" s="335"/>
      <c r="CL402" s="335"/>
      <c r="CM402" s="12"/>
      <c r="CN402" s="12"/>
      <c r="CO402" s="12"/>
      <c r="CP402" s="12"/>
      <c r="CQ402" s="12"/>
    </row>
    <row r="403" spans="4:95" ht="12" customHeight="1">
      <c r="D403" s="403"/>
      <c r="E403" s="403"/>
      <c r="CF403" s="335"/>
      <c r="CG403" s="335"/>
      <c r="CH403" s="335"/>
      <c r="CI403" s="335"/>
      <c r="CJ403" s="335"/>
      <c r="CK403" s="335"/>
      <c r="CL403" s="335"/>
      <c r="CM403" s="12"/>
      <c r="CN403" s="12"/>
      <c r="CO403" s="12"/>
      <c r="CP403" s="12"/>
      <c r="CQ403" s="12"/>
    </row>
    <row r="404" spans="4:95" ht="12" customHeight="1">
      <c r="D404" s="403"/>
      <c r="E404" s="403"/>
      <c r="CF404" s="335"/>
      <c r="CG404" s="335"/>
      <c r="CH404" s="335"/>
      <c r="CI404" s="335"/>
      <c r="CJ404" s="335"/>
      <c r="CK404" s="335"/>
      <c r="CL404" s="335"/>
      <c r="CM404" s="12"/>
      <c r="CN404" s="12"/>
      <c r="CO404" s="12"/>
      <c r="CP404" s="12"/>
      <c r="CQ404" s="12"/>
    </row>
    <row r="405" spans="4:95" ht="12" customHeight="1">
      <c r="D405" s="403"/>
      <c r="E405" s="403"/>
      <c r="CF405" s="335"/>
      <c r="CG405" s="335"/>
      <c r="CH405" s="335"/>
      <c r="CI405" s="335"/>
      <c r="CJ405" s="335"/>
      <c r="CK405" s="335"/>
      <c r="CL405" s="335"/>
      <c r="CM405" s="12"/>
      <c r="CN405" s="12"/>
      <c r="CO405" s="12"/>
      <c r="CP405" s="12"/>
      <c r="CQ405" s="12"/>
    </row>
    <row r="406" spans="4:95" ht="12" customHeight="1">
      <c r="D406" s="403"/>
      <c r="E406" s="403"/>
      <c r="CF406" s="335"/>
      <c r="CG406" s="335"/>
      <c r="CH406" s="335"/>
      <c r="CI406" s="335"/>
      <c r="CJ406" s="335"/>
      <c r="CK406" s="335"/>
      <c r="CL406" s="335"/>
      <c r="CM406" s="12"/>
      <c r="CN406" s="12"/>
      <c r="CO406" s="12"/>
      <c r="CP406" s="12"/>
      <c r="CQ406" s="12"/>
    </row>
    <row r="407" spans="4:95" ht="12" customHeight="1">
      <c r="D407" s="403"/>
      <c r="E407" s="403"/>
      <c r="CF407" s="335"/>
      <c r="CG407" s="335"/>
      <c r="CH407" s="335"/>
      <c r="CI407" s="335"/>
      <c r="CJ407" s="335"/>
      <c r="CK407" s="335"/>
      <c r="CL407" s="335"/>
      <c r="CM407" s="12"/>
      <c r="CN407" s="12"/>
      <c r="CO407" s="12"/>
      <c r="CP407" s="12"/>
      <c r="CQ407" s="12"/>
    </row>
    <row r="408" spans="4:95" ht="12" customHeight="1">
      <c r="D408" s="403"/>
      <c r="E408" s="403"/>
      <c r="CF408" s="335"/>
      <c r="CG408" s="335"/>
      <c r="CH408" s="335"/>
      <c r="CI408" s="335"/>
      <c r="CJ408" s="335"/>
      <c r="CK408" s="335"/>
      <c r="CL408" s="335"/>
      <c r="CM408" s="12"/>
      <c r="CN408" s="12"/>
      <c r="CO408" s="12"/>
      <c r="CP408" s="12"/>
      <c r="CQ408" s="12"/>
    </row>
    <row r="409" spans="4:95" ht="12" customHeight="1">
      <c r="D409" s="403"/>
      <c r="E409" s="403"/>
      <c r="CF409" s="335"/>
      <c r="CG409" s="335"/>
      <c r="CH409" s="335"/>
      <c r="CI409" s="335"/>
      <c r="CJ409" s="335"/>
      <c r="CK409" s="335"/>
      <c r="CL409" s="335"/>
      <c r="CM409" s="12"/>
      <c r="CN409" s="12"/>
      <c r="CO409" s="12"/>
      <c r="CP409" s="12"/>
      <c r="CQ409" s="12"/>
    </row>
    <row r="410" spans="4:95" ht="12" customHeight="1">
      <c r="D410" s="403"/>
      <c r="E410" s="403"/>
      <c r="CF410" s="335"/>
      <c r="CG410" s="335"/>
      <c r="CH410" s="335"/>
      <c r="CI410" s="335"/>
      <c r="CJ410" s="335"/>
      <c r="CK410" s="335"/>
      <c r="CL410" s="335"/>
      <c r="CM410" s="12"/>
      <c r="CN410" s="12"/>
      <c r="CO410" s="12"/>
      <c r="CP410" s="12"/>
      <c r="CQ410" s="12"/>
    </row>
    <row r="411" spans="4:95" ht="12" customHeight="1">
      <c r="D411" s="403"/>
      <c r="E411" s="403"/>
      <c r="CF411" s="335"/>
      <c r="CG411" s="335"/>
      <c r="CH411" s="335"/>
      <c r="CI411" s="335"/>
      <c r="CJ411" s="335"/>
      <c r="CK411" s="335"/>
      <c r="CL411" s="335"/>
      <c r="CM411" s="12"/>
      <c r="CN411" s="12"/>
      <c r="CO411" s="12"/>
      <c r="CP411" s="12"/>
      <c r="CQ411" s="12"/>
    </row>
    <row r="412" spans="4:95" ht="12" customHeight="1">
      <c r="D412" s="403"/>
      <c r="E412" s="403"/>
      <c r="CF412" s="335"/>
      <c r="CG412" s="335"/>
      <c r="CH412" s="335"/>
      <c r="CI412" s="335"/>
      <c r="CJ412" s="335"/>
      <c r="CK412" s="335"/>
      <c r="CL412" s="335"/>
      <c r="CM412" s="12"/>
      <c r="CN412" s="12"/>
      <c r="CO412" s="12"/>
      <c r="CP412" s="12"/>
      <c r="CQ412" s="12"/>
    </row>
    <row r="413" spans="4:95" ht="12" customHeight="1">
      <c r="D413" s="403"/>
      <c r="E413" s="403"/>
      <c r="CF413" s="335"/>
      <c r="CG413" s="335"/>
      <c r="CH413" s="335"/>
      <c r="CI413" s="335"/>
      <c r="CJ413" s="335"/>
      <c r="CK413" s="335"/>
      <c r="CL413" s="335"/>
      <c r="CM413" s="12"/>
      <c r="CN413" s="12"/>
      <c r="CO413" s="12"/>
      <c r="CP413" s="12"/>
      <c r="CQ413" s="12"/>
    </row>
    <row r="414" spans="4:95" ht="12" customHeight="1">
      <c r="D414" s="403"/>
      <c r="E414" s="403"/>
      <c r="CF414" s="335"/>
      <c r="CG414" s="335"/>
      <c r="CH414" s="335"/>
      <c r="CI414" s="335"/>
      <c r="CJ414" s="335"/>
      <c r="CK414" s="335"/>
      <c r="CL414" s="335"/>
      <c r="CM414" s="12"/>
      <c r="CN414" s="12"/>
      <c r="CO414" s="12"/>
      <c r="CP414" s="12"/>
      <c r="CQ414" s="12"/>
    </row>
    <row r="415" spans="4:95" ht="12" customHeight="1">
      <c r="D415" s="403"/>
      <c r="E415" s="403"/>
      <c r="CF415" s="335"/>
      <c r="CG415" s="335"/>
      <c r="CH415" s="335"/>
      <c r="CI415" s="335"/>
      <c r="CJ415" s="335"/>
      <c r="CK415" s="335"/>
      <c r="CL415" s="335"/>
      <c r="CM415" s="12"/>
      <c r="CN415" s="12"/>
      <c r="CO415" s="12"/>
      <c r="CP415" s="12"/>
      <c r="CQ415" s="12"/>
    </row>
    <row r="416" spans="4:95" ht="12" customHeight="1">
      <c r="D416" s="403"/>
      <c r="E416" s="403"/>
      <c r="CF416" s="335"/>
      <c r="CG416" s="335"/>
      <c r="CH416" s="335"/>
      <c r="CI416" s="335"/>
      <c r="CJ416" s="335"/>
      <c r="CK416" s="335"/>
      <c r="CL416" s="335"/>
      <c r="CM416" s="12"/>
      <c r="CN416" s="12"/>
      <c r="CO416" s="12"/>
      <c r="CP416" s="12"/>
      <c r="CQ416" s="12"/>
    </row>
    <row r="417" spans="4:95" ht="12" customHeight="1">
      <c r="D417" s="403"/>
      <c r="E417" s="403"/>
      <c r="CF417" s="335"/>
      <c r="CG417" s="335"/>
      <c r="CH417" s="335"/>
      <c r="CI417" s="335"/>
      <c r="CJ417" s="335"/>
      <c r="CK417" s="335"/>
      <c r="CL417" s="335"/>
      <c r="CM417" s="12"/>
      <c r="CN417" s="12"/>
      <c r="CO417" s="12"/>
      <c r="CP417" s="12"/>
      <c r="CQ417" s="12"/>
    </row>
    <row r="418" spans="4:95" ht="12" customHeight="1">
      <c r="D418" s="403"/>
      <c r="E418" s="403"/>
      <c r="CF418" s="335"/>
      <c r="CG418" s="335"/>
      <c r="CH418" s="335"/>
      <c r="CI418" s="335"/>
      <c r="CJ418" s="335"/>
      <c r="CK418" s="335"/>
      <c r="CL418" s="335"/>
      <c r="CM418" s="12"/>
      <c r="CN418" s="12"/>
      <c r="CO418" s="12"/>
      <c r="CP418" s="12"/>
      <c r="CQ418" s="12"/>
    </row>
    <row r="419" spans="4:95" ht="12" customHeight="1">
      <c r="D419" s="403"/>
      <c r="E419" s="403"/>
      <c r="CF419" s="335"/>
      <c r="CG419" s="335"/>
      <c r="CH419" s="335"/>
      <c r="CI419" s="335"/>
      <c r="CJ419" s="335"/>
      <c r="CK419" s="335"/>
      <c r="CL419" s="335"/>
      <c r="CM419" s="12"/>
      <c r="CN419" s="12"/>
      <c r="CO419" s="12"/>
      <c r="CP419" s="12"/>
      <c r="CQ419" s="12"/>
    </row>
    <row r="420" spans="4:95" ht="12" customHeight="1">
      <c r="D420" s="403"/>
      <c r="E420" s="403"/>
      <c r="CF420" s="335"/>
      <c r="CG420" s="335"/>
      <c r="CH420" s="335"/>
      <c r="CI420" s="335"/>
      <c r="CJ420" s="335"/>
      <c r="CK420" s="335"/>
      <c r="CL420" s="335"/>
      <c r="CM420" s="12"/>
      <c r="CN420" s="12"/>
      <c r="CO420" s="12"/>
      <c r="CP420" s="12"/>
      <c r="CQ420" s="12"/>
    </row>
    <row r="421" spans="4:95" ht="12" customHeight="1">
      <c r="D421" s="403"/>
      <c r="E421" s="403"/>
      <c r="CF421" s="335"/>
      <c r="CG421" s="335"/>
      <c r="CH421" s="335"/>
      <c r="CI421" s="335"/>
      <c r="CJ421" s="335"/>
      <c r="CK421" s="335"/>
      <c r="CL421" s="335"/>
      <c r="CM421" s="12"/>
      <c r="CN421" s="12"/>
      <c r="CO421" s="12"/>
      <c r="CP421" s="12"/>
      <c r="CQ421" s="12"/>
    </row>
    <row r="422" spans="4:95" ht="12" customHeight="1">
      <c r="D422" s="403"/>
      <c r="E422" s="403"/>
      <c r="CF422" s="335"/>
      <c r="CG422" s="335"/>
      <c r="CH422" s="335"/>
      <c r="CI422" s="335"/>
      <c r="CJ422" s="335"/>
      <c r="CK422" s="335"/>
      <c r="CL422" s="335"/>
      <c r="CM422" s="12"/>
      <c r="CN422" s="12"/>
      <c r="CO422" s="12"/>
      <c r="CP422" s="12"/>
      <c r="CQ422" s="12"/>
    </row>
    <row r="423" spans="4:95" ht="12" customHeight="1">
      <c r="D423" s="403"/>
      <c r="E423" s="403"/>
      <c r="CF423" s="335"/>
      <c r="CG423" s="335"/>
      <c r="CH423" s="335"/>
      <c r="CI423" s="335"/>
      <c r="CJ423" s="335"/>
      <c r="CK423" s="335"/>
      <c r="CL423" s="335"/>
      <c r="CM423" s="12"/>
      <c r="CN423" s="12"/>
      <c r="CO423" s="12"/>
      <c r="CP423" s="12"/>
      <c r="CQ423" s="12"/>
    </row>
    <row r="424" spans="4:95" ht="12" customHeight="1">
      <c r="D424" s="403"/>
      <c r="E424" s="403"/>
      <c r="CF424" s="335"/>
      <c r="CG424" s="335"/>
      <c r="CH424" s="335"/>
      <c r="CI424" s="335"/>
      <c r="CJ424" s="335"/>
      <c r="CK424" s="335"/>
      <c r="CL424" s="335"/>
      <c r="CM424" s="12"/>
      <c r="CN424" s="12"/>
      <c r="CO424" s="12"/>
      <c r="CP424" s="12"/>
      <c r="CQ424" s="12"/>
    </row>
    <row r="425" spans="4:95" ht="12" customHeight="1">
      <c r="D425" s="403"/>
      <c r="E425" s="403"/>
      <c r="CF425" s="335"/>
      <c r="CG425" s="335"/>
      <c r="CH425" s="335"/>
      <c r="CI425" s="335"/>
      <c r="CJ425" s="335"/>
      <c r="CK425" s="335"/>
      <c r="CL425" s="335"/>
      <c r="CM425" s="12"/>
      <c r="CN425" s="12"/>
      <c r="CO425" s="12"/>
      <c r="CP425" s="12"/>
      <c r="CQ425" s="12"/>
    </row>
    <row r="426" spans="4:95" ht="12" customHeight="1">
      <c r="D426" s="403"/>
      <c r="E426" s="403"/>
      <c r="CF426" s="335"/>
      <c r="CG426" s="335"/>
      <c r="CH426" s="335"/>
      <c r="CI426" s="335"/>
      <c r="CJ426" s="335"/>
      <c r="CK426" s="335"/>
      <c r="CL426" s="335"/>
      <c r="CM426" s="12"/>
      <c r="CN426" s="12"/>
      <c r="CO426" s="12"/>
      <c r="CP426" s="12"/>
      <c r="CQ426" s="12"/>
    </row>
    <row r="427" spans="4:95" ht="12" customHeight="1">
      <c r="D427" s="403"/>
      <c r="E427" s="403"/>
      <c r="CF427" s="335"/>
      <c r="CG427" s="335"/>
      <c r="CH427" s="335"/>
      <c r="CI427" s="335"/>
      <c r="CJ427" s="335"/>
      <c r="CK427" s="335"/>
      <c r="CL427" s="335"/>
      <c r="CM427" s="12"/>
      <c r="CN427" s="12"/>
      <c r="CO427" s="12"/>
      <c r="CP427" s="12"/>
      <c r="CQ427" s="12"/>
    </row>
    <row r="428" spans="4:95" ht="12" customHeight="1">
      <c r="D428" s="403"/>
      <c r="E428" s="403"/>
      <c r="CF428" s="335"/>
      <c r="CG428" s="335"/>
      <c r="CH428" s="335"/>
      <c r="CI428" s="335"/>
      <c r="CJ428" s="335"/>
      <c r="CK428" s="335"/>
      <c r="CL428" s="335"/>
      <c r="CM428" s="12"/>
      <c r="CN428" s="12"/>
      <c r="CO428" s="12"/>
      <c r="CP428" s="12"/>
      <c r="CQ428" s="12"/>
    </row>
    <row r="429" spans="4:95" ht="12" customHeight="1">
      <c r="D429" s="403"/>
      <c r="E429" s="403"/>
      <c r="CF429" s="335"/>
      <c r="CG429" s="335"/>
      <c r="CH429" s="335"/>
      <c r="CI429" s="335"/>
      <c r="CJ429" s="335"/>
      <c r="CK429" s="335"/>
      <c r="CL429" s="335"/>
      <c r="CM429" s="12"/>
      <c r="CN429" s="12"/>
      <c r="CO429" s="12"/>
      <c r="CP429" s="12"/>
      <c r="CQ429" s="12"/>
    </row>
    <row r="430" spans="4:95" ht="12" customHeight="1">
      <c r="D430" s="403"/>
      <c r="E430" s="403"/>
      <c r="CF430" s="335"/>
      <c r="CG430" s="335"/>
      <c r="CH430" s="335"/>
      <c r="CI430" s="335"/>
      <c r="CJ430" s="335"/>
      <c r="CK430" s="335"/>
      <c r="CL430" s="335"/>
      <c r="CM430" s="12"/>
      <c r="CN430" s="12"/>
      <c r="CO430" s="12"/>
      <c r="CP430" s="12"/>
      <c r="CQ430" s="12"/>
    </row>
    <row r="431" spans="4:95" ht="12" customHeight="1">
      <c r="D431" s="403"/>
      <c r="E431" s="403"/>
      <c r="CF431" s="335"/>
      <c r="CG431" s="335"/>
      <c r="CH431" s="335"/>
      <c r="CI431" s="335"/>
      <c r="CJ431" s="335"/>
      <c r="CK431" s="335"/>
      <c r="CL431" s="335"/>
      <c r="CM431" s="12"/>
      <c r="CN431" s="12"/>
      <c r="CO431" s="12"/>
      <c r="CP431" s="12"/>
      <c r="CQ431" s="12"/>
    </row>
    <row r="432" spans="4:95" ht="12" customHeight="1">
      <c r="D432" s="403"/>
      <c r="E432" s="403"/>
      <c r="CF432" s="335"/>
      <c r="CG432" s="335"/>
      <c r="CH432" s="335"/>
      <c r="CI432" s="335"/>
      <c r="CJ432" s="335"/>
      <c r="CK432" s="335"/>
      <c r="CL432" s="335"/>
      <c r="CM432" s="12"/>
      <c r="CN432" s="12"/>
      <c r="CO432" s="12"/>
      <c r="CP432" s="12"/>
      <c r="CQ432" s="12"/>
    </row>
    <row r="433" spans="4:95" ht="12" customHeight="1">
      <c r="D433" s="403"/>
      <c r="E433" s="403"/>
      <c r="CF433" s="335"/>
      <c r="CG433" s="335"/>
      <c r="CH433" s="335"/>
      <c r="CI433" s="335"/>
      <c r="CJ433" s="335"/>
      <c r="CK433" s="335"/>
      <c r="CL433" s="335"/>
      <c r="CM433" s="12"/>
      <c r="CN433" s="12"/>
      <c r="CO433" s="12"/>
      <c r="CP433" s="12"/>
      <c r="CQ433" s="12"/>
    </row>
    <row r="434" spans="4:95" ht="12" customHeight="1">
      <c r="D434" s="403"/>
      <c r="E434" s="403"/>
      <c r="CF434" s="335"/>
      <c r="CG434" s="335"/>
      <c r="CH434" s="335"/>
      <c r="CI434" s="335"/>
      <c r="CJ434" s="335"/>
      <c r="CK434" s="335"/>
      <c r="CL434" s="335"/>
      <c r="CM434" s="12"/>
      <c r="CN434" s="12"/>
      <c r="CO434" s="12"/>
      <c r="CP434" s="12"/>
      <c r="CQ434" s="12"/>
    </row>
    <row r="435" spans="4:95" ht="12" customHeight="1">
      <c r="D435" s="403"/>
      <c r="E435" s="403"/>
      <c r="CF435" s="335"/>
      <c r="CG435" s="335"/>
      <c r="CH435" s="335"/>
      <c r="CI435" s="335"/>
      <c r="CJ435" s="335"/>
      <c r="CK435" s="335"/>
      <c r="CL435" s="335"/>
      <c r="CM435" s="12"/>
      <c r="CN435" s="12"/>
      <c r="CO435" s="12"/>
      <c r="CP435" s="12"/>
      <c r="CQ435" s="12"/>
    </row>
    <row r="436" spans="4:95" ht="12" customHeight="1">
      <c r="D436" s="403"/>
      <c r="E436" s="403"/>
      <c r="CF436" s="335"/>
      <c r="CG436" s="335"/>
      <c r="CH436" s="335"/>
      <c r="CI436" s="335"/>
      <c r="CJ436" s="335"/>
      <c r="CK436" s="335"/>
      <c r="CL436" s="335"/>
      <c r="CM436" s="12"/>
      <c r="CN436" s="12"/>
      <c r="CO436" s="12"/>
      <c r="CP436" s="12"/>
      <c r="CQ436" s="12"/>
    </row>
    <row r="437" spans="4:95" ht="12" customHeight="1">
      <c r="D437" s="403"/>
      <c r="E437" s="403"/>
      <c r="CF437" s="335"/>
      <c r="CG437" s="335"/>
      <c r="CH437" s="335"/>
      <c r="CI437" s="335"/>
      <c r="CJ437" s="335"/>
      <c r="CK437" s="335"/>
      <c r="CL437" s="335"/>
      <c r="CM437" s="12"/>
      <c r="CN437" s="12"/>
      <c r="CO437" s="12"/>
      <c r="CP437" s="12"/>
      <c r="CQ437" s="12"/>
    </row>
    <row r="438" spans="4:95" ht="12" customHeight="1">
      <c r="D438" s="403"/>
      <c r="E438" s="403"/>
      <c r="CF438" s="335"/>
      <c r="CG438" s="335"/>
      <c r="CH438" s="335"/>
      <c r="CI438" s="335"/>
      <c r="CJ438" s="335"/>
      <c r="CK438" s="335"/>
      <c r="CL438" s="335"/>
      <c r="CM438" s="12"/>
      <c r="CN438" s="12"/>
      <c r="CO438" s="12"/>
      <c r="CP438" s="12"/>
      <c r="CQ438" s="12"/>
    </row>
    <row r="439" spans="4:95" ht="12" customHeight="1">
      <c r="D439" s="403"/>
      <c r="E439" s="403"/>
      <c r="CF439" s="335"/>
      <c r="CG439" s="335"/>
      <c r="CH439" s="335"/>
      <c r="CI439" s="335"/>
      <c r="CJ439" s="335"/>
      <c r="CK439" s="335"/>
      <c r="CL439" s="335"/>
      <c r="CM439" s="12"/>
      <c r="CN439" s="12"/>
      <c r="CO439" s="12"/>
      <c r="CP439" s="12"/>
      <c r="CQ439" s="12"/>
    </row>
    <row r="440" spans="4:95" ht="12" customHeight="1">
      <c r="D440" s="403"/>
      <c r="E440" s="403"/>
      <c r="CF440" s="335"/>
      <c r="CG440" s="335"/>
      <c r="CH440" s="335"/>
      <c r="CI440" s="335"/>
      <c r="CJ440" s="335"/>
      <c r="CK440" s="335"/>
      <c r="CL440" s="335"/>
      <c r="CM440" s="12"/>
      <c r="CN440" s="12"/>
      <c r="CO440" s="12"/>
      <c r="CP440" s="12"/>
      <c r="CQ440" s="12"/>
    </row>
    <row r="441" spans="4:95" ht="12" customHeight="1">
      <c r="D441" s="403"/>
      <c r="E441" s="403"/>
      <c r="CF441" s="335"/>
      <c r="CG441" s="335"/>
      <c r="CH441" s="335"/>
      <c r="CI441" s="335"/>
      <c r="CJ441" s="335"/>
      <c r="CK441" s="335"/>
      <c r="CL441" s="335"/>
      <c r="CM441" s="12"/>
      <c r="CN441" s="12"/>
      <c r="CO441" s="12"/>
      <c r="CP441" s="12"/>
      <c r="CQ441" s="12"/>
    </row>
    <row r="442" spans="4:95" ht="12" customHeight="1">
      <c r="D442" s="403"/>
      <c r="E442" s="403"/>
      <c r="CF442" s="335"/>
      <c r="CG442" s="335"/>
      <c r="CH442" s="335"/>
      <c r="CI442" s="335"/>
      <c r="CJ442" s="335"/>
      <c r="CK442" s="335"/>
      <c r="CL442" s="335"/>
      <c r="CM442" s="12"/>
      <c r="CN442" s="12"/>
      <c r="CO442" s="12"/>
      <c r="CP442" s="12"/>
      <c r="CQ442" s="12"/>
    </row>
    <row r="443" spans="4:95" ht="12" customHeight="1">
      <c r="D443" s="403"/>
      <c r="E443" s="403"/>
      <c r="CF443" s="335"/>
      <c r="CG443" s="335"/>
      <c r="CH443" s="335"/>
      <c r="CI443" s="335"/>
      <c r="CJ443" s="335"/>
      <c r="CK443" s="335"/>
      <c r="CL443" s="335"/>
      <c r="CM443" s="12"/>
      <c r="CN443" s="12"/>
      <c r="CO443" s="12"/>
      <c r="CP443" s="12"/>
      <c r="CQ443" s="12"/>
    </row>
    <row r="444" spans="4:95" ht="12" customHeight="1">
      <c r="D444" s="403"/>
      <c r="E444" s="403"/>
      <c r="CF444" s="335"/>
      <c r="CG444" s="335"/>
      <c r="CH444" s="335"/>
      <c r="CI444" s="335"/>
      <c r="CJ444" s="335"/>
      <c r="CK444" s="335"/>
      <c r="CL444" s="335"/>
      <c r="CM444" s="12"/>
      <c r="CN444" s="12"/>
      <c r="CO444" s="12"/>
      <c r="CP444" s="12"/>
      <c r="CQ444" s="12"/>
    </row>
    <row r="445" spans="4:95" ht="12" customHeight="1">
      <c r="D445" s="403"/>
      <c r="E445" s="403"/>
      <c r="CF445" s="335"/>
      <c r="CG445" s="335"/>
      <c r="CH445" s="335"/>
      <c r="CI445" s="335"/>
      <c r="CJ445" s="335"/>
      <c r="CK445" s="335"/>
      <c r="CL445" s="335"/>
      <c r="CM445" s="12"/>
      <c r="CN445" s="12"/>
      <c r="CO445" s="12"/>
      <c r="CP445" s="12"/>
      <c r="CQ445" s="12"/>
    </row>
    <row r="446" spans="4:95" ht="12" customHeight="1">
      <c r="D446" s="403"/>
      <c r="E446" s="403"/>
      <c r="CF446" s="335"/>
      <c r="CG446" s="335"/>
      <c r="CH446" s="335"/>
      <c r="CI446" s="335"/>
      <c r="CJ446" s="335"/>
      <c r="CK446" s="335"/>
      <c r="CL446" s="335"/>
      <c r="CM446" s="12"/>
      <c r="CN446" s="12"/>
      <c r="CO446" s="12"/>
      <c r="CP446" s="12"/>
      <c r="CQ446" s="12"/>
    </row>
    <row r="447" spans="4:95" ht="12" customHeight="1">
      <c r="D447" s="403"/>
      <c r="E447" s="403"/>
      <c r="CF447" s="335"/>
      <c r="CG447" s="335"/>
      <c r="CH447" s="335"/>
      <c r="CI447" s="335"/>
      <c r="CJ447" s="335"/>
      <c r="CK447" s="335"/>
      <c r="CL447" s="335"/>
      <c r="CM447" s="12"/>
      <c r="CN447" s="12"/>
      <c r="CO447" s="12"/>
      <c r="CP447" s="12"/>
      <c r="CQ447" s="12"/>
    </row>
    <row r="448" spans="4:95" ht="12" customHeight="1">
      <c r="D448" s="403"/>
      <c r="E448" s="403"/>
      <c r="CF448" s="335"/>
      <c r="CG448" s="335"/>
      <c r="CH448" s="335"/>
      <c r="CI448" s="335"/>
      <c r="CJ448" s="335"/>
      <c r="CK448" s="335"/>
      <c r="CL448" s="335"/>
      <c r="CM448" s="12"/>
      <c r="CN448" s="12"/>
      <c r="CO448" s="12"/>
      <c r="CP448" s="12"/>
      <c r="CQ448" s="12"/>
    </row>
    <row r="449" spans="4:95" ht="12" customHeight="1">
      <c r="D449" s="403"/>
      <c r="E449" s="403"/>
      <c r="CF449" s="335"/>
      <c r="CG449" s="335"/>
      <c r="CH449" s="335"/>
      <c r="CI449" s="335"/>
      <c r="CJ449" s="335"/>
      <c r="CK449" s="335"/>
      <c r="CL449" s="335"/>
      <c r="CM449" s="12"/>
      <c r="CN449" s="12"/>
      <c r="CO449" s="12"/>
      <c r="CP449" s="12"/>
      <c r="CQ449" s="12"/>
    </row>
    <row r="450" spans="4:95" ht="12" customHeight="1">
      <c r="D450" s="403"/>
      <c r="E450" s="403"/>
      <c r="CF450" s="335"/>
      <c r="CG450" s="335"/>
      <c r="CH450" s="335"/>
      <c r="CI450" s="335"/>
      <c r="CJ450" s="335"/>
      <c r="CK450" s="335"/>
      <c r="CL450" s="335"/>
      <c r="CM450" s="12"/>
      <c r="CN450" s="12"/>
      <c r="CO450" s="12"/>
      <c r="CP450" s="12"/>
      <c r="CQ450" s="12"/>
    </row>
    <row r="451" spans="4:95" ht="12" customHeight="1">
      <c r="D451" s="403"/>
      <c r="E451" s="403"/>
      <c r="CF451" s="335"/>
      <c r="CG451" s="335"/>
      <c r="CH451" s="335"/>
      <c r="CI451" s="335"/>
      <c r="CJ451" s="335"/>
      <c r="CK451" s="335"/>
      <c r="CL451" s="335"/>
      <c r="CM451" s="12"/>
      <c r="CN451" s="12"/>
      <c r="CO451" s="12"/>
      <c r="CP451" s="12"/>
      <c r="CQ451" s="12"/>
    </row>
    <row r="452" spans="4:95" ht="12" customHeight="1">
      <c r="D452" s="403"/>
      <c r="E452" s="403"/>
      <c r="CF452" s="335"/>
      <c r="CG452" s="335"/>
      <c r="CH452" s="335"/>
      <c r="CI452" s="335"/>
      <c r="CJ452" s="335"/>
      <c r="CK452" s="335"/>
      <c r="CL452" s="335"/>
      <c r="CM452" s="12"/>
      <c r="CN452" s="12"/>
      <c r="CO452" s="12"/>
      <c r="CP452" s="12"/>
      <c r="CQ452" s="12"/>
    </row>
    <row r="453" spans="4:95" ht="12" customHeight="1">
      <c r="D453" s="403"/>
      <c r="E453" s="403"/>
      <c r="CF453" s="335"/>
      <c r="CG453" s="335"/>
      <c r="CH453" s="335"/>
      <c r="CI453" s="335"/>
      <c r="CJ453" s="335"/>
      <c r="CK453" s="335"/>
      <c r="CL453" s="335"/>
      <c r="CM453" s="12"/>
      <c r="CN453" s="12"/>
      <c r="CO453" s="12"/>
      <c r="CP453" s="12"/>
      <c r="CQ453" s="12"/>
    </row>
    <row r="454" spans="4:95" ht="12" customHeight="1">
      <c r="D454" s="403"/>
      <c r="E454" s="403"/>
      <c r="CF454" s="335"/>
      <c r="CG454" s="335"/>
      <c r="CH454" s="335"/>
      <c r="CI454" s="335"/>
      <c r="CJ454" s="335"/>
      <c r="CK454" s="335"/>
      <c r="CL454" s="335"/>
      <c r="CM454" s="12"/>
      <c r="CN454" s="12"/>
      <c r="CO454" s="12"/>
      <c r="CP454" s="12"/>
      <c r="CQ454" s="12"/>
    </row>
    <row r="455" spans="4:95" ht="12" customHeight="1">
      <c r="D455" s="403"/>
      <c r="E455" s="403"/>
      <c r="CF455" s="335"/>
      <c r="CG455" s="335"/>
      <c r="CH455" s="335"/>
      <c r="CI455" s="335"/>
      <c r="CJ455" s="335"/>
      <c r="CK455" s="335"/>
      <c r="CL455" s="335"/>
      <c r="CM455" s="12"/>
      <c r="CN455" s="12"/>
      <c r="CO455" s="12"/>
      <c r="CP455" s="12"/>
      <c r="CQ455" s="12"/>
    </row>
    <row r="456" spans="4:95" ht="12" customHeight="1">
      <c r="D456" s="403"/>
      <c r="E456" s="403"/>
      <c r="CF456" s="335"/>
      <c r="CG456" s="335"/>
      <c r="CH456" s="335"/>
      <c r="CI456" s="335"/>
      <c r="CJ456" s="335"/>
      <c r="CK456" s="335"/>
      <c r="CL456" s="335"/>
      <c r="CM456" s="12"/>
      <c r="CN456" s="12"/>
      <c r="CO456" s="12"/>
      <c r="CP456" s="12"/>
      <c r="CQ456" s="12"/>
    </row>
    <row r="457" spans="4:95" ht="12" customHeight="1">
      <c r="D457" s="403"/>
      <c r="E457" s="403"/>
      <c r="CF457" s="335"/>
      <c r="CG457" s="335"/>
      <c r="CH457" s="335"/>
      <c r="CI457" s="335"/>
      <c r="CJ457" s="335"/>
      <c r="CK457" s="335"/>
      <c r="CL457" s="335"/>
      <c r="CM457" s="12"/>
      <c r="CN457" s="12"/>
      <c r="CO457" s="12"/>
      <c r="CP457" s="12"/>
      <c r="CQ457" s="12"/>
    </row>
    <row r="458" spans="4:95" ht="12" customHeight="1">
      <c r="D458" s="403"/>
      <c r="E458" s="403"/>
      <c r="CF458" s="335"/>
      <c r="CG458" s="335"/>
      <c r="CH458" s="335"/>
      <c r="CI458" s="335"/>
      <c r="CJ458" s="335"/>
      <c r="CK458" s="335"/>
      <c r="CL458" s="335"/>
      <c r="CM458" s="12"/>
      <c r="CN458" s="12"/>
      <c r="CO458" s="12"/>
      <c r="CP458" s="12"/>
      <c r="CQ458" s="12"/>
    </row>
    <row r="459" spans="4:95" ht="12" customHeight="1">
      <c r="D459" s="403"/>
      <c r="E459" s="403"/>
      <c r="CF459" s="335"/>
      <c r="CG459" s="335"/>
      <c r="CH459" s="335"/>
      <c r="CI459" s="335"/>
      <c r="CJ459" s="335"/>
      <c r="CK459" s="335"/>
      <c r="CL459" s="335"/>
      <c r="CM459" s="12"/>
      <c r="CN459" s="12"/>
      <c r="CO459" s="12"/>
      <c r="CP459" s="12"/>
      <c r="CQ459" s="12"/>
    </row>
    <row r="460" spans="4:95" ht="12" customHeight="1">
      <c r="D460" s="403"/>
      <c r="E460" s="403"/>
      <c r="CF460" s="335"/>
      <c r="CG460" s="335"/>
      <c r="CH460" s="335"/>
      <c r="CI460" s="335"/>
      <c r="CJ460" s="335"/>
      <c r="CK460" s="335"/>
      <c r="CL460" s="335"/>
      <c r="CM460" s="12"/>
      <c r="CN460" s="12"/>
      <c r="CO460" s="12"/>
      <c r="CP460" s="12"/>
      <c r="CQ460" s="12"/>
    </row>
    <row r="461" spans="4:95" ht="12" customHeight="1">
      <c r="D461" s="403"/>
      <c r="E461" s="403"/>
      <c r="CF461" s="335"/>
      <c r="CG461" s="335"/>
      <c r="CH461" s="335"/>
      <c r="CI461" s="335"/>
      <c r="CJ461" s="335"/>
      <c r="CK461" s="335"/>
      <c r="CL461" s="335"/>
      <c r="CM461" s="12"/>
      <c r="CN461" s="12"/>
      <c r="CO461" s="12"/>
      <c r="CP461" s="12"/>
      <c r="CQ461" s="12"/>
    </row>
    <row r="462" spans="4:95" ht="12" customHeight="1">
      <c r="D462" s="403"/>
      <c r="E462" s="403"/>
      <c r="CF462" s="335"/>
      <c r="CG462" s="335"/>
      <c r="CH462" s="335"/>
      <c r="CI462" s="335"/>
      <c r="CJ462" s="335"/>
      <c r="CK462" s="335"/>
      <c r="CL462" s="335"/>
      <c r="CM462" s="12"/>
      <c r="CN462" s="12"/>
      <c r="CO462" s="12"/>
      <c r="CP462" s="12"/>
      <c r="CQ462" s="12"/>
    </row>
    <row r="463" spans="4:95" ht="12" customHeight="1">
      <c r="D463" s="403"/>
      <c r="E463" s="403"/>
      <c r="CF463" s="335"/>
      <c r="CG463" s="335"/>
      <c r="CH463" s="335"/>
      <c r="CI463" s="335"/>
      <c r="CJ463" s="335"/>
      <c r="CK463" s="335"/>
      <c r="CL463" s="335"/>
      <c r="CM463" s="12"/>
      <c r="CN463" s="12"/>
      <c r="CO463" s="12"/>
      <c r="CP463" s="12"/>
      <c r="CQ463" s="12"/>
    </row>
    <row r="464" spans="4:95" ht="12" customHeight="1">
      <c r="D464" s="403"/>
      <c r="E464" s="403"/>
      <c r="CF464" s="335"/>
      <c r="CG464" s="335"/>
      <c r="CH464" s="335"/>
      <c r="CI464" s="335"/>
      <c r="CJ464" s="335"/>
      <c r="CK464" s="335"/>
      <c r="CL464" s="335"/>
      <c r="CM464" s="12"/>
      <c r="CN464" s="12"/>
      <c r="CO464" s="12"/>
      <c r="CP464" s="12"/>
      <c r="CQ464" s="12"/>
    </row>
    <row r="465" spans="4:95" ht="12" customHeight="1">
      <c r="D465" s="403"/>
      <c r="E465" s="403"/>
      <c r="CF465" s="335"/>
      <c r="CG465" s="335"/>
      <c r="CH465" s="335"/>
      <c r="CI465" s="335"/>
      <c r="CJ465" s="335"/>
      <c r="CK465" s="335"/>
      <c r="CL465" s="335"/>
      <c r="CM465" s="12"/>
      <c r="CN465" s="12"/>
      <c r="CO465" s="12"/>
      <c r="CP465" s="12"/>
      <c r="CQ465" s="12"/>
    </row>
    <row r="466" spans="4:95" ht="12" customHeight="1">
      <c r="D466" s="403"/>
      <c r="E466" s="403"/>
      <c r="CF466" s="335"/>
      <c r="CG466" s="335"/>
      <c r="CH466" s="335"/>
      <c r="CI466" s="335"/>
      <c r="CJ466" s="335"/>
      <c r="CK466" s="335"/>
      <c r="CL466" s="335"/>
      <c r="CM466" s="12"/>
      <c r="CN466" s="12"/>
      <c r="CO466" s="12"/>
      <c r="CP466" s="12"/>
      <c r="CQ466" s="12"/>
    </row>
    <row r="467" spans="4:95" ht="12" customHeight="1">
      <c r="D467" s="403"/>
      <c r="E467" s="403"/>
      <c r="CF467" s="335"/>
      <c r="CG467" s="335"/>
      <c r="CH467" s="335"/>
      <c r="CI467" s="335"/>
      <c r="CJ467" s="335"/>
      <c r="CK467" s="335"/>
      <c r="CL467" s="335"/>
      <c r="CM467" s="12"/>
      <c r="CN467" s="12"/>
      <c r="CO467" s="12"/>
      <c r="CP467" s="12"/>
      <c r="CQ467" s="12"/>
    </row>
    <row r="468" spans="4:95" ht="12" customHeight="1">
      <c r="D468" s="403"/>
      <c r="E468" s="403"/>
      <c r="CF468" s="335"/>
      <c r="CG468" s="335"/>
      <c r="CH468" s="335"/>
      <c r="CI468" s="335"/>
      <c r="CJ468" s="335"/>
      <c r="CK468" s="335"/>
      <c r="CL468" s="335"/>
      <c r="CM468" s="12"/>
      <c r="CN468" s="12"/>
      <c r="CO468" s="12"/>
      <c r="CP468" s="12"/>
      <c r="CQ468" s="12"/>
    </row>
    <row r="469" spans="4:95" ht="12" customHeight="1">
      <c r="D469" s="403"/>
      <c r="E469" s="403"/>
      <c r="CF469" s="335"/>
      <c r="CG469" s="335"/>
      <c r="CH469" s="335"/>
      <c r="CI469" s="335"/>
      <c r="CJ469" s="335"/>
      <c r="CK469" s="335"/>
      <c r="CL469" s="335"/>
      <c r="CM469" s="12"/>
      <c r="CN469" s="12"/>
      <c r="CO469" s="12"/>
      <c r="CP469" s="12"/>
      <c r="CQ469" s="12"/>
    </row>
    <row r="470" spans="4:95" ht="12" customHeight="1">
      <c r="D470" s="403"/>
      <c r="E470" s="403"/>
      <c r="CF470" s="335"/>
      <c r="CG470" s="335"/>
      <c r="CH470" s="335"/>
      <c r="CI470" s="335"/>
      <c r="CJ470" s="335"/>
      <c r="CK470" s="335"/>
      <c r="CL470" s="335"/>
      <c r="CM470" s="12"/>
      <c r="CN470" s="12"/>
      <c r="CO470" s="12"/>
      <c r="CP470" s="12"/>
      <c r="CQ470" s="12"/>
    </row>
    <row r="471" spans="4:95" ht="12" customHeight="1">
      <c r="D471" s="403"/>
      <c r="E471" s="403"/>
      <c r="CF471" s="335"/>
      <c r="CG471" s="335"/>
      <c r="CH471" s="335"/>
      <c r="CI471" s="335"/>
      <c r="CJ471" s="335"/>
      <c r="CK471" s="335"/>
      <c r="CL471" s="335"/>
      <c r="CM471" s="12"/>
      <c r="CN471" s="12"/>
      <c r="CO471" s="12"/>
      <c r="CP471" s="12"/>
      <c r="CQ471" s="12"/>
    </row>
    <row r="472" spans="4:95" ht="12" customHeight="1">
      <c r="D472" s="403"/>
      <c r="E472" s="403"/>
      <c r="CF472" s="335"/>
      <c r="CG472" s="335"/>
      <c r="CH472" s="335"/>
      <c r="CI472" s="335"/>
      <c r="CJ472" s="335"/>
      <c r="CK472" s="335"/>
      <c r="CL472" s="335"/>
      <c r="CM472" s="12"/>
      <c r="CN472" s="12"/>
      <c r="CO472" s="12"/>
      <c r="CP472" s="12"/>
      <c r="CQ472" s="12"/>
    </row>
    <row r="473" spans="4:95" ht="12" customHeight="1">
      <c r="D473" s="403"/>
      <c r="E473" s="403"/>
      <c r="CF473" s="335"/>
      <c r="CG473" s="335"/>
      <c r="CH473" s="335"/>
      <c r="CI473" s="335"/>
      <c r="CJ473" s="335"/>
      <c r="CK473" s="335"/>
      <c r="CL473" s="335"/>
      <c r="CM473" s="12"/>
      <c r="CN473" s="12"/>
      <c r="CO473" s="12"/>
      <c r="CP473" s="12"/>
      <c r="CQ473" s="12"/>
    </row>
    <row r="474" spans="4:95" ht="12" customHeight="1">
      <c r="D474" s="403"/>
      <c r="E474" s="403"/>
      <c r="CF474" s="335"/>
      <c r="CG474" s="335"/>
      <c r="CH474" s="335"/>
      <c r="CI474" s="335"/>
      <c r="CJ474" s="335"/>
      <c r="CK474" s="335"/>
      <c r="CL474" s="335"/>
      <c r="CM474" s="12"/>
      <c r="CN474" s="12"/>
      <c r="CO474" s="12"/>
      <c r="CP474" s="12"/>
      <c r="CQ474" s="12"/>
    </row>
    <row r="475" spans="4:95" ht="12" customHeight="1">
      <c r="D475" s="403"/>
      <c r="E475" s="403"/>
      <c r="CF475" s="335"/>
      <c r="CG475" s="335"/>
      <c r="CH475" s="335"/>
      <c r="CI475" s="335"/>
      <c r="CJ475" s="335"/>
      <c r="CK475" s="335"/>
      <c r="CL475" s="335"/>
      <c r="CM475" s="12"/>
      <c r="CN475" s="12"/>
      <c r="CO475" s="12"/>
      <c r="CP475" s="12"/>
      <c r="CQ475" s="12"/>
    </row>
    <row r="476" spans="4:95" ht="12" customHeight="1">
      <c r="D476" s="403"/>
      <c r="E476" s="403"/>
      <c r="CF476" s="335"/>
      <c r="CG476" s="335"/>
      <c r="CH476" s="335"/>
      <c r="CI476" s="335"/>
      <c r="CJ476" s="335"/>
      <c r="CK476" s="335"/>
      <c r="CL476" s="335"/>
      <c r="CM476" s="12"/>
      <c r="CN476" s="12"/>
      <c r="CO476" s="12"/>
      <c r="CP476" s="12"/>
      <c r="CQ476" s="12"/>
    </row>
    <row r="477" spans="4:95" ht="12" customHeight="1">
      <c r="D477" s="403"/>
      <c r="E477" s="403"/>
      <c r="CF477" s="335"/>
      <c r="CG477" s="335"/>
      <c r="CH477" s="335"/>
      <c r="CI477" s="335"/>
      <c r="CJ477" s="335"/>
      <c r="CK477" s="335"/>
      <c r="CL477" s="335"/>
      <c r="CM477" s="12"/>
      <c r="CN477" s="12"/>
      <c r="CO477" s="12"/>
      <c r="CP477" s="12"/>
      <c r="CQ477" s="12"/>
    </row>
    <row r="478" spans="4:95" ht="12" customHeight="1">
      <c r="D478" s="403"/>
      <c r="E478" s="403"/>
      <c r="CF478" s="335"/>
      <c r="CG478" s="335"/>
      <c r="CH478" s="335"/>
      <c r="CI478" s="335"/>
      <c r="CJ478" s="335"/>
      <c r="CK478" s="335"/>
      <c r="CL478" s="335"/>
      <c r="CM478" s="12"/>
      <c r="CN478" s="12"/>
      <c r="CO478" s="12"/>
      <c r="CP478" s="12"/>
      <c r="CQ478" s="12"/>
    </row>
    <row r="479" spans="4:95" ht="12" customHeight="1">
      <c r="D479" s="403"/>
      <c r="E479" s="403"/>
      <c r="CF479" s="335"/>
      <c r="CG479" s="335"/>
      <c r="CH479" s="335"/>
      <c r="CI479" s="335"/>
      <c r="CJ479" s="335"/>
      <c r="CK479" s="335"/>
      <c r="CL479" s="335"/>
      <c r="CM479" s="12"/>
      <c r="CN479" s="12"/>
      <c r="CO479" s="12"/>
      <c r="CP479" s="12"/>
      <c r="CQ479" s="12"/>
    </row>
    <row r="480" spans="4:95" ht="12" customHeight="1">
      <c r="D480" s="403"/>
      <c r="E480" s="403"/>
      <c r="CF480" s="335"/>
      <c r="CG480" s="335"/>
      <c r="CH480" s="335"/>
      <c r="CI480" s="335"/>
      <c r="CJ480" s="335"/>
      <c r="CK480" s="335"/>
      <c r="CL480" s="335"/>
      <c r="CM480" s="12"/>
      <c r="CN480" s="12"/>
      <c r="CO480" s="12"/>
      <c r="CP480" s="12"/>
      <c r="CQ480" s="12"/>
    </row>
    <row r="481" spans="4:95" ht="12" customHeight="1">
      <c r="D481" s="403"/>
      <c r="E481" s="403"/>
      <c r="CF481" s="335"/>
      <c r="CG481" s="335"/>
      <c r="CH481" s="335"/>
      <c r="CI481" s="335"/>
      <c r="CJ481" s="335"/>
      <c r="CK481" s="335"/>
      <c r="CL481" s="335"/>
      <c r="CM481" s="12"/>
      <c r="CN481" s="12"/>
      <c r="CO481" s="12"/>
      <c r="CP481" s="12"/>
      <c r="CQ481" s="12"/>
    </row>
    <row r="482" spans="4:95" ht="12" customHeight="1">
      <c r="D482" s="403"/>
      <c r="E482" s="403"/>
      <c r="CF482" s="335"/>
      <c r="CG482" s="335"/>
      <c r="CH482" s="335"/>
      <c r="CI482" s="335"/>
      <c r="CJ482" s="335"/>
      <c r="CK482" s="335"/>
      <c r="CL482" s="335"/>
      <c r="CM482" s="12"/>
      <c r="CN482" s="12"/>
      <c r="CO482" s="12"/>
      <c r="CP482" s="12"/>
      <c r="CQ482" s="12"/>
    </row>
    <row r="483" spans="4:95" ht="12" customHeight="1">
      <c r="D483" s="403"/>
      <c r="E483" s="403"/>
      <c r="CF483" s="335"/>
      <c r="CG483" s="335"/>
      <c r="CH483" s="335"/>
      <c r="CI483" s="335"/>
      <c r="CJ483" s="335"/>
      <c r="CK483" s="335"/>
      <c r="CL483" s="335"/>
      <c r="CM483" s="12"/>
      <c r="CN483" s="12"/>
      <c r="CO483" s="12"/>
      <c r="CP483" s="12"/>
      <c r="CQ483" s="12"/>
    </row>
    <row r="484" spans="4:95" ht="12" customHeight="1">
      <c r="D484" s="403"/>
      <c r="E484" s="403"/>
      <c r="CF484" s="335"/>
      <c r="CG484" s="335"/>
      <c r="CH484" s="335"/>
      <c r="CI484" s="335"/>
      <c r="CJ484" s="335"/>
      <c r="CK484" s="335"/>
      <c r="CL484" s="335"/>
      <c r="CM484" s="12"/>
      <c r="CN484" s="12"/>
      <c r="CO484" s="12"/>
      <c r="CP484" s="12"/>
      <c r="CQ484" s="12"/>
    </row>
    <row r="485" spans="4:95" ht="12" customHeight="1">
      <c r="D485" s="403"/>
      <c r="E485" s="403"/>
      <c r="CF485" s="335"/>
      <c r="CG485" s="335"/>
      <c r="CH485" s="335"/>
      <c r="CI485" s="335"/>
      <c r="CJ485" s="335"/>
      <c r="CK485" s="335"/>
      <c r="CL485" s="335"/>
      <c r="CM485" s="12"/>
      <c r="CN485" s="12"/>
      <c r="CO485" s="12"/>
      <c r="CP485" s="12"/>
      <c r="CQ485" s="12"/>
    </row>
    <row r="486" spans="4:95" ht="12" customHeight="1">
      <c r="D486" s="403"/>
      <c r="E486" s="403"/>
      <c r="CF486" s="335"/>
      <c r="CG486" s="335"/>
      <c r="CH486" s="335"/>
      <c r="CI486" s="335"/>
      <c r="CJ486" s="335"/>
      <c r="CK486" s="335"/>
      <c r="CL486" s="335"/>
      <c r="CM486" s="12"/>
      <c r="CN486" s="12"/>
      <c r="CO486" s="12"/>
      <c r="CP486" s="12"/>
      <c r="CQ486" s="12"/>
    </row>
    <row r="487" spans="4:95" ht="12" customHeight="1">
      <c r="D487" s="403"/>
      <c r="E487" s="403"/>
      <c r="CF487" s="335"/>
      <c r="CG487" s="335"/>
      <c r="CH487" s="335"/>
      <c r="CI487" s="335"/>
      <c r="CJ487" s="335"/>
      <c r="CK487" s="335"/>
      <c r="CL487" s="335"/>
      <c r="CM487" s="12"/>
      <c r="CN487" s="12"/>
      <c r="CO487" s="12"/>
      <c r="CP487" s="12"/>
      <c r="CQ487" s="12"/>
    </row>
    <row r="488" spans="4:95" ht="12" customHeight="1">
      <c r="D488" s="403"/>
      <c r="E488" s="403"/>
      <c r="CF488" s="335"/>
      <c r="CG488" s="335"/>
      <c r="CH488" s="335"/>
      <c r="CI488" s="335"/>
      <c r="CJ488" s="335"/>
      <c r="CK488" s="335"/>
      <c r="CL488" s="335"/>
      <c r="CM488" s="12"/>
      <c r="CN488" s="12"/>
      <c r="CO488" s="12"/>
      <c r="CP488" s="12"/>
      <c r="CQ488" s="12"/>
    </row>
    <row r="489" spans="4:95" ht="12" customHeight="1">
      <c r="D489" s="403"/>
      <c r="E489" s="403"/>
      <c r="CF489" s="335"/>
      <c r="CG489" s="335"/>
      <c r="CH489" s="335"/>
      <c r="CI489" s="335"/>
      <c r="CJ489" s="335"/>
      <c r="CK489" s="335"/>
      <c r="CL489" s="335"/>
      <c r="CM489" s="12"/>
      <c r="CN489" s="12"/>
      <c r="CO489" s="12"/>
      <c r="CP489" s="12"/>
      <c r="CQ489" s="12"/>
    </row>
    <row r="490" spans="4:95" ht="12" customHeight="1">
      <c r="D490" s="403"/>
      <c r="E490" s="403"/>
      <c r="CF490" s="335"/>
      <c r="CG490" s="335"/>
      <c r="CH490" s="335"/>
      <c r="CI490" s="335"/>
      <c r="CJ490" s="335"/>
      <c r="CK490" s="335"/>
      <c r="CL490" s="335"/>
      <c r="CM490" s="12"/>
      <c r="CN490" s="12"/>
      <c r="CO490" s="12"/>
      <c r="CP490" s="12"/>
      <c r="CQ490" s="12"/>
    </row>
    <row r="491" spans="4:95" ht="12" customHeight="1">
      <c r="D491" s="403"/>
      <c r="E491" s="403"/>
      <c r="CF491" s="335"/>
      <c r="CG491" s="335"/>
      <c r="CH491" s="335"/>
      <c r="CI491" s="335"/>
      <c r="CJ491" s="335"/>
      <c r="CK491" s="335"/>
      <c r="CL491" s="335"/>
      <c r="CM491" s="12"/>
      <c r="CN491" s="12"/>
      <c r="CO491" s="12"/>
      <c r="CP491" s="12"/>
      <c r="CQ491" s="12"/>
    </row>
    <row r="492" spans="4:95" ht="12" customHeight="1">
      <c r="D492" s="403"/>
      <c r="E492" s="403"/>
      <c r="CF492" s="335"/>
      <c r="CG492" s="335"/>
      <c r="CH492" s="335"/>
      <c r="CI492" s="335"/>
      <c r="CJ492" s="335"/>
      <c r="CK492" s="335"/>
      <c r="CL492" s="335"/>
      <c r="CM492" s="12"/>
      <c r="CN492" s="12"/>
      <c r="CO492" s="12"/>
      <c r="CP492" s="12"/>
      <c r="CQ492" s="12"/>
    </row>
    <row r="493" spans="4:95" ht="12" customHeight="1">
      <c r="D493" s="403"/>
      <c r="E493" s="403"/>
      <c r="CF493" s="335"/>
      <c r="CG493" s="335"/>
      <c r="CH493" s="335"/>
      <c r="CI493" s="335"/>
      <c r="CJ493" s="335"/>
      <c r="CK493" s="335"/>
      <c r="CL493" s="335"/>
      <c r="CM493" s="12"/>
      <c r="CN493" s="12"/>
      <c r="CO493" s="12"/>
      <c r="CP493" s="12"/>
      <c r="CQ493" s="12"/>
    </row>
    <row r="494" spans="4:95" ht="12" customHeight="1">
      <c r="D494" s="403"/>
      <c r="E494" s="403"/>
      <c r="CF494" s="335"/>
      <c r="CG494" s="335"/>
      <c r="CH494" s="335"/>
      <c r="CI494" s="335"/>
      <c r="CJ494" s="335"/>
      <c r="CK494" s="335"/>
      <c r="CL494" s="335"/>
      <c r="CM494" s="12"/>
      <c r="CN494" s="12"/>
      <c r="CO494" s="12"/>
      <c r="CP494" s="12"/>
      <c r="CQ494" s="12"/>
    </row>
    <row r="495" spans="4:95" ht="12" customHeight="1">
      <c r="D495" s="403"/>
      <c r="E495" s="403"/>
      <c r="CF495" s="335"/>
      <c r="CG495" s="335"/>
      <c r="CH495" s="335"/>
      <c r="CI495" s="335"/>
      <c r="CJ495" s="335"/>
      <c r="CK495" s="335"/>
      <c r="CL495" s="335"/>
      <c r="CM495" s="12"/>
      <c r="CN495" s="12"/>
      <c r="CO495" s="12"/>
      <c r="CP495" s="12"/>
      <c r="CQ495" s="12"/>
    </row>
    <row r="496" spans="4:95" ht="12" customHeight="1">
      <c r="D496" s="403"/>
      <c r="E496" s="403"/>
      <c r="CF496" s="335"/>
      <c r="CG496" s="335"/>
      <c r="CH496" s="335"/>
      <c r="CI496" s="335"/>
      <c r="CJ496" s="335"/>
      <c r="CK496" s="335"/>
      <c r="CL496" s="335"/>
      <c r="CM496" s="12"/>
      <c r="CN496" s="12"/>
      <c r="CO496" s="12"/>
      <c r="CP496" s="12"/>
      <c r="CQ496" s="12"/>
    </row>
    <row r="497" spans="4:95" ht="12" customHeight="1">
      <c r="D497" s="403"/>
      <c r="E497" s="403"/>
      <c r="CF497" s="335"/>
      <c r="CG497" s="335"/>
      <c r="CH497" s="335"/>
      <c r="CI497" s="335"/>
      <c r="CJ497" s="335"/>
      <c r="CK497" s="335"/>
      <c r="CL497" s="335"/>
      <c r="CM497" s="12"/>
      <c r="CN497" s="12"/>
      <c r="CO497" s="12"/>
      <c r="CP497" s="12"/>
      <c r="CQ497" s="12"/>
    </row>
    <row r="498" spans="4:95" ht="12" customHeight="1">
      <c r="D498" s="403"/>
      <c r="E498" s="403"/>
      <c r="CF498" s="335"/>
      <c r="CG498" s="335"/>
      <c r="CH498" s="335"/>
      <c r="CI498" s="335"/>
      <c r="CJ498" s="335"/>
      <c r="CK498" s="335"/>
      <c r="CL498" s="335"/>
      <c r="CM498" s="12"/>
      <c r="CN498" s="12"/>
      <c r="CO498" s="12"/>
      <c r="CP498" s="12"/>
      <c r="CQ498" s="12"/>
    </row>
    <row r="499" spans="4:95" ht="12" customHeight="1">
      <c r="D499" s="403"/>
      <c r="E499" s="403"/>
      <c r="CF499" s="335"/>
      <c r="CG499" s="335"/>
      <c r="CH499" s="335"/>
      <c r="CI499" s="335"/>
      <c r="CJ499" s="335"/>
      <c r="CK499" s="335"/>
      <c r="CL499" s="335"/>
      <c r="CM499" s="12"/>
      <c r="CN499" s="12"/>
      <c r="CO499" s="12"/>
      <c r="CP499" s="12"/>
      <c r="CQ499" s="12"/>
    </row>
    <row r="500" spans="4:95" ht="12" customHeight="1">
      <c r="D500" s="403"/>
      <c r="E500" s="403"/>
      <c r="CF500" s="335"/>
      <c r="CG500" s="335"/>
      <c r="CH500" s="335"/>
      <c r="CI500" s="335"/>
      <c r="CJ500" s="335"/>
      <c r="CK500" s="335"/>
      <c r="CL500" s="335"/>
      <c r="CM500" s="12"/>
      <c r="CN500" s="12"/>
      <c r="CO500" s="12"/>
      <c r="CP500" s="12"/>
      <c r="CQ500" s="12"/>
    </row>
    <row r="501" spans="4:95" ht="12" customHeight="1">
      <c r="D501" s="403"/>
      <c r="E501" s="403"/>
      <c r="CF501" s="335"/>
      <c r="CG501" s="335"/>
      <c r="CH501" s="335"/>
      <c r="CI501" s="335"/>
      <c r="CJ501" s="335"/>
      <c r="CK501" s="335"/>
      <c r="CL501" s="335"/>
      <c r="CM501" s="12"/>
      <c r="CN501" s="12"/>
      <c r="CO501" s="12"/>
      <c r="CP501" s="12"/>
      <c r="CQ501" s="12"/>
    </row>
    <row r="502" spans="4:95" ht="12" customHeight="1">
      <c r="D502" s="403"/>
      <c r="E502" s="403"/>
      <c r="CF502" s="335"/>
      <c r="CG502" s="335"/>
      <c r="CH502" s="335"/>
      <c r="CI502" s="335"/>
      <c r="CJ502" s="335"/>
      <c r="CK502" s="335"/>
      <c r="CL502" s="335"/>
      <c r="CM502" s="12"/>
      <c r="CN502" s="12"/>
      <c r="CO502" s="12"/>
      <c r="CP502" s="12"/>
      <c r="CQ502" s="12"/>
    </row>
    <row r="503" spans="4:95" ht="12" customHeight="1">
      <c r="D503" s="403"/>
      <c r="E503" s="403"/>
      <c r="CF503" s="335"/>
      <c r="CG503" s="335"/>
      <c r="CH503" s="335"/>
      <c r="CI503" s="335"/>
      <c r="CJ503" s="335"/>
      <c r="CK503" s="335"/>
      <c r="CL503" s="335"/>
      <c r="CM503" s="12"/>
      <c r="CN503" s="12"/>
      <c r="CO503" s="12"/>
      <c r="CP503" s="12"/>
      <c r="CQ503" s="12"/>
    </row>
    <row r="504" spans="4:95" ht="12" customHeight="1">
      <c r="D504" s="403"/>
      <c r="E504" s="403"/>
      <c r="CF504" s="335"/>
      <c r="CG504" s="335"/>
      <c r="CH504" s="335"/>
      <c r="CI504" s="335"/>
      <c r="CJ504" s="335"/>
      <c r="CK504" s="335"/>
      <c r="CL504" s="335"/>
      <c r="CM504" s="12"/>
      <c r="CN504" s="12"/>
      <c r="CO504" s="12"/>
      <c r="CP504" s="12"/>
      <c r="CQ504" s="12"/>
    </row>
    <row r="505" spans="4:95" ht="12" customHeight="1">
      <c r="D505" s="403"/>
      <c r="E505" s="403"/>
      <c r="CF505" s="335"/>
      <c r="CG505" s="335"/>
      <c r="CH505" s="335"/>
      <c r="CI505" s="335"/>
      <c r="CJ505" s="335"/>
      <c r="CK505" s="335"/>
      <c r="CL505" s="335"/>
      <c r="CM505" s="12"/>
      <c r="CN505" s="12"/>
      <c r="CO505" s="12"/>
      <c r="CP505" s="12"/>
      <c r="CQ505" s="12"/>
    </row>
    <row r="506" spans="4:95" ht="12" customHeight="1">
      <c r="D506" s="403"/>
      <c r="E506" s="403"/>
      <c r="CF506" s="335"/>
      <c r="CG506" s="335"/>
      <c r="CH506" s="335"/>
      <c r="CI506" s="335"/>
      <c r="CJ506" s="335"/>
      <c r="CK506" s="335"/>
      <c r="CL506" s="335"/>
      <c r="CM506" s="12"/>
      <c r="CN506" s="12"/>
      <c r="CO506" s="12"/>
      <c r="CP506" s="12"/>
      <c r="CQ506" s="12"/>
    </row>
    <row r="507" spans="4:95" ht="12" customHeight="1">
      <c r="D507" s="403"/>
      <c r="E507" s="403"/>
      <c r="CF507" s="335"/>
      <c r="CG507" s="335"/>
      <c r="CH507" s="335"/>
      <c r="CI507" s="335"/>
      <c r="CJ507" s="335"/>
      <c r="CK507" s="335"/>
      <c r="CL507" s="335"/>
      <c r="CM507" s="12"/>
      <c r="CN507" s="12"/>
      <c r="CO507" s="12"/>
      <c r="CP507" s="12"/>
      <c r="CQ507" s="12"/>
    </row>
    <row r="508" spans="4:95" ht="12" customHeight="1">
      <c r="D508" s="403"/>
      <c r="E508" s="403"/>
      <c r="CF508" s="335"/>
      <c r="CG508" s="335"/>
      <c r="CH508" s="335"/>
      <c r="CI508" s="335"/>
      <c r="CJ508" s="335"/>
      <c r="CK508" s="335"/>
      <c r="CL508" s="335"/>
      <c r="CM508" s="12"/>
      <c r="CN508" s="12"/>
      <c r="CO508" s="12"/>
      <c r="CP508" s="12"/>
      <c r="CQ508" s="12"/>
    </row>
    <row r="509" spans="4:95" ht="12" customHeight="1">
      <c r="D509" s="403"/>
      <c r="E509" s="403"/>
      <c r="CF509" s="335"/>
      <c r="CG509" s="335"/>
      <c r="CH509" s="335"/>
      <c r="CI509" s="335"/>
      <c r="CJ509" s="335"/>
      <c r="CK509" s="335"/>
      <c r="CL509" s="335"/>
      <c r="CM509" s="12"/>
      <c r="CN509" s="12"/>
      <c r="CO509" s="12"/>
      <c r="CP509" s="12"/>
      <c r="CQ509" s="12"/>
    </row>
    <row r="510" spans="4:95" ht="12" customHeight="1">
      <c r="D510" s="403"/>
      <c r="E510" s="403"/>
      <c r="CF510" s="335"/>
      <c r="CG510" s="335"/>
      <c r="CH510" s="335"/>
      <c r="CI510" s="335"/>
      <c r="CJ510" s="335"/>
      <c r="CK510" s="335"/>
      <c r="CL510" s="335"/>
      <c r="CM510" s="12"/>
      <c r="CN510" s="12"/>
      <c r="CO510" s="12"/>
      <c r="CP510" s="12"/>
      <c r="CQ510" s="12"/>
    </row>
    <row r="511" spans="4:95" ht="12" customHeight="1">
      <c r="D511" s="403"/>
      <c r="E511" s="403"/>
      <c r="CF511" s="335"/>
      <c r="CG511" s="335"/>
      <c r="CH511" s="335"/>
      <c r="CI511" s="335"/>
      <c r="CJ511" s="335"/>
      <c r="CK511" s="335"/>
      <c r="CL511" s="335"/>
      <c r="CM511" s="12"/>
      <c r="CN511" s="12"/>
      <c r="CO511" s="12"/>
      <c r="CP511" s="12"/>
      <c r="CQ511" s="12"/>
    </row>
    <row r="512" spans="4:95" ht="12" customHeight="1">
      <c r="D512" s="403"/>
      <c r="E512" s="403"/>
      <c r="CF512" s="335"/>
      <c r="CG512" s="335"/>
      <c r="CH512" s="335"/>
      <c r="CI512" s="335"/>
      <c r="CJ512" s="335"/>
      <c r="CK512" s="335"/>
      <c r="CL512" s="335"/>
      <c r="CM512" s="12"/>
      <c r="CN512" s="12"/>
      <c r="CO512" s="12"/>
      <c r="CP512" s="12"/>
      <c r="CQ512" s="12"/>
    </row>
    <row r="513" spans="4:95" ht="12" customHeight="1">
      <c r="D513" s="403"/>
      <c r="E513" s="403"/>
      <c r="CF513" s="335"/>
      <c r="CG513" s="335"/>
      <c r="CH513" s="335"/>
      <c r="CI513" s="335"/>
      <c r="CJ513" s="335"/>
      <c r="CK513" s="335"/>
      <c r="CL513" s="335"/>
      <c r="CM513" s="12"/>
      <c r="CN513" s="12"/>
      <c r="CO513" s="12"/>
      <c r="CP513" s="12"/>
      <c r="CQ513" s="12"/>
    </row>
    <row r="514" spans="4:95" ht="12" customHeight="1">
      <c r="D514" s="403"/>
      <c r="E514" s="403"/>
      <c r="CF514" s="335"/>
      <c r="CG514" s="335"/>
      <c r="CH514" s="335"/>
      <c r="CI514" s="335"/>
      <c r="CJ514" s="335"/>
      <c r="CK514" s="335"/>
      <c r="CL514" s="335"/>
      <c r="CM514" s="12"/>
      <c r="CN514" s="12"/>
      <c r="CO514" s="12"/>
      <c r="CP514" s="12"/>
      <c r="CQ514" s="12"/>
    </row>
    <row r="515" spans="4:95" ht="12" customHeight="1">
      <c r="D515" s="403"/>
      <c r="E515" s="403"/>
      <c r="CF515" s="335"/>
      <c r="CG515" s="335"/>
      <c r="CH515" s="335"/>
      <c r="CI515" s="335"/>
      <c r="CJ515" s="335"/>
      <c r="CK515" s="335"/>
      <c r="CL515" s="335"/>
      <c r="CM515" s="12"/>
      <c r="CN515" s="12"/>
      <c r="CO515" s="12"/>
      <c r="CP515" s="12"/>
      <c r="CQ515" s="12"/>
    </row>
    <row r="516" spans="4:95" ht="12" customHeight="1">
      <c r="D516" s="403"/>
      <c r="E516" s="403"/>
      <c r="CF516" s="335"/>
      <c r="CG516" s="335"/>
      <c r="CH516" s="335"/>
      <c r="CI516" s="335"/>
      <c r="CJ516" s="335"/>
      <c r="CK516" s="335"/>
      <c r="CL516" s="335"/>
      <c r="CM516" s="12"/>
      <c r="CN516" s="12"/>
      <c r="CO516" s="12"/>
      <c r="CP516" s="12"/>
      <c r="CQ516" s="12"/>
    </row>
    <row r="517" spans="4:95" ht="12" customHeight="1">
      <c r="D517" s="403"/>
      <c r="E517" s="403"/>
      <c r="CF517" s="335"/>
      <c r="CG517" s="335"/>
      <c r="CH517" s="335"/>
      <c r="CI517" s="335"/>
      <c r="CJ517" s="335"/>
      <c r="CK517" s="335"/>
      <c r="CL517" s="335"/>
      <c r="CM517" s="12"/>
      <c r="CN517" s="12"/>
      <c r="CO517" s="12"/>
      <c r="CP517" s="12"/>
      <c r="CQ517" s="12"/>
    </row>
    <row r="518" spans="4:95" ht="12" customHeight="1">
      <c r="D518" s="403"/>
      <c r="E518" s="403"/>
      <c r="CF518" s="335"/>
      <c r="CG518" s="335"/>
      <c r="CH518" s="335"/>
      <c r="CI518" s="335"/>
      <c r="CJ518" s="335"/>
      <c r="CK518" s="335"/>
      <c r="CL518" s="335"/>
      <c r="CM518" s="12"/>
      <c r="CN518" s="12"/>
      <c r="CO518" s="12"/>
      <c r="CP518" s="12"/>
      <c r="CQ518" s="12"/>
    </row>
    <row r="519" spans="4:95" ht="12" customHeight="1">
      <c r="D519" s="403"/>
      <c r="E519" s="403"/>
      <c r="CF519" s="335"/>
      <c r="CG519" s="335"/>
      <c r="CH519" s="335"/>
      <c r="CI519" s="335"/>
      <c r="CJ519" s="335"/>
      <c r="CK519" s="335"/>
      <c r="CL519" s="335"/>
      <c r="CM519" s="12"/>
      <c r="CN519" s="12"/>
      <c r="CO519" s="12"/>
      <c r="CP519" s="12"/>
      <c r="CQ519" s="12"/>
    </row>
    <row r="520" spans="4:95" ht="12" customHeight="1">
      <c r="D520" s="403"/>
      <c r="E520" s="403"/>
      <c r="CF520" s="335"/>
      <c r="CG520" s="335"/>
      <c r="CH520" s="335"/>
      <c r="CI520" s="335"/>
      <c r="CJ520" s="335"/>
      <c r="CK520" s="335"/>
      <c r="CL520" s="335"/>
      <c r="CM520" s="12"/>
      <c r="CN520" s="12"/>
      <c r="CO520" s="12"/>
      <c r="CP520" s="12"/>
      <c r="CQ520" s="12"/>
    </row>
    <row r="521" spans="4:95" ht="12" customHeight="1">
      <c r="D521" s="403"/>
      <c r="E521" s="403"/>
      <c r="CF521" s="335"/>
      <c r="CG521" s="335"/>
      <c r="CH521" s="335"/>
      <c r="CI521" s="335"/>
      <c r="CJ521" s="335"/>
      <c r="CK521" s="335"/>
      <c r="CL521" s="335"/>
      <c r="CM521" s="12"/>
      <c r="CN521" s="12"/>
      <c r="CO521" s="12"/>
      <c r="CP521" s="12"/>
      <c r="CQ521" s="12"/>
    </row>
    <row r="522" spans="4:95" ht="12" customHeight="1">
      <c r="D522" s="403"/>
      <c r="E522" s="403"/>
      <c r="CF522" s="335"/>
      <c r="CG522" s="335"/>
      <c r="CH522" s="335"/>
      <c r="CI522" s="335"/>
      <c r="CJ522" s="335"/>
      <c r="CK522" s="335"/>
      <c r="CL522" s="335"/>
      <c r="CM522" s="12"/>
      <c r="CN522" s="12"/>
      <c r="CO522" s="12"/>
      <c r="CP522" s="12"/>
      <c r="CQ522" s="12"/>
    </row>
    <row r="523" spans="4:95" ht="12" customHeight="1">
      <c r="D523" s="403"/>
      <c r="E523" s="403"/>
      <c r="CF523" s="335"/>
      <c r="CG523" s="335"/>
      <c r="CH523" s="335"/>
      <c r="CI523" s="335"/>
      <c r="CJ523" s="335"/>
      <c r="CK523" s="335"/>
      <c r="CL523" s="335"/>
      <c r="CM523" s="12"/>
      <c r="CN523" s="12"/>
      <c r="CO523" s="12"/>
      <c r="CP523" s="12"/>
      <c r="CQ523" s="12"/>
    </row>
    <row r="524" spans="4:95" ht="12" customHeight="1">
      <c r="D524" s="403"/>
      <c r="E524" s="403"/>
      <c r="CF524" s="335"/>
      <c r="CG524" s="335"/>
      <c r="CH524" s="335"/>
      <c r="CI524" s="335"/>
      <c r="CJ524" s="335"/>
      <c r="CK524" s="335"/>
      <c r="CL524" s="335"/>
      <c r="CM524" s="12"/>
      <c r="CN524" s="12"/>
      <c r="CO524" s="12"/>
      <c r="CP524" s="12"/>
      <c r="CQ524" s="12"/>
    </row>
    <row r="525" spans="4:95" ht="12" customHeight="1">
      <c r="D525" s="403"/>
      <c r="E525" s="403"/>
      <c r="CF525" s="335"/>
      <c r="CG525" s="335"/>
      <c r="CH525" s="335"/>
      <c r="CI525" s="335"/>
      <c r="CJ525" s="335"/>
      <c r="CK525" s="335"/>
      <c r="CL525" s="335"/>
      <c r="CM525" s="12"/>
      <c r="CN525" s="12"/>
      <c r="CO525" s="12"/>
      <c r="CP525" s="12"/>
      <c r="CQ525" s="12"/>
    </row>
    <row r="526" spans="4:95" ht="12" customHeight="1">
      <c r="D526" s="403"/>
      <c r="E526" s="403"/>
      <c r="CF526" s="335"/>
      <c r="CG526" s="335"/>
      <c r="CH526" s="335"/>
      <c r="CI526" s="335"/>
      <c r="CJ526" s="335"/>
      <c r="CK526" s="335"/>
      <c r="CL526" s="335"/>
      <c r="CM526" s="12"/>
      <c r="CN526" s="12"/>
      <c r="CO526" s="12"/>
      <c r="CP526" s="12"/>
      <c r="CQ526" s="12"/>
    </row>
    <row r="527" spans="4:95" ht="12" customHeight="1">
      <c r="D527" s="403"/>
      <c r="E527" s="403"/>
      <c r="CF527" s="335"/>
      <c r="CG527" s="335"/>
      <c r="CH527" s="335"/>
      <c r="CI527" s="335"/>
      <c r="CJ527" s="335"/>
      <c r="CK527" s="335"/>
      <c r="CL527" s="335"/>
      <c r="CM527" s="12"/>
      <c r="CN527" s="12"/>
      <c r="CO527" s="12"/>
      <c r="CP527" s="12"/>
      <c r="CQ527" s="12"/>
    </row>
    <row r="528" spans="4:95" ht="12" customHeight="1">
      <c r="D528" s="403"/>
      <c r="E528" s="403"/>
      <c r="CF528" s="335"/>
      <c r="CG528" s="335"/>
      <c r="CH528" s="335"/>
      <c r="CI528" s="335"/>
      <c r="CJ528" s="335"/>
      <c r="CK528" s="335"/>
      <c r="CL528" s="335"/>
      <c r="CM528" s="12"/>
      <c r="CN528" s="12"/>
      <c r="CO528" s="12"/>
      <c r="CP528" s="12"/>
      <c r="CQ528" s="12"/>
    </row>
    <row r="529" spans="4:95" ht="12" customHeight="1">
      <c r="D529" s="403"/>
      <c r="E529" s="403"/>
      <c r="CF529" s="335"/>
      <c r="CG529" s="335"/>
      <c r="CH529" s="335"/>
      <c r="CI529" s="335"/>
      <c r="CJ529" s="335"/>
      <c r="CK529" s="335"/>
      <c r="CL529" s="335"/>
      <c r="CM529" s="12"/>
      <c r="CN529" s="12"/>
      <c r="CO529" s="12"/>
      <c r="CP529" s="12"/>
      <c r="CQ529" s="12"/>
    </row>
    <row r="530" spans="4:95" ht="12" customHeight="1">
      <c r="D530" s="403"/>
      <c r="E530" s="403"/>
      <c r="CF530" s="335"/>
      <c r="CG530" s="335"/>
      <c r="CH530" s="335"/>
      <c r="CI530" s="335"/>
      <c r="CJ530" s="335"/>
      <c r="CK530" s="335"/>
      <c r="CL530" s="335"/>
      <c r="CM530" s="12"/>
      <c r="CN530" s="12"/>
      <c r="CO530" s="12"/>
      <c r="CP530" s="12"/>
      <c r="CQ530" s="12"/>
    </row>
    <row r="531" spans="4:95" ht="12" customHeight="1">
      <c r="D531" s="403"/>
      <c r="E531" s="403"/>
      <c r="CF531" s="335"/>
      <c r="CG531" s="335"/>
      <c r="CH531" s="335"/>
      <c r="CI531" s="335"/>
      <c r="CJ531" s="335"/>
      <c r="CK531" s="335"/>
      <c r="CL531" s="335"/>
      <c r="CM531" s="12"/>
      <c r="CN531" s="12"/>
      <c r="CO531" s="12"/>
      <c r="CP531" s="12"/>
      <c r="CQ531" s="12"/>
    </row>
    <row r="532" spans="4:95" ht="12" customHeight="1">
      <c r="D532" s="403"/>
      <c r="E532" s="403"/>
      <c r="CF532" s="335"/>
      <c r="CG532" s="335"/>
      <c r="CH532" s="335"/>
      <c r="CI532" s="335"/>
      <c r="CJ532" s="335"/>
      <c r="CK532" s="335"/>
      <c r="CL532" s="335"/>
      <c r="CM532" s="12"/>
      <c r="CN532" s="12"/>
      <c r="CO532" s="12"/>
      <c r="CP532" s="12"/>
      <c r="CQ532" s="12"/>
    </row>
    <row r="533" spans="4:95" ht="12" customHeight="1">
      <c r="D533" s="403"/>
      <c r="E533" s="403"/>
      <c r="CF533" s="335"/>
      <c r="CG533" s="335"/>
      <c r="CH533" s="335"/>
      <c r="CI533" s="335"/>
      <c r="CJ533" s="335"/>
      <c r="CK533" s="335"/>
      <c r="CL533" s="335"/>
      <c r="CM533" s="12"/>
      <c r="CN533" s="12"/>
      <c r="CO533" s="12"/>
      <c r="CP533" s="12"/>
      <c r="CQ533" s="12"/>
    </row>
    <row r="534" spans="4:95" ht="12" customHeight="1">
      <c r="D534" s="403"/>
      <c r="E534" s="403"/>
      <c r="CF534" s="335"/>
      <c r="CG534" s="335"/>
      <c r="CH534" s="335"/>
      <c r="CI534" s="335"/>
      <c r="CJ534" s="335"/>
      <c r="CK534" s="335"/>
      <c r="CL534" s="335"/>
      <c r="CM534" s="12"/>
      <c r="CN534" s="12"/>
      <c r="CO534" s="12"/>
      <c r="CP534" s="12"/>
      <c r="CQ534" s="12"/>
    </row>
    <row r="535" spans="4:95" ht="12" customHeight="1">
      <c r="D535" s="403"/>
      <c r="E535" s="403"/>
      <c r="CF535" s="335"/>
      <c r="CG535" s="335"/>
      <c r="CH535" s="335"/>
      <c r="CI535" s="335"/>
      <c r="CJ535" s="335"/>
      <c r="CK535" s="335"/>
      <c r="CL535" s="335"/>
      <c r="CM535" s="12"/>
      <c r="CN535" s="12"/>
      <c r="CO535" s="12"/>
      <c r="CP535" s="12"/>
      <c r="CQ535" s="12"/>
    </row>
    <row r="536" spans="4:95" ht="12" customHeight="1">
      <c r="D536" s="403"/>
      <c r="E536" s="403"/>
      <c r="CF536" s="335"/>
      <c r="CG536" s="335"/>
      <c r="CH536" s="335"/>
      <c r="CI536" s="335"/>
      <c r="CJ536" s="335"/>
      <c r="CK536" s="335"/>
      <c r="CL536" s="335"/>
      <c r="CM536" s="12"/>
      <c r="CN536" s="12"/>
      <c r="CO536" s="12"/>
      <c r="CP536" s="12"/>
      <c r="CQ536" s="12"/>
    </row>
    <row r="537" spans="4:95" ht="12" customHeight="1">
      <c r="D537" s="403"/>
      <c r="E537" s="403"/>
      <c r="CF537" s="335"/>
      <c r="CG537" s="335"/>
      <c r="CH537" s="335"/>
      <c r="CI537" s="335"/>
      <c r="CJ537" s="335"/>
      <c r="CK537" s="335"/>
      <c r="CL537" s="335"/>
      <c r="CM537" s="12"/>
      <c r="CN537" s="12"/>
      <c r="CO537" s="12"/>
      <c r="CP537" s="12"/>
      <c r="CQ537" s="12"/>
    </row>
    <row r="538" spans="4:95" ht="12" customHeight="1">
      <c r="D538" s="403"/>
      <c r="E538" s="403"/>
      <c r="CF538" s="335"/>
      <c r="CG538" s="335"/>
      <c r="CH538" s="335"/>
      <c r="CI538" s="335"/>
      <c r="CJ538" s="335"/>
      <c r="CK538" s="335"/>
      <c r="CL538" s="335"/>
      <c r="CM538" s="12"/>
      <c r="CN538" s="12"/>
      <c r="CO538" s="12"/>
      <c r="CP538" s="12"/>
      <c r="CQ538" s="12"/>
    </row>
    <row r="539" spans="4:95" ht="12" customHeight="1">
      <c r="D539" s="403"/>
      <c r="E539" s="403"/>
      <c r="CF539" s="335"/>
      <c r="CG539" s="335"/>
      <c r="CH539" s="335"/>
      <c r="CI539" s="335"/>
      <c r="CJ539" s="335"/>
      <c r="CK539" s="335"/>
      <c r="CL539" s="335"/>
      <c r="CM539" s="12"/>
      <c r="CN539" s="12"/>
      <c r="CO539" s="12"/>
      <c r="CP539" s="12"/>
      <c r="CQ539" s="12"/>
    </row>
    <row r="540" spans="4:95" ht="12" customHeight="1">
      <c r="D540" s="403"/>
      <c r="E540" s="403"/>
      <c r="CF540" s="335"/>
      <c r="CG540" s="335"/>
      <c r="CH540" s="335"/>
      <c r="CI540" s="335"/>
      <c r="CJ540" s="335"/>
      <c r="CK540" s="335"/>
      <c r="CL540" s="335"/>
      <c r="CM540" s="12"/>
      <c r="CN540" s="12"/>
      <c r="CO540" s="12"/>
      <c r="CP540" s="12"/>
      <c r="CQ540" s="12"/>
    </row>
    <row r="541" spans="4:95" ht="12" customHeight="1">
      <c r="D541" s="403"/>
      <c r="E541" s="403"/>
      <c r="CF541" s="335"/>
      <c r="CG541" s="335"/>
      <c r="CH541" s="335"/>
      <c r="CI541" s="335"/>
      <c r="CJ541" s="335"/>
      <c r="CK541" s="335"/>
      <c r="CL541" s="335"/>
      <c r="CM541" s="12"/>
      <c r="CN541" s="12"/>
      <c r="CO541" s="12"/>
      <c r="CP541" s="12"/>
      <c r="CQ541" s="12"/>
    </row>
    <row r="542" spans="4:95" ht="12" customHeight="1">
      <c r="D542" s="403"/>
      <c r="E542" s="403"/>
      <c r="CF542" s="335"/>
      <c r="CG542" s="335"/>
      <c r="CH542" s="335"/>
      <c r="CI542" s="335"/>
      <c r="CJ542" s="335"/>
      <c r="CK542" s="335"/>
      <c r="CL542" s="335"/>
      <c r="CM542" s="12"/>
      <c r="CN542" s="12"/>
      <c r="CO542" s="12"/>
      <c r="CP542" s="12"/>
      <c r="CQ542" s="12"/>
    </row>
    <row r="543" spans="4:95" ht="12" customHeight="1">
      <c r="D543" s="403"/>
      <c r="E543" s="403"/>
      <c r="CF543" s="335"/>
      <c r="CG543" s="335"/>
      <c r="CH543" s="335"/>
      <c r="CI543" s="335"/>
      <c r="CJ543" s="335"/>
      <c r="CK543" s="335"/>
      <c r="CL543" s="335"/>
      <c r="CM543" s="12"/>
      <c r="CN543" s="12"/>
      <c r="CO543" s="12"/>
      <c r="CP543" s="12"/>
      <c r="CQ543" s="12"/>
    </row>
    <row r="544" spans="4:95" ht="12" customHeight="1">
      <c r="D544" s="403"/>
      <c r="E544" s="403"/>
      <c r="CF544" s="335"/>
      <c r="CG544" s="335"/>
      <c r="CH544" s="335"/>
      <c r="CI544" s="335"/>
      <c r="CJ544" s="335"/>
      <c r="CK544" s="335"/>
      <c r="CL544" s="335"/>
      <c r="CM544" s="12"/>
      <c r="CN544" s="12"/>
      <c r="CO544" s="12"/>
      <c r="CP544" s="12"/>
      <c r="CQ544" s="12"/>
    </row>
    <row r="545" spans="4:95" ht="12" customHeight="1">
      <c r="D545" s="403"/>
      <c r="E545" s="403"/>
      <c r="CF545" s="335"/>
      <c r="CG545" s="335"/>
      <c r="CH545" s="335"/>
      <c r="CI545" s="335"/>
      <c r="CJ545" s="335"/>
      <c r="CK545" s="335"/>
      <c r="CL545" s="335"/>
      <c r="CM545" s="12"/>
      <c r="CN545" s="12"/>
      <c r="CO545" s="12"/>
      <c r="CP545" s="12"/>
      <c r="CQ545" s="12"/>
    </row>
    <row r="546" spans="4:95" ht="12" customHeight="1">
      <c r="D546" s="403"/>
      <c r="E546" s="403"/>
      <c r="CF546" s="335"/>
      <c r="CG546" s="335"/>
      <c r="CH546" s="335"/>
      <c r="CI546" s="335"/>
      <c r="CJ546" s="335"/>
      <c r="CK546" s="335"/>
      <c r="CL546" s="335"/>
      <c r="CM546" s="12"/>
      <c r="CN546" s="12"/>
      <c r="CO546" s="12"/>
      <c r="CP546" s="12"/>
      <c r="CQ546" s="12"/>
    </row>
    <row r="547" spans="4:95" ht="12" customHeight="1">
      <c r="D547" s="403"/>
      <c r="E547" s="403"/>
      <c r="CF547" s="335"/>
      <c r="CG547" s="335"/>
      <c r="CH547" s="335"/>
      <c r="CI547" s="335"/>
      <c r="CJ547" s="335"/>
      <c r="CK547" s="335"/>
      <c r="CL547" s="335"/>
      <c r="CM547" s="12"/>
      <c r="CN547" s="12"/>
      <c r="CO547" s="12"/>
      <c r="CP547" s="12"/>
      <c r="CQ547" s="12"/>
    </row>
    <row r="548" spans="4:95" ht="12" customHeight="1">
      <c r="D548" s="403"/>
      <c r="E548" s="403"/>
      <c r="CF548" s="335"/>
      <c r="CG548" s="335"/>
      <c r="CH548" s="335"/>
      <c r="CI548" s="335"/>
      <c r="CJ548" s="335"/>
      <c r="CK548" s="335"/>
      <c r="CL548" s="335"/>
      <c r="CM548" s="12"/>
      <c r="CN548" s="12"/>
      <c r="CO548" s="12"/>
      <c r="CP548" s="12"/>
      <c r="CQ548" s="12"/>
    </row>
    <row r="549" spans="4:95" ht="12" customHeight="1">
      <c r="D549" s="403"/>
      <c r="E549" s="403"/>
      <c r="CF549" s="335"/>
      <c r="CG549" s="335"/>
      <c r="CH549" s="335"/>
      <c r="CI549" s="335"/>
      <c r="CJ549" s="335"/>
      <c r="CK549" s="335"/>
      <c r="CL549" s="335"/>
      <c r="CM549" s="12"/>
      <c r="CN549" s="12"/>
      <c r="CO549" s="12"/>
      <c r="CP549" s="12"/>
      <c r="CQ549" s="12"/>
    </row>
    <row r="550" spans="4:95" ht="12" customHeight="1">
      <c r="D550" s="403"/>
      <c r="E550" s="403"/>
      <c r="CF550" s="335"/>
      <c r="CG550" s="335"/>
      <c r="CH550" s="335"/>
      <c r="CI550" s="335"/>
      <c r="CJ550" s="335"/>
      <c r="CK550" s="335"/>
      <c r="CL550" s="335"/>
      <c r="CM550" s="12"/>
      <c r="CN550" s="12"/>
      <c r="CO550" s="12"/>
      <c r="CP550" s="12"/>
      <c r="CQ550" s="12"/>
    </row>
    <row r="551" spans="4:95" ht="12" customHeight="1">
      <c r="D551" s="403"/>
      <c r="E551" s="403"/>
      <c r="CF551" s="335"/>
      <c r="CG551" s="335"/>
      <c r="CH551" s="335"/>
      <c r="CI551" s="335"/>
      <c r="CJ551" s="335"/>
      <c r="CK551" s="335"/>
      <c r="CL551" s="335"/>
      <c r="CM551" s="12"/>
      <c r="CN551" s="12"/>
      <c r="CO551" s="12"/>
      <c r="CP551" s="12"/>
      <c r="CQ551" s="12"/>
    </row>
    <row r="552" spans="4:95" ht="12" customHeight="1">
      <c r="D552" s="403"/>
      <c r="E552" s="403"/>
      <c r="CF552" s="335"/>
      <c r="CG552" s="335"/>
      <c r="CH552" s="335"/>
      <c r="CI552" s="335"/>
      <c r="CJ552" s="335"/>
      <c r="CK552" s="335"/>
      <c r="CL552" s="335"/>
      <c r="CM552" s="12"/>
      <c r="CN552" s="12"/>
      <c r="CO552" s="12"/>
      <c r="CP552" s="12"/>
      <c r="CQ552" s="12"/>
    </row>
    <row r="553" spans="4:95" ht="12" customHeight="1">
      <c r="D553" s="403"/>
      <c r="E553" s="403"/>
      <c r="CF553" s="335"/>
      <c r="CG553" s="335"/>
      <c r="CH553" s="335"/>
      <c r="CI553" s="335"/>
      <c r="CJ553" s="335"/>
      <c r="CK553" s="335"/>
      <c r="CL553" s="335"/>
      <c r="CM553" s="12"/>
      <c r="CN553" s="12"/>
      <c r="CO553" s="12"/>
      <c r="CP553" s="12"/>
      <c r="CQ553" s="12"/>
    </row>
    <row r="554" spans="4:95" ht="12" customHeight="1">
      <c r="D554" s="403"/>
      <c r="E554" s="403"/>
      <c r="CF554" s="335"/>
      <c r="CG554" s="335"/>
      <c r="CH554" s="335"/>
      <c r="CI554" s="335"/>
      <c r="CJ554" s="335"/>
      <c r="CK554" s="335"/>
      <c r="CL554" s="335"/>
      <c r="CM554" s="12"/>
      <c r="CN554" s="12"/>
      <c r="CO554" s="12"/>
      <c r="CP554" s="12"/>
      <c r="CQ554" s="12"/>
    </row>
    <row r="555" spans="4:95" ht="12" customHeight="1">
      <c r="D555" s="403"/>
      <c r="E555" s="403"/>
      <c r="CF555" s="335"/>
      <c r="CG555" s="335"/>
      <c r="CH555" s="335"/>
      <c r="CI555" s="335"/>
      <c r="CJ555" s="335"/>
      <c r="CK555" s="335"/>
      <c r="CL555" s="335"/>
      <c r="CM555" s="12"/>
      <c r="CN555" s="12"/>
      <c r="CO555" s="12"/>
      <c r="CP555" s="12"/>
      <c r="CQ555" s="12"/>
    </row>
    <row r="556" spans="4:95" ht="12" customHeight="1">
      <c r="D556" s="403"/>
      <c r="E556" s="403"/>
      <c r="CF556" s="335"/>
      <c r="CG556" s="335"/>
      <c r="CH556" s="335"/>
      <c r="CI556" s="335"/>
      <c r="CJ556" s="335"/>
      <c r="CK556" s="335"/>
      <c r="CL556" s="335"/>
      <c r="CM556" s="12"/>
      <c r="CN556" s="12"/>
      <c r="CO556" s="12"/>
      <c r="CP556" s="12"/>
      <c r="CQ556" s="12"/>
    </row>
    <row r="557" spans="4:95" ht="12" customHeight="1">
      <c r="D557" s="403"/>
      <c r="E557" s="403"/>
      <c r="CF557" s="335"/>
      <c r="CG557" s="335"/>
      <c r="CH557" s="335"/>
      <c r="CI557" s="335"/>
      <c r="CJ557" s="335"/>
      <c r="CK557" s="335"/>
      <c r="CL557" s="335"/>
      <c r="CM557" s="12"/>
      <c r="CN557" s="12"/>
      <c r="CO557" s="12"/>
      <c r="CP557" s="12"/>
      <c r="CQ557" s="12"/>
    </row>
    <row r="558" spans="4:95" ht="12" customHeight="1">
      <c r="D558" s="403"/>
      <c r="E558" s="403"/>
      <c r="CF558" s="335"/>
      <c r="CG558" s="335"/>
      <c r="CH558" s="335"/>
      <c r="CI558" s="335"/>
      <c r="CJ558" s="335"/>
      <c r="CK558" s="335"/>
      <c r="CL558" s="335"/>
      <c r="CM558" s="12"/>
      <c r="CN558" s="12"/>
      <c r="CO558" s="12"/>
      <c r="CP558" s="12"/>
      <c r="CQ558" s="12"/>
    </row>
    <row r="559" spans="4:95" ht="12" customHeight="1">
      <c r="D559" s="403"/>
      <c r="E559" s="403"/>
      <c r="CF559" s="335"/>
      <c r="CG559" s="335"/>
      <c r="CH559" s="335"/>
      <c r="CI559" s="335"/>
      <c r="CJ559" s="335"/>
      <c r="CK559" s="335"/>
      <c r="CL559" s="335"/>
      <c r="CM559" s="12"/>
      <c r="CN559" s="12"/>
      <c r="CO559" s="12"/>
      <c r="CP559" s="12"/>
      <c r="CQ559" s="12"/>
    </row>
    <row r="560" spans="4:95" ht="12" customHeight="1">
      <c r="D560" s="403"/>
      <c r="E560" s="403"/>
      <c r="CF560" s="335"/>
      <c r="CG560" s="335"/>
      <c r="CH560" s="335"/>
      <c r="CI560" s="335"/>
      <c r="CJ560" s="335"/>
      <c r="CK560" s="335"/>
      <c r="CL560" s="335"/>
      <c r="CM560" s="12"/>
      <c r="CN560" s="12"/>
      <c r="CO560" s="12"/>
      <c r="CP560" s="12"/>
      <c r="CQ560" s="12"/>
    </row>
    <row r="561" spans="4:95" ht="12" customHeight="1">
      <c r="D561" s="403"/>
      <c r="E561" s="403"/>
      <c r="CF561" s="335"/>
      <c r="CG561" s="335"/>
      <c r="CH561" s="335"/>
      <c r="CI561" s="335"/>
      <c r="CJ561" s="335"/>
      <c r="CK561" s="335"/>
      <c r="CL561" s="335"/>
      <c r="CM561" s="12"/>
      <c r="CN561" s="12"/>
      <c r="CO561" s="12"/>
      <c r="CP561" s="12"/>
      <c r="CQ561" s="12"/>
    </row>
    <row r="562" spans="4:95" ht="12" customHeight="1">
      <c r="D562" s="403"/>
      <c r="E562" s="403"/>
      <c r="CF562" s="335"/>
      <c r="CG562" s="335"/>
      <c r="CH562" s="335"/>
      <c r="CI562" s="335"/>
      <c r="CJ562" s="335"/>
      <c r="CK562" s="335"/>
      <c r="CL562" s="335"/>
      <c r="CM562" s="12"/>
      <c r="CN562" s="12"/>
      <c r="CO562" s="12"/>
      <c r="CP562" s="12"/>
      <c r="CQ562" s="12"/>
    </row>
    <row r="563" spans="4:95">
      <c r="D563" s="403"/>
      <c r="E563" s="403"/>
    </row>
    <row r="564" spans="4:95">
      <c r="D564" s="403"/>
      <c r="E564" s="403"/>
    </row>
    <row r="565" spans="4:95">
      <c r="D565" s="403"/>
      <c r="E565" s="403"/>
    </row>
    <row r="566" spans="4:95">
      <c r="D566" s="403"/>
      <c r="E566" s="403"/>
    </row>
    <row r="567" spans="4:95">
      <c r="D567" s="403"/>
      <c r="E567" s="403"/>
    </row>
    <row r="568" spans="4:95">
      <c r="D568" s="403"/>
      <c r="E568" s="403"/>
    </row>
    <row r="569" spans="4:95">
      <c r="D569" s="403"/>
      <c r="E569" s="403"/>
    </row>
    <row r="570" spans="4:95">
      <c r="D570" s="403"/>
      <c r="E570" s="403"/>
    </row>
    <row r="571" spans="4:95">
      <c r="D571" s="403"/>
      <c r="E571" s="403"/>
    </row>
    <row r="572" spans="4:95">
      <c r="D572" s="403"/>
      <c r="E572" s="403"/>
    </row>
    <row r="573" spans="4:95">
      <c r="D573" s="403"/>
      <c r="E573" s="403"/>
    </row>
    <row r="574" spans="4:95">
      <c r="D574" s="403"/>
      <c r="E574" s="403"/>
    </row>
    <row r="575" spans="4:95">
      <c r="D575" s="403"/>
      <c r="E575" s="403"/>
    </row>
    <row r="576" spans="4:95">
      <c r="D576" s="403"/>
      <c r="E576" s="403"/>
    </row>
    <row r="577" spans="4:5">
      <c r="D577" s="403"/>
      <c r="E577" s="403"/>
    </row>
    <row r="578" spans="4:5">
      <c r="D578" s="403"/>
      <c r="E578" s="403"/>
    </row>
    <row r="579" spans="4:5">
      <c r="D579" s="403"/>
      <c r="E579" s="403"/>
    </row>
    <row r="580" spans="4:5">
      <c r="D580" s="403"/>
      <c r="E580" s="403"/>
    </row>
    <row r="581" spans="4:5">
      <c r="D581" s="403"/>
      <c r="E581" s="403"/>
    </row>
    <row r="582" spans="4:5">
      <c r="D582" s="403"/>
      <c r="E582" s="403"/>
    </row>
    <row r="583" spans="4:5">
      <c r="D583" s="403"/>
      <c r="E583" s="403"/>
    </row>
    <row r="584" spans="4:5">
      <c r="D584" s="403"/>
      <c r="E584" s="403"/>
    </row>
    <row r="585" spans="4:5">
      <c r="D585" s="403"/>
      <c r="E585" s="403"/>
    </row>
    <row r="586" spans="4:5">
      <c r="D586" s="403"/>
      <c r="E586" s="403"/>
    </row>
    <row r="587" spans="4:5">
      <c r="D587" s="403"/>
      <c r="E587" s="403"/>
    </row>
    <row r="588" spans="4:5">
      <c r="D588" s="403"/>
      <c r="E588" s="403"/>
    </row>
    <row r="589" spans="4:5">
      <c r="D589" s="403"/>
      <c r="E589" s="403"/>
    </row>
    <row r="590" spans="4:5">
      <c r="D590" s="403"/>
      <c r="E590" s="403"/>
    </row>
    <row r="591" spans="4:5">
      <c r="D591" s="403"/>
      <c r="E591" s="403"/>
    </row>
    <row r="592" spans="4:5">
      <c r="D592" s="403"/>
      <c r="E592" s="403"/>
    </row>
    <row r="593" spans="4:5">
      <c r="D593" s="403"/>
      <c r="E593" s="403"/>
    </row>
    <row r="594" spans="4:5">
      <c r="D594" s="403"/>
      <c r="E594" s="403"/>
    </row>
    <row r="595" spans="4:5">
      <c r="D595" s="403"/>
      <c r="E595" s="403"/>
    </row>
    <row r="596" spans="4:5">
      <c r="D596" s="403"/>
      <c r="E596" s="403"/>
    </row>
    <row r="597" spans="4:5">
      <c r="D597" s="403"/>
      <c r="E597" s="403"/>
    </row>
    <row r="598" spans="4:5">
      <c r="D598" s="403"/>
      <c r="E598" s="403"/>
    </row>
    <row r="599" spans="4:5">
      <c r="D599" s="403"/>
      <c r="E599" s="403"/>
    </row>
    <row r="600" spans="4:5">
      <c r="D600" s="403"/>
      <c r="E600" s="403"/>
    </row>
    <row r="601" spans="4:5">
      <c r="D601" s="403"/>
      <c r="E601" s="403"/>
    </row>
    <row r="602" spans="4:5">
      <c r="D602" s="403"/>
      <c r="E602" s="403"/>
    </row>
    <row r="603" spans="4:5">
      <c r="D603" s="403"/>
      <c r="E603" s="403"/>
    </row>
    <row r="604" spans="4:5">
      <c r="D604" s="403"/>
      <c r="E604" s="403"/>
    </row>
    <row r="605" spans="4:5">
      <c r="D605" s="403"/>
      <c r="E605" s="403"/>
    </row>
    <row r="606" spans="4:5">
      <c r="D606" s="403"/>
      <c r="E606" s="403"/>
    </row>
    <row r="607" spans="4:5">
      <c r="D607" s="403"/>
      <c r="E607" s="403"/>
    </row>
    <row r="608" spans="4:5">
      <c r="D608" s="403"/>
      <c r="E608" s="403"/>
    </row>
    <row r="609" spans="4:5">
      <c r="D609" s="403"/>
      <c r="E609" s="403"/>
    </row>
    <row r="610" spans="4:5">
      <c r="D610" s="403"/>
      <c r="E610" s="403"/>
    </row>
    <row r="611" spans="4:5">
      <c r="D611" s="403"/>
      <c r="E611" s="403"/>
    </row>
    <row r="612" spans="4:5">
      <c r="D612" s="403"/>
      <c r="E612" s="403"/>
    </row>
    <row r="613" spans="4:5">
      <c r="D613" s="403"/>
      <c r="E613" s="403"/>
    </row>
    <row r="614" spans="4:5">
      <c r="D614" s="403"/>
      <c r="E614" s="403"/>
    </row>
    <row r="615" spans="4:5">
      <c r="D615" s="403"/>
      <c r="E615" s="403"/>
    </row>
    <row r="616" spans="4:5">
      <c r="D616" s="403"/>
      <c r="E616" s="403"/>
    </row>
    <row r="617" spans="4:5">
      <c r="D617" s="403"/>
      <c r="E617" s="403"/>
    </row>
    <row r="618" spans="4:5">
      <c r="D618" s="403"/>
      <c r="E618" s="403"/>
    </row>
    <row r="619" spans="4:5">
      <c r="D619" s="403"/>
      <c r="E619" s="403"/>
    </row>
    <row r="620" spans="4:5">
      <c r="D620" s="403"/>
      <c r="E620" s="403"/>
    </row>
    <row r="621" spans="4:5">
      <c r="D621" s="403"/>
      <c r="E621" s="403"/>
    </row>
    <row r="622" spans="4:5">
      <c r="D622" s="403"/>
      <c r="E622" s="403"/>
    </row>
    <row r="623" spans="4:5">
      <c r="D623" s="403"/>
      <c r="E623" s="403"/>
    </row>
    <row r="624" spans="4:5">
      <c r="D624" s="403"/>
      <c r="E624" s="403"/>
    </row>
    <row r="625" spans="4:5">
      <c r="D625" s="403"/>
      <c r="E625" s="403"/>
    </row>
    <row r="626" spans="4:5">
      <c r="D626" s="403"/>
      <c r="E626" s="403"/>
    </row>
    <row r="627" spans="4:5">
      <c r="D627" s="403"/>
      <c r="E627" s="403"/>
    </row>
    <row r="628" spans="4:5">
      <c r="D628" s="403"/>
      <c r="E628" s="403"/>
    </row>
    <row r="629" spans="4:5">
      <c r="D629" s="403"/>
      <c r="E629" s="403"/>
    </row>
    <row r="630" spans="4:5">
      <c r="D630" s="403"/>
      <c r="E630" s="403"/>
    </row>
    <row r="631" spans="4:5">
      <c r="D631" s="403"/>
      <c r="E631" s="403"/>
    </row>
    <row r="632" spans="4:5">
      <c r="D632" s="403"/>
      <c r="E632" s="403"/>
    </row>
    <row r="633" spans="4:5">
      <c r="D633" s="403"/>
      <c r="E633" s="403"/>
    </row>
    <row r="634" spans="4:5">
      <c r="D634" s="403"/>
      <c r="E634" s="403"/>
    </row>
    <row r="635" spans="4:5">
      <c r="D635" s="403"/>
      <c r="E635" s="403"/>
    </row>
    <row r="636" spans="4:5">
      <c r="D636" s="403"/>
      <c r="E636" s="403"/>
    </row>
    <row r="637" spans="4:5">
      <c r="D637" s="403"/>
      <c r="E637" s="403"/>
    </row>
    <row r="638" spans="4:5">
      <c r="D638" s="403"/>
      <c r="E638" s="403"/>
    </row>
    <row r="639" spans="4:5">
      <c r="D639" s="403"/>
      <c r="E639" s="403"/>
    </row>
    <row r="640" spans="4:5">
      <c r="D640" s="403"/>
      <c r="E640" s="403"/>
    </row>
    <row r="641" spans="4:5">
      <c r="D641" s="403"/>
      <c r="E641" s="403"/>
    </row>
    <row r="642" spans="4:5">
      <c r="D642" s="403"/>
      <c r="E642" s="403"/>
    </row>
    <row r="643" spans="4:5">
      <c r="D643" s="403"/>
      <c r="E643" s="403"/>
    </row>
    <row r="644" spans="4:5">
      <c r="D644" s="403"/>
      <c r="E644" s="403"/>
    </row>
    <row r="645" spans="4:5">
      <c r="D645" s="403"/>
      <c r="E645" s="403"/>
    </row>
    <row r="646" spans="4:5">
      <c r="D646" s="403"/>
      <c r="E646" s="403"/>
    </row>
    <row r="647" spans="4:5">
      <c r="D647" s="403"/>
      <c r="E647" s="403"/>
    </row>
    <row r="648" spans="4:5">
      <c r="D648" s="403"/>
      <c r="E648" s="403"/>
    </row>
    <row r="649" spans="4:5">
      <c r="D649" s="403"/>
      <c r="E649" s="403"/>
    </row>
    <row r="650" spans="4:5">
      <c r="D650" s="403"/>
      <c r="E650" s="403"/>
    </row>
    <row r="651" spans="4:5">
      <c r="D651" s="403"/>
      <c r="E651" s="403"/>
    </row>
    <row r="652" spans="4:5">
      <c r="D652" s="403"/>
      <c r="E652" s="403"/>
    </row>
    <row r="653" spans="4:5">
      <c r="D653" s="403"/>
      <c r="E653" s="403"/>
    </row>
    <row r="654" spans="4:5">
      <c r="D654" s="403"/>
      <c r="E654" s="403"/>
    </row>
    <row r="655" spans="4:5">
      <c r="D655" s="403"/>
      <c r="E655" s="403"/>
    </row>
    <row r="656" spans="4:5">
      <c r="D656" s="403"/>
      <c r="E656" s="403"/>
    </row>
    <row r="657" spans="4:5">
      <c r="D657" s="403"/>
      <c r="E657" s="403"/>
    </row>
    <row r="658" spans="4:5">
      <c r="D658" s="403"/>
      <c r="E658" s="403"/>
    </row>
    <row r="659" spans="4:5">
      <c r="D659" s="403"/>
      <c r="E659" s="403"/>
    </row>
    <row r="660" spans="4:5">
      <c r="D660" s="403"/>
      <c r="E660" s="403"/>
    </row>
    <row r="661" spans="4:5">
      <c r="D661" s="403"/>
      <c r="E661" s="403"/>
    </row>
    <row r="662" spans="4:5">
      <c r="D662" s="403"/>
      <c r="E662" s="403"/>
    </row>
    <row r="663" spans="4:5">
      <c r="D663" s="403"/>
      <c r="E663" s="403"/>
    </row>
    <row r="664" spans="4:5">
      <c r="D664" s="403"/>
      <c r="E664" s="403"/>
    </row>
    <row r="665" spans="4:5">
      <c r="D665" s="403"/>
      <c r="E665" s="403"/>
    </row>
    <row r="666" spans="4:5">
      <c r="D666" s="403"/>
      <c r="E666" s="403"/>
    </row>
    <row r="667" spans="4:5">
      <c r="D667" s="403"/>
      <c r="E667" s="403"/>
    </row>
    <row r="668" spans="4:5">
      <c r="D668" s="403"/>
      <c r="E668" s="403"/>
    </row>
    <row r="669" spans="4:5">
      <c r="D669" s="403"/>
      <c r="E669" s="403"/>
    </row>
    <row r="670" spans="4:5">
      <c r="D670" s="403"/>
      <c r="E670" s="403"/>
    </row>
    <row r="671" spans="4:5">
      <c r="D671" s="403"/>
      <c r="E671" s="403"/>
    </row>
    <row r="672" spans="4:5">
      <c r="D672" s="403"/>
      <c r="E672" s="403"/>
    </row>
    <row r="673" spans="4:61">
      <c r="D673" s="403"/>
      <c r="E673" s="403"/>
    </row>
    <row r="674" spans="4:61">
      <c r="D674" s="403"/>
      <c r="E674" s="403"/>
    </row>
    <row r="675" spans="4:61">
      <c r="D675" s="403"/>
      <c r="E675" s="403"/>
    </row>
    <row r="676" spans="4:61">
      <c r="D676" s="403"/>
      <c r="E676" s="403"/>
    </row>
    <row r="677" spans="4:61">
      <c r="D677" s="403"/>
      <c r="E677" s="403"/>
    </row>
    <row r="678" spans="4:61">
      <c r="D678" s="403"/>
      <c r="E678" s="403"/>
    </row>
    <row r="683" spans="4:61">
      <c r="BG683" s="603"/>
      <c r="BH683" s="603"/>
      <c r="BI683" s="603"/>
    </row>
  </sheetData>
  <sheetProtection formatCells="0" formatColumns="0" formatRows="0" insertColumns="0" insertRows="0" insertHyperlinks="0" deleteColumns="0"/>
  <mergeCells count="3857">
    <mergeCell ref="JG50:JG51"/>
    <mergeCell ref="JH50:JH51"/>
    <mergeCell ref="JI50:JI51"/>
    <mergeCell ref="JJ50:JJ51"/>
    <mergeCell ref="JZ50:JZ51"/>
    <mergeCell ref="KG50:KG51"/>
    <mergeCell ref="JG52:JG53"/>
    <mergeCell ref="JH52:JH53"/>
    <mergeCell ref="JI52:JI53"/>
    <mergeCell ref="JJ52:JJ53"/>
    <mergeCell ref="JG44:JG45"/>
    <mergeCell ref="JH44:JH45"/>
    <mergeCell ref="JI44:JI45"/>
    <mergeCell ref="JJ44:JJ45"/>
    <mergeCell ref="JZ44:JZ45"/>
    <mergeCell ref="KG44:KG45"/>
    <mergeCell ref="JG46:JG47"/>
    <mergeCell ref="JH46:JH47"/>
    <mergeCell ref="JI46:JI47"/>
    <mergeCell ref="JJ46:JJ47"/>
    <mergeCell ref="JZ46:JZ47"/>
    <mergeCell ref="KG46:KG47"/>
    <mergeCell ref="JG48:JG49"/>
    <mergeCell ref="JH48:JH49"/>
    <mergeCell ref="JI48:JI49"/>
    <mergeCell ref="JJ48:JJ49"/>
    <mergeCell ref="JZ48:JZ49"/>
    <mergeCell ref="KG48:KG49"/>
    <mergeCell ref="JG30:JG31"/>
    <mergeCell ref="JH30:JH31"/>
    <mergeCell ref="JI30:JI31"/>
    <mergeCell ref="JJ30:JJ31"/>
    <mergeCell ref="JZ30:JZ31"/>
    <mergeCell ref="KG30:KG31"/>
    <mergeCell ref="JG32:JG33"/>
    <mergeCell ref="JH32:JH33"/>
    <mergeCell ref="JI32:JI33"/>
    <mergeCell ref="JJ32:JJ33"/>
    <mergeCell ref="JG40:JG41"/>
    <mergeCell ref="JH40:JH41"/>
    <mergeCell ref="JI40:JI41"/>
    <mergeCell ref="JJ40:JJ41"/>
    <mergeCell ref="JZ40:JZ41"/>
    <mergeCell ref="KG40:KG41"/>
    <mergeCell ref="JG42:JG43"/>
    <mergeCell ref="JH42:JH43"/>
    <mergeCell ref="JI42:JI43"/>
    <mergeCell ref="JJ42:JJ43"/>
    <mergeCell ref="JZ42:JZ43"/>
    <mergeCell ref="KG42:KG43"/>
    <mergeCell ref="JG24:JG25"/>
    <mergeCell ref="JH24:JH25"/>
    <mergeCell ref="JI24:JI25"/>
    <mergeCell ref="JJ24:JJ25"/>
    <mergeCell ref="JZ24:JZ25"/>
    <mergeCell ref="KG24:KG25"/>
    <mergeCell ref="JG26:JG27"/>
    <mergeCell ref="JH26:JH27"/>
    <mergeCell ref="JI26:JI27"/>
    <mergeCell ref="JJ26:JJ27"/>
    <mergeCell ref="JZ26:JZ27"/>
    <mergeCell ref="KG26:KG27"/>
    <mergeCell ref="JG28:JG29"/>
    <mergeCell ref="JH28:JH29"/>
    <mergeCell ref="JI28:JI29"/>
    <mergeCell ref="JJ28:JJ29"/>
    <mergeCell ref="JZ28:JZ29"/>
    <mergeCell ref="KG28:KG29"/>
    <mergeCell ref="JG18:JG19"/>
    <mergeCell ref="JH18:JH19"/>
    <mergeCell ref="JI18:JI19"/>
    <mergeCell ref="JJ18:JJ19"/>
    <mergeCell ref="JZ18:JZ19"/>
    <mergeCell ref="KG18:KG19"/>
    <mergeCell ref="JG20:JG21"/>
    <mergeCell ref="JH20:JH21"/>
    <mergeCell ref="JI20:JI21"/>
    <mergeCell ref="JJ20:JJ21"/>
    <mergeCell ref="JZ20:JZ21"/>
    <mergeCell ref="KG20:KG21"/>
    <mergeCell ref="JG22:JG23"/>
    <mergeCell ref="JH22:JH23"/>
    <mergeCell ref="JI22:JI23"/>
    <mergeCell ref="JJ22:JJ23"/>
    <mergeCell ref="JZ22:JZ23"/>
    <mergeCell ref="KG22:KG23"/>
    <mergeCell ref="JG12:JG13"/>
    <mergeCell ref="JH12:JH13"/>
    <mergeCell ref="JI12:JI13"/>
    <mergeCell ref="JJ12:JJ13"/>
    <mergeCell ref="JZ12:JZ13"/>
    <mergeCell ref="KG12:KG13"/>
    <mergeCell ref="JG14:JG15"/>
    <mergeCell ref="JH14:JH15"/>
    <mergeCell ref="JI14:JI15"/>
    <mergeCell ref="JJ14:JJ15"/>
    <mergeCell ref="JZ14:JZ15"/>
    <mergeCell ref="KG14:KG15"/>
    <mergeCell ref="JG16:JG17"/>
    <mergeCell ref="JH16:JH17"/>
    <mergeCell ref="JI16:JI17"/>
    <mergeCell ref="JJ16:JJ17"/>
    <mergeCell ref="JZ16:JZ17"/>
    <mergeCell ref="KG16:KG17"/>
    <mergeCell ref="JG6:JG7"/>
    <mergeCell ref="JH6:JH7"/>
    <mergeCell ref="JI6:JI7"/>
    <mergeCell ref="JJ6:JJ7"/>
    <mergeCell ref="JZ6:JZ7"/>
    <mergeCell ref="KG6:KG7"/>
    <mergeCell ref="JG8:JG9"/>
    <mergeCell ref="JH8:JH9"/>
    <mergeCell ref="JI8:JI9"/>
    <mergeCell ref="JJ8:JJ9"/>
    <mergeCell ref="JT8:JT9"/>
    <mergeCell ref="JZ8:JZ9"/>
    <mergeCell ref="KA8:KA9"/>
    <mergeCell ref="KG8:KG9"/>
    <mergeCell ref="JG10:JG11"/>
    <mergeCell ref="JH10:JH11"/>
    <mergeCell ref="JI10:JI11"/>
    <mergeCell ref="JJ10:JJ11"/>
    <mergeCell ref="JZ10:JZ11"/>
    <mergeCell ref="KG10:KG11"/>
    <mergeCell ref="KH48:KH49"/>
    <mergeCell ref="KI48:KI49"/>
    <mergeCell ref="KJ48:KJ49"/>
    <mergeCell ref="KK48:KK49"/>
    <mergeCell ref="KL48:KL49"/>
    <mergeCell ref="KM48:KM49"/>
    <mergeCell ref="KN48:KN49"/>
    <mergeCell ref="KH50:KH51"/>
    <mergeCell ref="KI50:KI51"/>
    <mergeCell ref="KJ50:KJ51"/>
    <mergeCell ref="KK50:KK51"/>
    <mergeCell ref="KL50:KL51"/>
    <mergeCell ref="KM50:KM51"/>
    <mergeCell ref="KN50:KN51"/>
    <mergeCell ref="KH52:KH53"/>
    <mergeCell ref="KI52:KI53"/>
    <mergeCell ref="KJ52:KJ53"/>
    <mergeCell ref="KK52:KK53"/>
    <mergeCell ref="KL52:KL53"/>
    <mergeCell ref="KM52:KM53"/>
    <mergeCell ref="KN52:KN53"/>
    <mergeCell ref="KH42:KH43"/>
    <mergeCell ref="KI42:KI43"/>
    <mergeCell ref="KJ42:KJ43"/>
    <mergeCell ref="KK42:KK43"/>
    <mergeCell ref="KL42:KL43"/>
    <mergeCell ref="KM42:KM43"/>
    <mergeCell ref="KN42:KN43"/>
    <mergeCell ref="KH44:KH45"/>
    <mergeCell ref="KI44:KI45"/>
    <mergeCell ref="KJ44:KJ45"/>
    <mergeCell ref="KK44:KK45"/>
    <mergeCell ref="KL44:KL45"/>
    <mergeCell ref="KM44:KM45"/>
    <mergeCell ref="KN44:KN45"/>
    <mergeCell ref="KH46:KH47"/>
    <mergeCell ref="KI46:KI47"/>
    <mergeCell ref="KJ46:KJ47"/>
    <mergeCell ref="KK46:KK47"/>
    <mergeCell ref="KL46:KL47"/>
    <mergeCell ref="KM46:KM47"/>
    <mergeCell ref="KN46:KN47"/>
    <mergeCell ref="KH30:KH31"/>
    <mergeCell ref="KI30:KI31"/>
    <mergeCell ref="KJ30:KJ31"/>
    <mergeCell ref="KK30:KK31"/>
    <mergeCell ref="KL30:KL31"/>
    <mergeCell ref="KM30:KM31"/>
    <mergeCell ref="KN30:KN31"/>
    <mergeCell ref="KH32:KH33"/>
    <mergeCell ref="KI32:KI33"/>
    <mergeCell ref="KJ32:KJ33"/>
    <mergeCell ref="KK32:KK33"/>
    <mergeCell ref="KL32:KL33"/>
    <mergeCell ref="KM32:KM33"/>
    <mergeCell ref="KN32:KN33"/>
    <mergeCell ref="KH38:KN38"/>
    <mergeCell ref="KH40:KH41"/>
    <mergeCell ref="KI40:KI41"/>
    <mergeCell ref="KJ40:KJ41"/>
    <mergeCell ref="KK40:KK41"/>
    <mergeCell ref="KL40:KL41"/>
    <mergeCell ref="KM40:KM41"/>
    <mergeCell ref="KN40:KN41"/>
    <mergeCell ref="KH24:KH25"/>
    <mergeCell ref="KI24:KI25"/>
    <mergeCell ref="KJ24:KJ25"/>
    <mergeCell ref="KK24:KK25"/>
    <mergeCell ref="KL24:KL25"/>
    <mergeCell ref="KM24:KM25"/>
    <mergeCell ref="KN24:KN25"/>
    <mergeCell ref="KH26:KH27"/>
    <mergeCell ref="KI26:KI27"/>
    <mergeCell ref="KJ26:KJ27"/>
    <mergeCell ref="KK26:KK27"/>
    <mergeCell ref="KL26:KL27"/>
    <mergeCell ref="KM26:KM27"/>
    <mergeCell ref="KN26:KN27"/>
    <mergeCell ref="KH28:KH29"/>
    <mergeCell ref="KI28:KI29"/>
    <mergeCell ref="KJ28:KJ29"/>
    <mergeCell ref="KK28:KK29"/>
    <mergeCell ref="KL28:KL29"/>
    <mergeCell ref="KM28:KM29"/>
    <mergeCell ref="KN28:KN29"/>
    <mergeCell ref="KH18:KH19"/>
    <mergeCell ref="KI18:KI19"/>
    <mergeCell ref="KJ18:KJ19"/>
    <mergeCell ref="KK18:KK19"/>
    <mergeCell ref="KL18:KL19"/>
    <mergeCell ref="KM18:KM19"/>
    <mergeCell ref="KN18:KN19"/>
    <mergeCell ref="KH20:KH21"/>
    <mergeCell ref="KI20:KI21"/>
    <mergeCell ref="KJ20:KJ21"/>
    <mergeCell ref="KK20:KK21"/>
    <mergeCell ref="KL20:KL21"/>
    <mergeCell ref="KM20:KM21"/>
    <mergeCell ref="KN20:KN21"/>
    <mergeCell ref="KH22:KH23"/>
    <mergeCell ref="KI22:KI23"/>
    <mergeCell ref="KJ22:KJ23"/>
    <mergeCell ref="KK22:KK23"/>
    <mergeCell ref="KL22:KL23"/>
    <mergeCell ref="KM22:KM23"/>
    <mergeCell ref="KN22:KN23"/>
    <mergeCell ref="KH12:KH13"/>
    <mergeCell ref="KI12:KI13"/>
    <mergeCell ref="KJ12:KJ13"/>
    <mergeCell ref="KK12:KK13"/>
    <mergeCell ref="KL12:KL13"/>
    <mergeCell ref="KM12:KM13"/>
    <mergeCell ref="KN12:KN13"/>
    <mergeCell ref="KH14:KH15"/>
    <mergeCell ref="KI14:KI15"/>
    <mergeCell ref="KJ14:KJ15"/>
    <mergeCell ref="KK14:KK15"/>
    <mergeCell ref="KL14:KL15"/>
    <mergeCell ref="KM14:KM15"/>
    <mergeCell ref="KN14:KN15"/>
    <mergeCell ref="KH16:KH17"/>
    <mergeCell ref="KI16:KI17"/>
    <mergeCell ref="KJ16:KJ17"/>
    <mergeCell ref="KK16:KK17"/>
    <mergeCell ref="KL16:KL17"/>
    <mergeCell ref="KM16:KM17"/>
    <mergeCell ref="KN16:KN17"/>
    <mergeCell ref="KH4:KN4"/>
    <mergeCell ref="KH6:KH7"/>
    <mergeCell ref="KI6:KI7"/>
    <mergeCell ref="KJ6:KJ7"/>
    <mergeCell ref="KK6:KK7"/>
    <mergeCell ref="KL6:KL7"/>
    <mergeCell ref="KM6:KM7"/>
    <mergeCell ref="KN6:KN7"/>
    <mergeCell ref="KH8:KH9"/>
    <mergeCell ref="KI8:KI9"/>
    <mergeCell ref="KJ8:KJ9"/>
    <mergeCell ref="KK8:KK9"/>
    <mergeCell ref="KL8:KL9"/>
    <mergeCell ref="KM8:KM9"/>
    <mergeCell ref="KN8:KN9"/>
    <mergeCell ref="KH10:KH11"/>
    <mergeCell ref="KI10:KI11"/>
    <mergeCell ref="KJ10:KJ11"/>
    <mergeCell ref="KK10:KK11"/>
    <mergeCell ref="KL10:KL11"/>
    <mergeCell ref="KM10:KM11"/>
    <mergeCell ref="KN10:KN11"/>
    <mergeCell ref="EB39:EH39"/>
    <mergeCell ref="BF6:BF7"/>
    <mergeCell ref="BF8:BF9"/>
    <mergeCell ref="BF10:BF11"/>
    <mergeCell ref="BF12:BF13"/>
    <mergeCell ref="BF14:BF15"/>
    <mergeCell ref="BF16:BF17"/>
    <mergeCell ref="BF18:BF19"/>
    <mergeCell ref="AZ6:AZ7"/>
    <mergeCell ref="AZ8:AZ9"/>
    <mergeCell ref="AZ10:AZ11"/>
    <mergeCell ref="AZ12:AZ13"/>
    <mergeCell ref="AZ14:AZ15"/>
    <mergeCell ref="AZ16:AZ17"/>
    <mergeCell ref="AZ18:AZ19"/>
    <mergeCell ref="AZ20:AZ21"/>
    <mergeCell ref="AZ22:AZ23"/>
    <mergeCell ref="AZ24:AZ25"/>
    <mergeCell ref="BB6:BB7"/>
    <mergeCell ref="BC6:BC7"/>
    <mergeCell ref="BD6:BD7"/>
    <mergeCell ref="BE6:BE7"/>
    <mergeCell ref="BB8:BB9"/>
    <mergeCell ref="BC8:BC9"/>
    <mergeCell ref="BD8:BD9"/>
    <mergeCell ref="BE8:BE9"/>
    <mergeCell ref="BB10:BB11"/>
    <mergeCell ref="BC10:BC11"/>
    <mergeCell ref="BD10:BD11"/>
    <mergeCell ref="BE10:BE11"/>
    <mergeCell ref="BB12:BB13"/>
    <mergeCell ref="BC12:BC13"/>
    <mergeCell ref="AL6:AL7"/>
    <mergeCell ref="AL8:AL9"/>
    <mergeCell ref="AL10:AL11"/>
    <mergeCell ref="AL12:AL13"/>
    <mergeCell ref="AL14:AL15"/>
    <mergeCell ref="AL16:AL17"/>
    <mergeCell ref="AL18:AL19"/>
    <mergeCell ref="AL20:AL21"/>
    <mergeCell ref="AL22:AL23"/>
    <mergeCell ref="AL24:AL25"/>
    <mergeCell ref="AL26:AL27"/>
    <mergeCell ref="AL28:AL29"/>
    <mergeCell ref="AL30:AL31"/>
    <mergeCell ref="AL32:AL33"/>
    <mergeCell ref="AL40:AL41"/>
    <mergeCell ref="AL42:AL43"/>
    <mergeCell ref="AL44:AL45"/>
    <mergeCell ref="AF38:AL38"/>
    <mergeCell ref="AF42:AF43"/>
    <mergeCell ref="AJ30:AJ31"/>
    <mergeCell ref="AI42:AI43"/>
    <mergeCell ref="AJ42:AJ43"/>
    <mergeCell ref="AK42:AK43"/>
    <mergeCell ref="AG10:AG11"/>
    <mergeCell ref="AJ14:AJ15"/>
    <mergeCell ref="AG6:AG7"/>
    <mergeCell ref="AH6:AH7"/>
    <mergeCell ref="AK32:AK33"/>
    <mergeCell ref="AG30:AG31"/>
    <mergeCell ref="AH30:AH31"/>
    <mergeCell ref="AI30:AI31"/>
    <mergeCell ref="AK28:AK29"/>
    <mergeCell ref="AU52:AU53"/>
    <mergeCell ref="AV52:AV53"/>
    <mergeCell ref="AW52:AW53"/>
    <mergeCell ref="AX52:AX53"/>
    <mergeCell ref="AY52:AY53"/>
    <mergeCell ref="BF46:BF47"/>
    <mergeCell ref="BF48:BF49"/>
    <mergeCell ref="BF50:BF51"/>
    <mergeCell ref="BF52:BF53"/>
    <mergeCell ref="AZ46:AZ47"/>
    <mergeCell ref="AZ48:AZ49"/>
    <mergeCell ref="AZ50:AZ51"/>
    <mergeCell ref="AZ52:AZ53"/>
    <mergeCell ref="AU40:AU41"/>
    <mergeCell ref="AV40:AV41"/>
    <mergeCell ref="AW40:AW41"/>
    <mergeCell ref="AX40:AX41"/>
    <mergeCell ref="AY40:AY41"/>
    <mergeCell ref="AU42:AU43"/>
    <mergeCell ref="AV42:AV43"/>
    <mergeCell ref="BB46:BB47"/>
    <mergeCell ref="BC46:BC47"/>
    <mergeCell ref="AZ40:AZ41"/>
    <mergeCell ref="AZ42:AZ43"/>
    <mergeCell ref="AZ44:AZ45"/>
    <mergeCell ref="AW42:AW43"/>
    <mergeCell ref="AX42:AX43"/>
    <mergeCell ref="AY42:AY43"/>
    <mergeCell ref="AU46:AU47"/>
    <mergeCell ref="AV46:AV47"/>
    <mergeCell ref="AW46:AW47"/>
    <mergeCell ref="AX46:AX47"/>
    <mergeCell ref="AU50:AU51"/>
    <mergeCell ref="AV50:AV51"/>
    <mergeCell ref="AW50:AW51"/>
    <mergeCell ref="AX50:AX51"/>
    <mergeCell ref="AY50:AY51"/>
    <mergeCell ref="AV44:AV45"/>
    <mergeCell ref="BF28:BF29"/>
    <mergeCell ref="BF30:BF31"/>
    <mergeCell ref="BF32:BF33"/>
    <mergeCell ref="BF40:BF41"/>
    <mergeCell ref="BF42:BF43"/>
    <mergeCell ref="BF44:BF45"/>
    <mergeCell ref="BB32:BB33"/>
    <mergeCell ref="BC32:BC33"/>
    <mergeCell ref="BD32:BD33"/>
    <mergeCell ref="BE32:BE33"/>
    <mergeCell ref="AZ28:AZ29"/>
    <mergeCell ref="AZ30:AZ31"/>
    <mergeCell ref="AZ32:AZ33"/>
    <mergeCell ref="AU32:AU33"/>
    <mergeCell ref="AV32:AV33"/>
    <mergeCell ref="AW32:AW33"/>
    <mergeCell ref="AX32:AX33"/>
    <mergeCell ref="AY32:AY33"/>
    <mergeCell ref="BB28:BB29"/>
    <mergeCell ref="BC28:BC29"/>
    <mergeCell ref="BD28:BD29"/>
    <mergeCell ref="BE28:BE29"/>
    <mergeCell ref="BB30:BB31"/>
    <mergeCell ref="BC30:BC31"/>
    <mergeCell ref="BD30:BD31"/>
    <mergeCell ref="BE30:BE31"/>
    <mergeCell ref="AY18:AY19"/>
    <mergeCell ref="AU20:AU21"/>
    <mergeCell ref="AV20:AV21"/>
    <mergeCell ref="AW20:AW21"/>
    <mergeCell ref="AX20:AX21"/>
    <mergeCell ref="AY20:AY21"/>
    <mergeCell ref="AU22:AU23"/>
    <mergeCell ref="AX44:AX45"/>
    <mergeCell ref="AY44:AY45"/>
    <mergeCell ref="AU26:AU27"/>
    <mergeCell ref="AV26:AV27"/>
    <mergeCell ref="AW26:AW27"/>
    <mergeCell ref="AX26:AX27"/>
    <mergeCell ref="AY26:AY27"/>
    <mergeCell ref="AY46:AY47"/>
    <mergeCell ref="AU48:AU49"/>
    <mergeCell ref="AV48:AV49"/>
    <mergeCell ref="AW48:AW49"/>
    <mergeCell ref="AX48:AX49"/>
    <mergeCell ref="AY48:AY49"/>
    <mergeCell ref="AU28:AU29"/>
    <mergeCell ref="AV28:AV29"/>
    <mergeCell ref="AW28:AW29"/>
    <mergeCell ref="AX28:AX29"/>
    <mergeCell ref="AY28:AY29"/>
    <mergeCell ref="AU18:AU19"/>
    <mergeCell ref="AV18:AV19"/>
    <mergeCell ref="AW18:AW19"/>
    <mergeCell ref="AX18:AX19"/>
    <mergeCell ref="GJ42:GJ43"/>
    <mergeCell ref="GQ52:GQ53"/>
    <mergeCell ref="GQ44:GQ45"/>
    <mergeCell ref="GQ46:GQ47"/>
    <mergeCell ref="GQ48:GQ49"/>
    <mergeCell ref="GQ50:GQ51"/>
    <mergeCell ref="GL46:GL47"/>
    <mergeCell ref="GO52:GO53"/>
    <mergeCell ref="GM46:GM47"/>
    <mergeCell ref="GN46:GN47"/>
    <mergeCell ref="GQ26:GQ27"/>
    <mergeCell ref="GQ28:GQ29"/>
    <mergeCell ref="GQ30:GQ31"/>
    <mergeCell ref="GQ32:GQ33"/>
    <mergeCell ref="GQ40:GQ41"/>
    <mergeCell ref="GQ42:GQ43"/>
    <mergeCell ref="GI38:GQ38"/>
    <mergeCell ref="GM40:GM41"/>
    <mergeCell ref="GN40:GN41"/>
    <mergeCell ref="GO40:GO41"/>
    <mergeCell ref="GL40:GL41"/>
    <mergeCell ref="GK42:GK43"/>
    <mergeCell ref="GL42:GL43"/>
    <mergeCell ref="GM42:GM43"/>
    <mergeCell ref="GN42:GN43"/>
    <mergeCell ref="GI42:GI43"/>
    <mergeCell ref="GI32:GI33"/>
    <mergeCell ref="GJ32:GJ33"/>
    <mergeCell ref="GK32:GK33"/>
    <mergeCell ref="GL32:GL33"/>
    <mergeCell ref="GM32:GM33"/>
    <mergeCell ref="GN32:GN33"/>
    <mergeCell ref="GQ14:GQ15"/>
    <mergeCell ref="GQ16:GQ17"/>
    <mergeCell ref="GQ18:GQ19"/>
    <mergeCell ref="GI4:GQ4"/>
    <mergeCell ref="GQ6:GQ7"/>
    <mergeCell ref="GQ8:GQ9"/>
    <mergeCell ref="GQ10:GQ11"/>
    <mergeCell ref="GM10:GM11"/>
    <mergeCell ref="GN10:GN11"/>
    <mergeCell ref="EI10:EI11"/>
    <mergeCell ref="EI12:EI13"/>
    <mergeCell ref="GM30:GM31"/>
    <mergeCell ref="GN30:GN31"/>
    <mergeCell ref="GO30:GO31"/>
    <mergeCell ref="GI28:GI29"/>
    <mergeCell ref="GO10:GO11"/>
    <mergeCell ref="GN26:GN27"/>
    <mergeCell ref="GO26:GO27"/>
    <mergeCell ref="GN28:GN29"/>
    <mergeCell ref="GO28:GO29"/>
    <mergeCell ref="GM24:GM25"/>
    <mergeCell ref="GN24:GN25"/>
    <mergeCell ref="GO24:GO25"/>
    <mergeCell ref="GL28:GL29"/>
    <mergeCell ref="GM28:GM29"/>
    <mergeCell ref="GL30:GL31"/>
    <mergeCell ref="GP6:GP7"/>
    <mergeCell ref="EI6:EI7"/>
    <mergeCell ref="EI8:EI9"/>
    <mergeCell ref="EA4:EJ4"/>
    <mergeCell ref="EJ6:EJ7"/>
    <mergeCell ref="EG20:EG21"/>
    <mergeCell ref="EG22:EG23"/>
    <mergeCell ref="EG24:EG25"/>
    <mergeCell ref="EG26:EG27"/>
    <mergeCell ref="GQ20:GQ21"/>
    <mergeCell ref="EG28:EG29"/>
    <mergeCell ref="EG30:EG31"/>
    <mergeCell ref="GQ22:GQ23"/>
    <mergeCell ref="GQ24:GQ25"/>
    <mergeCell ref="EG6:EG7"/>
    <mergeCell ref="EG8:EG9"/>
    <mergeCell ref="EG10:EG11"/>
    <mergeCell ref="EG12:EG13"/>
    <mergeCell ref="EG14:EG15"/>
    <mergeCell ref="EG16:EG17"/>
    <mergeCell ref="EH52:EH53"/>
    <mergeCell ref="EG52:EG53"/>
    <mergeCell ref="EH48:EH49"/>
    <mergeCell ref="EH50:EH51"/>
    <mergeCell ref="EH42:EH43"/>
    <mergeCell ref="EH44:EH45"/>
    <mergeCell ref="EH46:EH47"/>
    <mergeCell ref="EH28:EH29"/>
    <mergeCell ref="EH20:EH21"/>
    <mergeCell ref="EH12:EH13"/>
    <mergeCell ref="GO48:GO49"/>
    <mergeCell ref="GN50:GN51"/>
    <mergeCell ref="GO42:GO43"/>
    <mergeCell ref="GI40:GI41"/>
    <mergeCell ref="GJ40:GJ41"/>
    <mergeCell ref="GK40:GK41"/>
    <mergeCell ref="GQ12:GQ13"/>
    <mergeCell ref="GO46:GO47"/>
    <mergeCell ref="EA50:EA51"/>
    <mergeCell ref="EG40:EG41"/>
    <mergeCell ref="EG42:EG43"/>
    <mergeCell ref="EG44:EG45"/>
    <mergeCell ref="EG46:EG47"/>
    <mergeCell ref="EG48:EG49"/>
    <mergeCell ref="EG50:EG51"/>
    <mergeCell ref="EA52:EA53"/>
    <mergeCell ref="EA46:EA47"/>
    <mergeCell ref="EB52:EB53"/>
    <mergeCell ref="EC52:EC53"/>
    <mergeCell ref="ED52:ED53"/>
    <mergeCell ref="EE52:EE53"/>
    <mergeCell ref="EF52:EF53"/>
    <mergeCell ref="EB50:EB51"/>
    <mergeCell ref="EC50:EC51"/>
    <mergeCell ref="ED50:ED51"/>
    <mergeCell ref="EE50:EE51"/>
    <mergeCell ref="EA48:EA49"/>
    <mergeCell ref="EB48:EB49"/>
    <mergeCell ref="EC48:EC49"/>
    <mergeCell ref="ED48:ED49"/>
    <mergeCell ref="EE48:EE49"/>
    <mergeCell ref="EF48:EF49"/>
    <mergeCell ref="EF50:EF51"/>
    <mergeCell ref="EB46:EB47"/>
    <mergeCell ref="EC46:EC47"/>
    <mergeCell ref="ED46:ED47"/>
    <mergeCell ref="EE46:EE47"/>
    <mergeCell ref="EF46:EF47"/>
    <mergeCell ref="EA44:EA45"/>
    <mergeCell ref="EB44:EB45"/>
    <mergeCell ref="EC44:EC45"/>
    <mergeCell ref="ED44:ED45"/>
    <mergeCell ref="EE44:EE45"/>
    <mergeCell ref="EF44:EF45"/>
    <mergeCell ref="EA42:EA43"/>
    <mergeCell ref="EB42:EB43"/>
    <mergeCell ref="EC42:EC43"/>
    <mergeCell ref="ED42:ED43"/>
    <mergeCell ref="EE42:EE43"/>
    <mergeCell ref="EF42:EF43"/>
    <mergeCell ref="EH32:EH33"/>
    <mergeCell ref="EE40:EE41"/>
    <mergeCell ref="EF40:EF41"/>
    <mergeCell ref="EH40:EH41"/>
    <mergeCell ref="EA38:EJ38"/>
    <mergeCell ref="EA40:EA41"/>
    <mergeCell ref="EB40:EB41"/>
    <mergeCell ref="EC40:EC41"/>
    <mergeCell ref="ED40:ED41"/>
    <mergeCell ref="EI40:EI41"/>
    <mergeCell ref="EA32:EA33"/>
    <mergeCell ref="EB32:EB33"/>
    <mergeCell ref="EC32:EC33"/>
    <mergeCell ref="ED32:ED33"/>
    <mergeCell ref="EE32:EE33"/>
    <mergeCell ref="EF32:EF33"/>
    <mergeCell ref="EI42:EI43"/>
    <mergeCell ref="EJ42:EJ43"/>
    <mergeCell ref="EI44:EI45"/>
    <mergeCell ref="EJ44:EJ45"/>
    <mergeCell ref="EJ40:EJ41"/>
    <mergeCell ref="EG32:EG33"/>
    <mergeCell ref="EF30:EF31"/>
    <mergeCell ref="EH30:EH31"/>
    <mergeCell ref="EA28:EA29"/>
    <mergeCell ref="EB28:EB29"/>
    <mergeCell ref="EC28:EC29"/>
    <mergeCell ref="ED28:ED29"/>
    <mergeCell ref="EE28:EE29"/>
    <mergeCell ref="EF28:EF29"/>
    <mergeCell ref="EH24:EH25"/>
    <mergeCell ref="EA26:EA27"/>
    <mergeCell ref="EB26:EB27"/>
    <mergeCell ref="EC26:EC27"/>
    <mergeCell ref="ED26:ED27"/>
    <mergeCell ref="EE26:EE27"/>
    <mergeCell ref="EF26:EF27"/>
    <mergeCell ref="EH26:EH27"/>
    <mergeCell ref="EA24:EA25"/>
    <mergeCell ref="EB24:EB25"/>
    <mergeCell ref="EC24:EC25"/>
    <mergeCell ref="ED24:ED25"/>
    <mergeCell ref="EE24:EE25"/>
    <mergeCell ref="EF24:EF25"/>
    <mergeCell ref="EC12:EC13"/>
    <mergeCell ref="ED12:ED13"/>
    <mergeCell ref="EE12:EE13"/>
    <mergeCell ref="EF12:EF13"/>
    <mergeCell ref="EA10:EA11"/>
    <mergeCell ref="EB10:EB11"/>
    <mergeCell ref="EC10:EC11"/>
    <mergeCell ref="ED10:ED11"/>
    <mergeCell ref="EE10:EE11"/>
    <mergeCell ref="EF10:EF11"/>
    <mergeCell ref="EA22:EA23"/>
    <mergeCell ref="EB22:EB23"/>
    <mergeCell ref="EC22:EC23"/>
    <mergeCell ref="ED22:ED23"/>
    <mergeCell ref="EE22:EE23"/>
    <mergeCell ref="EF22:EF23"/>
    <mergeCell ref="EA20:EA21"/>
    <mergeCell ref="EB20:EB21"/>
    <mergeCell ref="EC20:EC21"/>
    <mergeCell ref="ED20:ED21"/>
    <mergeCell ref="EE20:EE21"/>
    <mergeCell ref="EF20:EF21"/>
    <mergeCell ref="EA18:EA19"/>
    <mergeCell ref="EB18:EB19"/>
    <mergeCell ref="EC18:EC19"/>
    <mergeCell ref="ED18:ED19"/>
    <mergeCell ref="EE18:EE19"/>
    <mergeCell ref="EF18:EF19"/>
    <mergeCell ref="EA16:EA17"/>
    <mergeCell ref="EB16:EB17"/>
    <mergeCell ref="EC16:EC17"/>
    <mergeCell ref="GL48:GL49"/>
    <mergeCell ref="GK44:GK45"/>
    <mergeCell ref="GL44:GL45"/>
    <mergeCell ref="GK46:GK47"/>
    <mergeCell ref="GI44:GI45"/>
    <mergeCell ref="GJ44:GJ45"/>
    <mergeCell ref="GI46:GI47"/>
    <mergeCell ref="GJ46:GJ47"/>
    <mergeCell ref="GO44:GO45"/>
    <mergeCell ref="GO50:GO51"/>
    <mergeCell ref="GM48:GM49"/>
    <mergeCell ref="GN48:GN49"/>
    <mergeCell ref="EA14:EA15"/>
    <mergeCell ref="EB14:EB15"/>
    <mergeCell ref="EC14:EC15"/>
    <mergeCell ref="ED14:ED15"/>
    <mergeCell ref="EE14:EE15"/>
    <mergeCell ref="EF14:EF15"/>
    <mergeCell ref="EH14:EH15"/>
    <mergeCell ref="EH22:EH23"/>
    <mergeCell ref="EH16:EH17"/>
    <mergeCell ref="EH18:EH19"/>
    <mergeCell ref="EG18:EG19"/>
    <mergeCell ref="ED16:ED17"/>
    <mergeCell ref="EE16:EE17"/>
    <mergeCell ref="EF16:EF17"/>
    <mergeCell ref="EA30:EA31"/>
    <mergeCell ref="EB30:EB31"/>
    <mergeCell ref="EI50:EI51"/>
    <mergeCell ref="EC30:EC31"/>
    <mergeCell ref="ED30:ED31"/>
    <mergeCell ref="EE30:EE31"/>
    <mergeCell ref="GN6:GN7"/>
    <mergeCell ref="GL8:GL9"/>
    <mergeCell ref="GM8:GM9"/>
    <mergeCell ref="GN8:GN9"/>
    <mergeCell ref="GL16:GL17"/>
    <mergeCell ref="GM16:GM17"/>
    <mergeCell ref="GN16:GN17"/>
    <mergeCell ref="GL14:GL15"/>
    <mergeCell ref="GN12:GN13"/>
    <mergeCell ref="GI12:GI13"/>
    <mergeCell ref="GJ12:GJ13"/>
    <mergeCell ref="GK12:GK13"/>
    <mergeCell ref="GL12:GL13"/>
    <mergeCell ref="GL6:GL7"/>
    <mergeCell ref="GM6:GM7"/>
    <mergeCell ref="GL10:GL11"/>
    <mergeCell ref="GM12:GM13"/>
    <mergeCell ref="GI8:GI9"/>
    <mergeCell ref="GJ8:GJ9"/>
    <mergeCell ref="GJ6:GJ7"/>
    <mergeCell ref="GK6:GK7"/>
    <mergeCell ref="GI6:GI7"/>
    <mergeCell ref="GS8:GS9"/>
    <mergeCell ref="GO6:GO7"/>
    <mergeCell ref="GS4:GV4"/>
    <mergeCell ref="GS6:GS7"/>
    <mergeCell ref="GT6:GT7"/>
    <mergeCell ref="GU6:GU7"/>
    <mergeCell ref="GV6:GV7"/>
    <mergeCell ref="GO8:GO9"/>
    <mergeCell ref="GJ14:GJ15"/>
    <mergeCell ref="GK14:GK15"/>
    <mergeCell ref="GI16:GI17"/>
    <mergeCell ref="GJ16:GJ17"/>
    <mergeCell ref="GK16:GK17"/>
    <mergeCell ref="GI18:GI19"/>
    <mergeCell ref="GI30:GI31"/>
    <mergeCell ref="GJ30:GJ31"/>
    <mergeCell ref="GK30:GK31"/>
    <mergeCell ref="GJ28:GJ29"/>
    <mergeCell ref="GK28:GK29"/>
    <mergeCell ref="GI26:GI27"/>
    <mergeCell ref="GJ26:GJ27"/>
    <mergeCell ref="GK26:GK27"/>
    <mergeCell ref="GS10:GS11"/>
    <mergeCell ref="GT10:GT11"/>
    <mergeCell ref="GU10:GU11"/>
    <mergeCell ref="GV10:GV11"/>
    <mergeCell ref="GU26:GU27"/>
    <mergeCell ref="GV26:GV27"/>
    <mergeCell ref="GS24:GS25"/>
    <mergeCell ref="GT24:GT25"/>
    <mergeCell ref="GU24:GU25"/>
    <mergeCell ref="GV24:GV25"/>
    <mergeCell ref="BL28:BL29"/>
    <mergeCell ref="BM28:BM29"/>
    <mergeCell ref="BM46:BM47"/>
    <mergeCell ref="BJ48:BJ49"/>
    <mergeCell ref="BJ52:BJ53"/>
    <mergeCell ref="BK52:BK53"/>
    <mergeCell ref="BL52:BL53"/>
    <mergeCell ref="BM52:BM53"/>
    <mergeCell ref="BJ50:BJ51"/>
    <mergeCell ref="BK50:BK51"/>
    <mergeCell ref="BL50:BL51"/>
    <mergeCell ref="BM50:BM51"/>
    <mergeCell ref="BJ44:BJ45"/>
    <mergeCell ref="BK44:BK45"/>
    <mergeCell ref="BL44:BL45"/>
    <mergeCell ref="BM44:BM45"/>
    <mergeCell ref="BK48:BK49"/>
    <mergeCell ref="BL48:BL49"/>
    <mergeCell ref="BM48:BM49"/>
    <mergeCell ref="BJ46:BJ47"/>
    <mergeCell ref="BK46:BK47"/>
    <mergeCell ref="BL46:BL47"/>
    <mergeCell ref="BL20:BL21"/>
    <mergeCell ref="BM20:BM21"/>
    <mergeCell ref="BJ14:BJ15"/>
    <mergeCell ref="BK14:BK15"/>
    <mergeCell ref="BL14:BL15"/>
    <mergeCell ref="BM14:BM15"/>
    <mergeCell ref="BJ16:BJ17"/>
    <mergeCell ref="BK16:BK17"/>
    <mergeCell ref="BL16:BL17"/>
    <mergeCell ref="BM16:BM17"/>
    <mergeCell ref="BJ40:BJ41"/>
    <mergeCell ref="BK40:BK41"/>
    <mergeCell ref="BL40:BL41"/>
    <mergeCell ref="BM40:BM41"/>
    <mergeCell ref="BJ42:BJ43"/>
    <mergeCell ref="BK42:BK43"/>
    <mergeCell ref="BL42:BL43"/>
    <mergeCell ref="BM42:BM43"/>
    <mergeCell ref="BJ30:BJ31"/>
    <mergeCell ref="BK30:BK31"/>
    <mergeCell ref="BL30:BL31"/>
    <mergeCell ref="BM30:BM31"/>
    <mergeCell ref="BJ32:BJ33"/>
    <mergeCell ref="BK32:BK33"/>
    <mergeCell ref="BL32:BL33"/>
    <mergeCell ref="BM32:BM33"/>
    <mergeCell ref="BJ26:BJ27"/>
    <mergeCell ref="BK26:BK27"/>
    <mergeCell ref="BL26:BL27"/>
    <mergeCell ref="BM26:BM27"/>
    <mergeCell ref="BJ28:BJ29"/>
    <mergeCell ref="BK28:BK29"/>
    <mergeCell ref="BJ10:BJ11"/>
    <mergeCell ref="BK10:BK11"/>
    <mergeCell ref="BL10:BL11"/>
    <mergeCell ref="BM10:BM11"/>
    <mergeCell ref="BJ12:BJ13"/>
    <mergeCell ref="BK12:BK13"/>
    <mergeCell ref="BL12:BL13"/>
    <mergeCell ref="BM12:BM13"/>
    <mergeCell ref="BJ4:BM4"/>
    <mergeCell ref="BJ38:BM38"/>
    <mergeCell ref="BJ6:BJ7"/>
    <mergeCell ref="BK6:BK7"/>
    <mergeCell ref="BL6:BL7"/>
    <mergeCell ref="BM6:BM7"/>
    <mergeCell ref="BJ8:BJ9"/>
    <mergeCell ref="BK8:BK9"/>
    <mergeCell ref="BL8:BL9"/>
    <mergeCell ref="BM8:BM9"/>
    <mergeCell ref="BJ22:BJ23"/>
    <mergeCell ref="BK22:BK23"/>
    <mergeCell ref="BL22:BL23"/>
    <mergeCell ref="BM22:BM23"/>
    <mergeCell ref="BJ24:BJ25"/>
    <mergeCell ref="BK24:BK25"/>
    <mergeCell ref="BL24:BL25"/>
    <mergeCell ref="BM24:BM25"/>
    <mergeCell ref="BJ18:BJ19"/>
    <mergeCell ref="BK18:BK19"/>
    <mergeCell ref="BL18:BL19"/>
    <mergeCell ref="BM18:BM19"/>
    <mergeCell ref="BJ20:BJ21"/>
    <mergeCell ref="BK20:BK21"/>
    <mergeCell ref="R50:R51"/>
    <mergeCell ref="R52:R53"/>
    <mergeCell ref="R42:R43"/>
    <mergeCell ref="R44:R45"/>
    <mergeCell ref="R46:R47"/>
    <mergeCell ref="R48:R49"/>
    <mergeCell ref="R30:R31"/>
    <mergeCell ref="R32:R33"/>
    <mergeCell ref="L38:R38"/>
    <mergeCell ref="R40:R41"/>
    <mergeCell ref="P40:P41"/>
    <mergeCell ref="Q40:Q41"/>
    <mergeCell ref="M32:M33"/>
    <mergeCell ref="N32:N33"/>
    <mergeCell ref="O32:O33"/>
    <mergeCell ref="P32:P33"/>
    <mergeCell ref="R18:R19"/>
    <mergeCell ref="R20:R21"/>
    <mergeCell ref="R22:R23"/>
    <mergeCell ref="R24:R25"/>
    <mergeCell ref="R26:R27"/>
    <mergeCell ref="R28:R29"/>
    <mergeCell ref="Q52:Q53"/>
    <mergeCell ref="M42:M43"/>
    <mergeCell ref="N42:N43"/>
    <mergeCell ref="O42:O43"/>
    <mergeCell ref="P42:P43"/>
    <mergeCell ref="Q42:Q43"/>
    <mergeCell ref="L26:L27"/>
    <mergeCell ref="L28:L29"/>
    <mergeCell ref="M20:M21"/>
    <mergeCell ref="N20:N21"/>
    <mergeCell ref="HW52:HW53"/>
    <mergeCell ref="HX52:HX53"/>
    <mergeCell ref="HY52:HY53"/>
    <mergeCell ref="HZ52:HZ53"/>
    <mergeCell ref="R6:R7"/>
    <mergeCell ref="R8:R9"/>
    <mergeCell ref="R10:R11"/>
    <mergeCell ref="R12:R13"/>
    <mergeCell ref="R14:R15"/>
    <mergeCell ref="R16:R17"/>
    <mergeCell ref="HW48:HW49"/>
    <mergeCell ref="HX48:HX49"/>
    <mergeCell ref="HY48:HY49"/>
    <mergeCell ref="HZ48:HZ49"/>
    <mergeCell ref="HW50:HW51"/>
    <mergeCell ref="HX50:HX51"/>
    <mergeCell ref="HY50:HY51"/>
    <mergeCell ref="HZ50:HZ51"/>
    <mergeCell ref="HW44:HW45"/>
    <mergeCell ref="HX44:HX45"/>
    <mergeCell ref="HY44:HY45"/>
    <mergeCell ref="HZ44:HZ45"/>
    <mergeCell ref="HW46:HW47"/>
    <mergeCell ref="HX46:HX47"/>
    <mergeCell ref="HY46:HY47"/>
    <mergeCell ref="HZ46:HZ47"/>
    <mergeCell ref="HW40:HW41"/>
    <mergeCell ref="HX40:HX41"/>
    <mergeCell ref="HY40:HY41"/>
    <mergeCell ref="HZ40:HZ41"/>
    <mergeCell ref="HW42:HW43"/>
    <mergeCell ref="HX42:HX43"/>
    <mergeCell ref="HY42:HY43"/>
    <mergeCell ref="HZ42:HZ43"/>
    <mergeCell ref="HW30:HW31"/>
    <mergeCell ref="HX30:HX31"/>
    <mergeCell ref="HY30:HY31"/>
    <mergeCell ref="HZ30:HZ31"/>
    <mergeCell ref="HW32:HW33"/>
    <mergeCell ref="HX32:HX33"/>
    <mergeCell ref="HY32:HY33"/>
    <mergeCell ref="HZ32:HZ33"/>
    <mergeCell ref="HW26:HW27"/>
    <mergeCell ref="HX26:HX27"/>
    <mergeCell ref="HY26:HY27"/>
    <mergeCell ref="HZ26:HZ27"/>
    <mergeCell ref="HW28:HW29"/>
    <mergeCell ref="HX28:HX29"/>
    <mergeCell ref="HY28:HY29"/>
    <mergeCell ref="HZ28:HZ29"/>
    <mergeCell ref="HW22:HW23"/>
    <mergeCell ref="HX22:HX23"/>
    <mergeCell ref="HY22:HY23"/>
    <mergeCell ref="HZ22:HZ23"/>
    <mergeCell ref="HW24:HW25"/>
    <mergeCell ref="HX24:HX25"/>
    <mergeCell ref="HY24:HY25"/>
    <mergeCell ref="HZ24:HZ25"/>
    <mergeCell ref="HW18:HW19"/>
    <mergeCell ref="HX18:HX19"/>
    <mergeCell ref="HY18:HY19"/>
    <mergeCell ref="HZ18:HZ19"/>
    <mergeCell ref="HW20:HW21"/>
    <mergeCell ref="HX20:HX21"/>
    <mergeCell ref="HY20:HY21"/>
    <mergeCell ref="HZ20:HZ21"/>
    <mergeCell ref="HW14:HW15"/>
    <mergeCell ref="HX14:HX15"/>
    <mergeCell ref="HY14:HY15"/>
    <mergeCell ref="HZ14:HZ15"/>
    <mergeCell ref="HW16:HW17"/>
    <mergeCell ref="HX16:HX17"/>
    <mergeCell ref="HY16:HY17"/>
    <mergeCell ref="HZ16:HZ17"/>
    <mergeCell ref="HZ10:HZ11"/>
    <mergeCell ref="HW12:HW13"/>
    <mergeCell ref="HX12:HX13"/>
    <mergeCell ref="HY12:HY13"/>
    <mergeCell ref="HZ12:HZ13"/>
    <mergeCell ref="HW10:HW11"/>
    <mergeCell ref="IW50:IW51"/>
    <mergeCell ref="HW6:HW7"/>
    <mergeCell ref="HX6:HX7"/>
    <mergeCell ref="HY6:HY7"/>
    <mergeCell ref="HZ6:HZ7"/>
    <mergeCell ref="HW8:HW9"/>
    <mergeCell ref="HX8:HX9"/>
    <mergeCell ref="HY8:HY9"/>
    <mergeCell ref="HX10:HX11"/>
    <mergeCell ref="HY10:HY11"/>
    <mergeCell ref="IW30:IW31"/>
    <mergeCell ref="IW40:IW41"/>
    <mergeCell ref="IW42:IW43"/>
    <mergeCell ref="IW44:IW45"/>
    <mergeCell ref="IW46:IW47"/>
    <mergeCell ref="IW48:IW49"/>
    <mergeCell ref="IW18:IW19"/>
    <mergeCell ref="IW20:IW21"/>
    <mergeCell ref="IW22:IW23"/>
    <mergeCell ref="IW24:IW25"/>
    <mergeCell ref="IW26:IW27"/>
    <mergeCell ref="IW28:IW29"/>
    <mergeCell ref="IW6:IW7"/>
    <mergeCell ref="IW8:IW9"/>
    <mergeCell ref="IW10:IW11"/>
    <mergeCell ref="IW12:IW13"/>
    <mergeCell ref="IW14:IW15"/>
    <mergeCell ref="IW16:IW17"/>
    <mergeCell ref="IX50:IX51"/>
    <mergeCell ref="IY50:IY51"/>
    <mergeCell ref="IX52:IX53"/>
    <mergeCell ref="IY52:IY53"/>
    <mergeCell ref="IZ52:IZ53"/>
    <mergeCell ref="JA52:JA53"/>
    <mergeCell ref="IZ50:IZ51"/>
    <mergeCell ref="JA50:JA51"/>
    <mergeCell ref="JB46:JB47"/>
    <mergeCell ref="JC46:JC47"/>
    <mergeCell ref="JB48:JB49"/>
    <mergeCell ref="JC48:JC49"/>
    <mergeCell ref="JB52:JB53"/>
    <mergeCell ref="JC52:JC53"/>
    <mergeCell ref="IX46:IX47"/>
    <mergeCell ref="IY46:IY47"/>
    <mergeCell ref="IZ46:IZ47"/>
    <mergeCell ref="JA46:JA47"/>
    <mergeCell ref="JB50:JB51"/>
    <mergeCell ref="JC50:JC51"/>
    <mergeCell ref="IX48:IX49"/>
    <mergeCell ref="IY48:IY49"/>
    <mergeCell ref="IZ48:IZ49"/>
    <mergeCell ref="JA48:JA49"/>
    <mergeCell ref="JB44:JB45"/>
    <mergeCell ref="JC44:JC45"/>
    <mergeCell ref="IX42:IX43"/>
    <mergeCell ref="IY42:IY43"/>
    <mergeCell ref="IX44:IX45"/>
    <mergeCell ref="IY44:IY45"/>
    <mergeCell ref="IZ44:IZ45"/>
    <mergeCell ref="JA44:JA45"/>
    <mergeCell ref="JA42:JA43"/>
    <mergeCell ref="JB42:JB43"/>
    <mergeCell ref="IX40:IX41"/>
    <mergeCell ref="IY40:IY41"/>
    <mergeCell ref="IZ40:IZ41"/>
    <mergeCell ref="JA40:JA41"/>
    <mergeCell ref="JB40:JB41"/>
    <mergeCell ref="IX32:IX33"/>
    <mergeCell ref="IY32:IY33"/>
    <mergeCell ref="IZ32:IZ33"/>
    <mergeCell ref="JA32:JA33"/>
    <mergeCell ref="IX28:IX29"/>
    <mergeCell ref="IY28:IY29"/>
    <mergeCell ref="IX30:IX31"/>
    <mergeCell ref="IY30:IY31"/>
    <mergeCell ref="IZ30:IZ31"/>
    <mergeCell ref="JA30:JA31"/>
    <mergeCell ref="IZ28:IZ29"/>
    <mergeCell ref="JB28:JB29"/>
    <mergeCell ref="IX16:IX17"/>
    <mergeCell ref="IY16:IY17"/>
    <mergeCell ref="IZ16:IZ17"/>
    <mergeCell ref="IZ14:IZ15"/>
    <mergeCell ref="JA14:JA15"/>
    <mergeCell ref="IZ12:IZ13"/>
    <mergeCell ref="JA12:JA13"/>
    <mergeCell ref="JC28:JC29"/>
    <mergeCell ref="JC42:JC43"/>
    <mergeCell ref="JB30:JB31"/>
    <mergeCell ref="JC30:JC31"/>
    <mergeCell ref="JB32:JB33"/>
    <mergeCell ref="JC32:JC33"/>
    <mergeCell ref="IY24:IY25"/>
    <mergeCell ref="IZ24:IZ25"/>
    <mergeCell ref="JA24:JA25"/>
    <mergeCell ref="IX26:IX27"/>
    <mergeCell ref="IY26:IY27"/>
    <mergeCell ref="IZ26:IZ27"/>
    <mergeCell ref="JA26:JA27"/>
    <mergeCell ref="IX24:IX25"/>
    <mergeCell ref="IX20:IX21"/>
    <mergeCell ref="IY20:IY21"/>
    <mergeCell ref="IX22:IX23"/>
    <mergeCell ref="IY22:IY23"/>
    <mergeCell ref="IZ22:IZ23"/>
    <mergeCell ref="JA22:JA23"/>
    <mergeCell ref="IZ20:IZ21"/>
    <mergeCell ref="JA20:JA21"/>
    <mergeCell ref="IY8:IY9"/>
    <mergeCell ref="IZ8:IZ9"/>
    <mergeCell ref="JA8:JA9"/>
    <mergeCell ref="JB12:JB13"/>
    <mergeCell ref="JC12:JC13"/>
    <mergeCell ref="BI52:BI53"/>
    <mergeCell ref="BG46:BG47"/>
    <mergeCell ref="BH46:BH47"/>
    <mergeCell ref="BI46:BI47"/>
    <mergeCell ref="BG48:BG49"/>
    <mergeCell ref="BH48:BH49"/>
    <mergeCell ref="BI48:BI49"/>
    <mergeCell ref="BG42:BG43"/>
    <mergeCell ref="BH42:BH43"/>
    <mergeCell ref="BI42:BI43"/>
    <mergeCell ref="BG44:BG45"/>
    <mergeCell ref="BH44:BH45"/>
    <mergeCell ref="BI44:BI45"/>
    <mergeCell ref="BG38:BI38"/>
    <mergeCell ref="BG40:BG41"/>
    <mergeCell ref="BH40:BH41"/>
    <mergeCell ref="BI40:BI41"/>
    <mergeCell ref="IX10:IX11"/>
    <mergeCell ref="IY10:IY11"/>
    <mergeCell ref="IZ10:IZ11"/>
    <mergeCell ref="JA10:JA11"/>
    <mergeCell ref="JB16:JB17"/>
    <mergeCell ref="JC16:JC17"/>
    <mergeCell ref="JB18:JB19"/>
    <mergeCell ref="JC18:JC19"/>
    <mergeCell ref="JB22:JB23"/>
    <mergeCell ref="JC22:JC23"/>
    <mergeCell ref="BG50:BG51"/>
    <mergeCell ref="BH50:BH51"/>
    <mergeCell ref="BI50:BI51"/>
    <mergeCell ref="BG52:BG53"/>
    <mergeCell ref="BH52:BH53"/>
    <mergeCell ref="IX4:JD4"/>
    <mergeCell ref="JD6:JD7"/>
    <mergeCell ref="IX6:IX7"/>
    <mergeCell ref="IY6:IY7"/>
    <mergeCell ref="IZ6:IZ7"/>
    <mergeCell ref="JA6:JA7"/>
    <mergeCell ref="BG4:BI4"/>
    <mergeCell ref="JB6:JB7"/>
    <mergeCell ref="JC6:JC7"/>
    <mergeCell ref="JA16:JA17"/>
    <mergeCell ref="JB20:JB21"/>
    <mergeCell ref="JC20:JC21"/>
    <mergeCell ref="IX18:IX19"/>
    <mergeCell ref="IY18:IY19"/>
    <mergeCell ref="IZ18:IZ19"/>
    <mergeCell ref="JA18:JA19"/>
    <mergeCell ref="IX12:IX13"/>
    <mergeCell ref="IY12:IY13"/>
    <mergeCell ref="IX14:IX15"/>
    <mergeCell ref="IY14:IY15"/>
    <mergeCell ref="JB8:JB9"/>
    <mergeCell ref="JC8:JC9"/>
    <mergeCell ref="JB10:JB11"/>
    <mergeCell ref="JC10:JC11"/>
    <mergeCell ref="JB14:JB15"/>
    <mergeCell ref="JC14:JC15"/>
    <mergeCell ref="IX8:IX9"/>
    <mergeCell ref="BG32:BG33"/>
    <mergeCell ref="BH32:BH33"/>
    <mergeCell ref="BG24:BG25"/>
    <mergeCell ref="BH24:BH25"/>
    <mergeCell ref="BI24:BI25"/>
    <mergeCell ref="BI32:BI33"/>
    <mergeCell ref="AJ20:AJ21"/>
    <mergeCell ref="BG26:BG27"/>
    <mergeCell ref="BH26:BH27"/>
    <mergeCell ref="BI26:BI27"/>
    <mergeCell ref="BG28:BG29"/>
    <mergeCell ref="BH28:BH29"/>
    <mergeCell ref="BI28:BI29"/>
    <mergeCell ref="BG20:BG21"/>
    <mergeCell ref="BH20:BH21"/>
    <mergeCell ref="BI20:BI21"/>
    <mergeCell ref="BG22:BG23"/>
    <mergeCell ref="BH22:BH23"/>
    <mergeCell ref="BI22:BI23"/>
    <mergeCell ref="AW24:AW25"/>
    <mergeCell ref="AX24:AX25"/>
    <mergeCell ref="AY24:AY25"/>
    <mergeCell ref="AV22:AV23"/>
    <mergeCell ref="AW22:AW23"/>
    <mergeCell ref="AX22:AX23"/>
    <mergeCell ref="AY22:AY23"/>
    <mergeCell ref="AU24:AU25"/>
    <mergeCell ref="AV24:AV25"/>
    <mergeCell ref="BF20:BF21"/>
    <mergeCell ref="BF22:BF23"/>
    <mergeCell ref="BF24:BF25"/>
    <mergeCell ref="BF26:BF27"/>
    <mergeCell ref="AV10:AV11"/>
    <mergeCell ref="AW10:AW11"/>
    <mergeCell ref="AX10:AX11"/>
    <mergeCell ref="AY10:AY11"/>
    <mergeCell ref="AU12:AU13"/>
    <mergeCell ref="AV12:AV13"/>
    <mergeCell ref="AW12:AW13"/>
    <mergeCell ref="AX12:AX13"/>
    <mergeCell ref="AY12:AY13"/>
    <mergeCell ref="AU14:AU15"/>
    <mergeCell ref="AV14:AV15"/>
    <mergeCell ref="AW14:AW15"/>
    <mergeCell ref="AX14:AX15"/>
    <mergeCell ref="AY14:AY15"/>
    <mergeCell ref="AU16:AU17"/>
    <mergeCell ref="AV16:AV17"/>
    <mergeCell ref="AW16:AW17"/>
    <mergeCell ref="AX16:AX17"/>
    <mergeCell ref="AY16:AY17"/>
    <mergeCell ref="BI10:BI11"/>
    <mergeCell ref="BG12:BG13"/>
    <mergeCell ref="BH12:BH13"/>
    <mergeCell ref="BI12:BI13"/>
    <mergeCell ref="BG14:BG15"/>
    <mergeCell ref="BH14:BH15"/>
    <mergeCell ref="BI14:BI15"/>
    <mergeCell ref="BG30:BG31"/>
    <mergeCell ref="BH30:BH31"/>
    <mergeCell ref="BI30:BI31"/>
    <mergeCell ref="AU6:AU7"/>
    <mergeCell ref="AV6:AV7"/>
    <mergeCell ref="AW6:AW7"/>
    <mergeCell ref="AX6:AX7"/>
    <mergeCell ref="AY6:AY7"/>
    <mergeCell ref="AU8:AU9"/>
    <mergeCell ref="AV8:AV9"/>
    <mergeCell ref="AW8:AW9"/>
    <mergeCell ref="AX8:AX9"/>
    <mergeCell ref="AY8:AY9"/>
    <mergeCell ref="AU10:AU11"/>
    <mergeCell ref="AU30:AU31"/>
    <mergeCell ref="AV30:AV31"/>
    <mergeCell ref="AW30:AW31"/>
    <mergeCell ref="AX30:AX31"/>
    <mergeCell ref="AY30:AY31"/>
    <mergeCell ref="AZ26:AZ27"/>
    <mergeCell ref="BI8:BI9"/>
    <mergeCell ref="BG10:BG11"/>
    <mergeCell ref="BA6:BA7"/>
    <mergeCell ref="BA8:BA9"/>
    <mergeCell ref="BA10:BA11"/>
    <mergeCell ref="AK48:AK49"/>
    <mergeCell ref="AK52:AK53"/>
    <mergeCell ref="AG50:AG51"/>
    <mergeCell ref="AH50:AH51"/>
    <mergeCell ref="AG52:AG53"/>
    <mergeCell ref="AH52:AH53"/>
    <mergeCell ref="AI52:AI53"/>
    <mergeCell ref="AK50:AK51"/>
    <mergeCell ref="AG48:AG49"/>
    <mergeCell ref="AH48:AH49"/>
    <mergeCell ref="AI48:AI49"/>
    <mergeCell ref="AJ48:AJ49"/>
    <mergeCell ref="AJ40:AJ41"/>
    <mergeCell ref="AI44:AI45"/>
    <mergeCell ref="AJ44:AJ45"/>
    <mergeCell ref="AK44:AK45"/>
    <mergeCell ref="AG46:AG47"/>
    <mergeCell ref="AH46:AH47"/>
    <mergeCell ref="AI46:AI47"/>
    <mergeCell ref="AJ46:AJ47"/>
    <mergeCell ref="AJ52:AJ53"/>
    <mergeCell ref="AI50:AI51"/>
    <mergeCell ref="AJ50:AJ51"/>
    <mergeCell ref="AK46:AK47"/>
    <mergeCell ref="AK40:AK41"/>
    <mergeCell ref="AG42:AG43"/>
    <mergeCell ref="BG16:BG17"/>
    <mergeCell ref="BH16:BH17"/>
    <mergeCell ref="BI16:BI17"/>
    <mergeCell ref="BG18:BG19"/>
    <mergeCell ref="BH18:BH19"/>
    <mergeCell ref="BI18:BI19"/>
    <mergeCell ref="BH10:BH11"/>
    <mergeCell ref="AH20:AH21"/>
    <mergeCell ref="AI20:AI21"/>
    <mergeCell ref="AI10:AI11"/>
    <mergeCell ref="AJ10:AJ11"/>
    <mergeCell ref="AK14:AK15"/>
    <mergeCell ref="AI6:AI7"/>
    <mergeCell ref="AJ6:AJ7"/>
    <mergeCell ref="AK6:AK7"/>
    <mergeCell ref="AG8:AG9"/>
    <mergeCell ref="AH8:AH9"/>
    <mergeCell ref="AG12:AG13"/>
    <mergeCell ref="AH12:AH13"/>
    <mergeCell ref="AI12:AI13"/>
    <mergeCell ref="AJ12:AJ13"/>
    <mergeCell ref="AK10:AK11"/>
    <mergeCell ref="AK12:AK13"/>
    <mergeCell ref="AH10:AH11"/>
    <mergeCell ref="AK16:AK17"/>
    <mergeCell ref="AG14:AG15"/>
    <mergeCell ref="AH14:AH15"/>
    <mergeCell ref="AG16:AG17"/>
    <mergeCell ref="AH16:AH17"/>
    <mergeCell ref="AI16:AI17"/>
    <mergeCell ref="AJ16:AJ17"/>
    <mergeCell ref="AI14:AI15"/>
    <mergeCell ref="AG26:AG27"/>
    <mergeCell ref="AH26:AH27"/>
    <mergeCell ref="AG28:AG29"/>
    <mergeCell ref="AH28:AH29"/>
    <mergeCell ref="AI28:AI29"/>
    <mergeCell ref="AJ28:AJ29"/>
    <mergeCell ref="AI26:AI27"/>
    <mergeCell ref="AJ26:AJ27"/>
    <mergeCell ref="AK30:AK31"/>
    <mergeCell ref="AG18:AG19"/>
    <mergeCell ref="AH18:AH19"/>
    <mergeCell ref="AI18:AI19"/>
    <mergeCell ref="AJ18:AJ19"/>
    <mergeCell ref="AK22:AK23"/>
    <mergeCell ref="AK18:AK19"/>
    <mergeCell ref="AK20:AK21"/>
    <mergeCell ref="AG22:AG23"/>
    <mergeCell ref="AH22:AH23"/>
    <mergeCell ref="AG24:AG25"/>
    <mergeCell ref="AH24:AH25"/>
    <mergeCell ref="AI22:AI23"/>
    <mergeCell ref="AJ22:AJ23"/>
    <mergeCell ref="AK24:AK25"/>
    <mergeCell ref="AI24:AI25"/>
    <mergeCell ref="AJ24:AJ25"/>
    <mergeCell ref="AK26:AK27"/>
    <mergeCell ref="AG20:AG21"/>
    <mergeCell ref="M52:M53"/>
    <mergeCell ref="N52:N53"/>
    <mergeCell ref="O52:O53"/>
    <mergeCell ref="P52:P53"/>
    <mergeCell ref="M44:M45"/>
    <mergeCell ref="N44:N45"/>
    <mergeCell ref="O44:O45"/>
    <mergeCell ref="P44:P45"/>
    <mergeCell ref="Q48:Q49"/>
    <mergeCell ref="M50:M51"/>
    <mergeCell ref="N50:N51"/>
    <mergeCell ref="O50:O51"/>
    <mergeCell ref="P50:P51"/>
    <mergeCell ref="Q50:Q51"/>
    <mergeCell ref="Q44:Q45"/>
    <mergeCell ref="M46:M47"/>
    <mergeCell ref="N46:N47"/>
    <mergeCell ref="O46:O47"/>
    <mergeCell ref="P46:P47"/>
    <mergeCell ref="Q46:Q47"/>
    <mergeCell ref="H20:H21"/>
    <mergeCell ref="I20:I21"/>
    <mergeCell ref="H44:H45"/>
    <mergeCell ref="I44:I45"/>
    <mergeCell ref="L42:L43"/>
    <mergeCell ref="L44:L45"/>
    <mergeCell ref="L46:L47"/>
    <mergeCell ref="F46:F47"/>
    <mergeCell ref="F48:F49"/>
    <mergeCell ref="K50:K51"/>
    <mergeCell ref="G52:G53"/>
    <mergeCell ref="H52:H53"/>
    <mergeCell ref="I52:I53"/>
    <mergeCell ref="J52:J53"/>
    <mergeCell ref="K52:K53"/>
    <mergeCell ref="G50:G51"/>
    <mergeCell ref="H50:H51"/>
    <mergeCell ref="I50:I51"/>
    <mergeCell ref="K46:K47"/>
    <mergeCell ref="G48:G49"/>
    <mergeCell ref="H48:H49"/>
    <mergeCell ref="I48:I49"/>
    <mergeCell ref="J48:J49"/>
    <mergeCell ref="K48:K49"/>
    <mergeCell ref="G46:G47"/>
    <mergeCell ref="H46:H47"/>
    <mergeCell ref="I46:I47"/>
    <mergeCell ref="J46:J47"/>
    <mergeCell ref="J44:J45"/>
    <mergeCell ref="K44:K45"/>
    <mergeCell ref="L48:L49"/>
    <mergeCell ref="L52:L53"/>
    <mergeCell ref="G42:G43"/>
    <mergeCell ref="I42:I43"/>
    <mergeCell ref="J42:J43"/>
    <mergeCell ref="J50:J51"/>
    <mergeCell ref="I40:I41"/>
    <mergeCell ref="J40:J41"/>
    <mergeCell ref="G40:G41"/>
    <mergeCell ref="H40:H41"/>
    <mergeCell ref="K40:K41"/>
    <mergeCell ref="M40:M41"/>
    <mergeCell ref="N40:N41"/>
    <mergeCell ref="O40:O41"/>
    <mergeCell ref="Q32:Q33"/>
    <mergeCell ref="M30:M31"/>
    <mergeCell ref="N30:N31"/>
    <mergeCell ref="O30:O31"/>
    <mergeCell ref="P30:P31"/>
    <mergeCell ref="L40:L41"/>
    <mergeCell ref="G32:G33"/>
    <mergeCell ref="H32:H33"/>
    <mergeCell ref="I32:I33"/>
    <mergeCell ref="J32:J33"/>
    <mergeCell ref="K32:K33"/>
    <mergeCell ref="F38:K38"/>
    <mergeCell ref="K42:K43"/>
    <mergeCell ref="G44:G45"/>
    <mergeCell ref="H42:H43"/>
    <mergeCell ref="L50:L51"/>
    <mergeCell ref="M48:M49"/>
    <mergeCell ref="N48:N49"/>
    <mergeCell ref="O48:O49"/>
    <mergeCell ref="P48:P49"/>
    <mergeCell ref="Q28:Q29"/>
    <mergeCell ref="M26:M27"/>
    <mergeCell ref="N26:N27"/>
    <mergeCell ref="O26:O27"/>
    <mergeCell ref="P26:P27"/>
    <mergeCell ref="Q22:Q23"/>
    <mergeCell ref="M24:M25"/>
    <mergeCell ref="N24:N25"/>
    <mergeCell ref="O24:O25"/>
    <mergeCell ref="P24:P25"/>
    <mergeCell ref="Q24:Q25"/>
    <mergeCell ref="M22:M23"/>
    <mergeCell ref="N22:N23"/>
    <mergeCell ref="O22:O23"/>
    <mergeCell ref="P22:P23"/>
    <mergeCell ref="O18:O19"/>
    <mergeCell ref="P18:P19"/>
    <mergeCell ref="Q18:Q19"/>
    <mergeCell ref="O20:O21"/>
    <mergeCell ref="P20:P21"/>
    <mergeCell ref="Q20:Q21"/>
    <mergeCell ref="P28:P29"/>
    <mergeCell ref="CY20:CY21"/>
    <mergeCell ref="CW22:CW23"/>
    <mergeCell ref="CX22:CX23"/>
    <mergeCell ref="CY22:CY23"/>
    <mergeCell ref="CW30:CW31"/>
    <mergeCell ref="H18:H19"/>
    <mergeCell ref="I18:I19"/>
    <mergeCell ref="J18:J19"/>
    <mergeCell ref="K18:K19"/>
    <mergeCell ref="G16:G17"/>
    <mergeCell ref="H16:H17"/>
    <mergeCell ref="I16:I17"/>
    <mergeCell ref="J16:J17"/>
    <mergeCell ref="G26:G27"/>
    <mergeCell ref="H26:H27"/>
    <mergeCell ref="I26:I27"/>
    <mergeCell ref="J26:J27"/>
    <mergeCell ref="K26:K27"/>
    <mergeCell ref="G24:G25"/>
    <mergeCell ref="H24:H25"/>
    <mergeCell ref="I24:I25"/>
    <mergeCell ref="J24:J25"/>
    <mergeCell ref="J22:J23"/>
    <mergeCell ref="K22:K23"/>
    <mergeCell ref="G20:G21"/>
    <mergeCell ref="M18:M19"/>
    <mergeCell ref="N18:N19"/>
    <mergeCell ref="Q30:Q31"/>
    <mergeCell ref="Q26:Q27"/>
    <mergeCell ref="M28:M29"/>
    <mergeCell ref="N28:N29"/>
    <mergeCell ref="O28:O29"/>
    <mergeCell ref="G22:G23"/>
    <mergeCell ref="H22:H23"/>
    <mergeCell ref="CT22:CT23"/>
    <mergeCell ref="CU22:CU23"/>
    <mergeCell ref="S6:S7"/>
    <mergeCell ref="T6:T7"/>
    <mergeCell ref="U6:U7"/>
    <mergeCell ref="V6:V7"/>
    <mergeCell ref="L6:L7"/>
    <mergeCell ref="L10:L11"/>
    <mergeCell ref="L12:L13"/>
    <mergeCell ref="CW48:CW49"/>
    <mergeCell ref="CX48:CX49"/>
    <mergeCell ref="CY48:CY49"/>
    <mergeCell ref="CW52:CW53"/>
    <mergeCell ref="CX52:CX53"/>
    <mergeCell ref="CY52:CY53"/>
    <mergeCell ref="CX50:CX51"/>
    <mergeCell ref="CY50:CY51"/>
    <mergeCell ref="CW44:CW45"/>
    <mergeCell ref="CX44:CX45"/>
    <mergeCell ref="CY44:CY45"/>
    <mergeCell ref="CW46:CW47"/>
    <mergeCell ref="CX46:CX47"/>
    <mergeCell ref="CY46:CY47"/>
    <mergeCell ref="CW16:CW17"/>
    <mergeCell ref="CX16:CX17"/>
    <mergeCell ref="CY16:CY17"/>
    <mergeCell ref="CW18:CW19"/>
    <mergeCell ref="CX18:CX19"/>
    <mergeCell ref="CY18:CY19"/>
    <mergeCell ref="CY24:CY25"/>
    <mergeCell ref="F4:K4"/>
    <mergeCell ref="G6:G7"/>
    <mergeCell ref="H6:H7"/>
    <mergeCell ref="I6:I7"/>
    <mergeCell ref="J6:J7"/>
    <mergeCell ref="K6:K7"/>
    <mergeCell ref="F6:F7"/>
    <mergeCell ref="CW12:CW13"/>
    <mergeCell ref="CX12:CX13"/>
    <mergeCell ref="CY12:CY13"/>
    <mergeCell ref="CW14:CW15"/>
    <mergeCell ref="CX14:CX15"/>
    <mergeCell ref="G8:G9"/>
    <mergeCell ref="H8:H9"/>
    <mergeCell ref="I8:I9"/>
    <mergeCell ref="J8:J9"/>
    <mergeCell ref="G10:G11"/>
    <mergeCell ref="H10:H11"/>
    <mergeCell ref="I10:I11"/>
    <mergeCell ref="J10:J11"/>
    <mergeCell ref="M10:M11"/>
    <mergeCell ref="N10:N11"/>
    <mergeCell ref="M14:M15"/>
    <mergeCell ref="N14:N15"/>
    <mergeCell ref="L4:Q4"/>
    <mergeCell ref="O14:O15"/>
    <mergeCell ref="P14:P15"/>
    <mergeCell ref="BG6:BG7"/>
    <mergeCell ref="BH6:BH7"/>
    <mergeCell ref="BI6:BI7"/>
    <mergeCell ref="BG8:BG9"/>
    <mergeCell ref="BH8:BH9"/>
    <mergeCell ref="CZ12:CZ13"/>
    <mergeCell ref="CZ14:CZ15"/>
    <mergeCell ref="CZ16:CZ17"/>
    <mergeCell ref="CZ18:CZ19"/>
    <mergeCell ref="CZ20:CZ21"/>
    <mergeCell ref="CS30:CS31"/>
    <mergeCell ref="CT30:CT31"/>
    <mergeCell ref="CU30:CU31"/>
    <mergeCell ref="CS32:CS33"/>
    <mergeCell ref="CT32:CT33"/>
    <mergeCell ref="CU32:CU33"/>
    <mergeCell ref="CS26:CS27"/>
    <mergeCell ref="CT26:CT27"/>
    <mergeCell ref="CU26:CU27"/>
    <mergeCell ref="CS28:CS29"/>
    <mergeCell ref="CT28:CT29"/>
    <mergeCell ref="CZ24:CZ25"/>
    <mergeCell ref="CU28:CU29"/>
    <mergeCell ref="CZ26:CZ27"/>
    <mergeCell ref="CZ28:CZ29"/>
    <mergeCell ref="CZ30:CZ31"/>
    <mergeCell ref="CW28:CW29"/>
    <mergeCell ref="CX28:CX29"/>
    <mergeCell ref="CY28:CY29"/>
    <mergeCell ref="CW24:CW25"/>
    <mergeCell ref="CX24:CX25"/>
    <mergeCell ref="CS22:CS23"/>
    <mergeCell ref="CZ22:CZ23"/>
    <mergeCell ref="CX26:CX27"/>
    <mergeCell ref="CY26:CY27"/>
    <mergeCell ref="CW20:CW21"/>
    <mergeCell ref="CX20:CX21"/>
    <mergeCell ref="CT24:CT25"/>
    <mergeCell ref="CU24:CU25"/>
    <mergeCell ref="CS18:CS19"/>
    <mergeCell ref="CT18:CT19"/>
    <mergeCell ref="CU18:CU19"/>
    <mergeCell ref="CS20:CS21"/>
    <mergeCell ref="CT20:CT21"/>
    <mergeCell ref="CU20:CU21"/>
    <mergeCell ref="CT12:CT13"/>
    <mergeCell ref="CU12:CU13"/>
    <mergeCell ref="CS14:CS15"/>
    <mergeCell ref="CT14:CT15"/>
    <mergeCell ref="CU14:CU15"/>
    <mergeCell ref="CS16:CS17"/>
    <mergeCell ref="CT16:CT17"/>
    <mergeCell ref="CU16:CU17"/>
    <mergeCell ref="CS40:CS41"/>
    <mergeCell ref="CT40:CT41"/>
    <mergeCell ref="CU40:CU41"/>
    <mergeCell ref="CR38:CU38"/>
    <mergeCell ref="CR40:CR41"/>
    <mergeCell ref="B42:B43"/>
    <mergeCell ref="B40:B41"/>
    <mergeCell ref="CW8:CW9"/>
    <mergeCell ref="CX8:CX9"/>
    <mergeCell ref="CY8:CY9"/>
    <mergeCell ref="CW10:CW11"/>
    <mergeCell ref="CX10:CX11"/>
    <mergeCell ref="CY10:CY11"/>
    <mergeCell ref="CS12:CS13"/>
    <mergeCell ref="C50:C51"/>
    <mergeCell ref="C52:C53"/>
    <mergeCell ref="B14:B15"/>
    <mergeCell ref="B16:B17"/>
    <mergeCell ref="B18:B19"/>
    <mergeCell ref="B20:B21"/>
    <mergeCell ref="B22:B23"/>
    <mergeCell ref="B24:B25"/>
    <mergeCell ref="B26:B27"/>
    <mergeCell ref="B52:B53"/>
    <mergeCell ref="C38:C39"/>
    <mergeCell ref="C40:C41"/>
    <mergeCell ref="C42:C43"/>
    <mergeCell ref="C44:C45"/>
    <mergeCell ref="C46:C47"/>
    <mergeCell ref="C48:C49"/>
    <mergeCell ref="BW8:BW9"/>
    <mergeCell ref="CF8:CF9"/>
    <mergeCell ref="AI8:AI9"/>
    <mergeCell ref="AJ8:AJ9"/>
    <mergeCell ref="AK8:AK9"/>
    <mergeCell ref="X8:X9"/>
    <mergeCell ref="CS24:CS25"/>
    <mergeCell ref="A52:A53"/>
    <mergeCell ref="B38:B39"/>
    <mergeCell ref="B48:B49"/>
    <mergeCell ref="B46:B47"/>
    <mergeCell ref="B44:B45"/>
    <mergeCell ref="A48:A49"/>
    <mergeCell ref="A46:A47"/>
    <mergeCell ref="A44:A45"/>
    <mergeCell ref="B50:B51"/>
    <mergeCell ref="A50:A51"/>
    <mergeCell ref="A4:A5"/>
    <mergeCell ref="C26:C27"/>
    <mergeCell ref="C28:C29"/>
    <mergeCell ref="C32:C33"/>
    <mergeCell ref="C30:C31"/>
    <mergeCell ref="B4:B5"/>
    <mergeCell ref="B6:B7"/>
    <mergeCell ref="B8:B9"/>
    <mergeCell ref="B10:B11"/>
    <mergeCell ref="B12:B13"/>
    <mergeCell ref="C4:C5"/>
    <mergeCell ref="C8:C9"/>
    <mergeCell ref="C10:C11"/>
    <mergeCell ref="C12:C13"/>
    <mergeCell ref="C6:C7"/>
    <mergeCell ref="C20:C21"/>
    <mergeCell ref="A6:A7"/>
    <mergeCell ref="A26:A27"/>
    <mergeCell ref="A24:A25"/>
    <mergeCell ref="A22:A23"/>
    <mergeCell ref="A20:A21"/>
    <mergeCell ref="A18:A19"/>
    <mergeCell ref="A16:A17"/>
    <mergeCell ref="A14:A15"/>
    <mergeCell ref="A12:A13"/>
    <mergeCell ref="A40:A41"/>
    <mergeCell ref="A38:A39"/>
    <mergeCell ref="A42:A43"/>
    <mergeCell ref="A10:A11"/>
    <mergeCell ref="A8:A9"/>
    <mergeCell ref="A28:A29"/>
    <mergeCell ref="CU10:CU11"/>
    <mergeCell ref="CZ10:CZ11"/>
    <mergeCell ref="HD8:HD9"/>
    <mergeCell ref="HQ8:HQ9"/>
    <mergeCell ref="A32:A33"/>
    <mergeCell ref="A30:A31"/>
    <mergeCell ref="C22:C23"/>
    <mergeCell ref="C24:C25"/>
    <mergeCell ref="B28:B29"/>
    <mergeCell ref="B32:B33"/>
    <mergeCell ref="HK8:HK9"/>
    <mergeCell ref="HL8:HL9"/>
    <mergeCell ref="HE8:HE9"/>
    <mergeCell ref="HI8:HI9"/>
    <mergeCell ref="DV8:DV9"/>
    <mergeCell ref="CS8:CS9"/>
    <mergeCell ref="CT8:CT9"/>
    <mergeCell ref="CU8:CU9"/>
    <mergeCell ref="CR8:CR9"/>
    <mergeCell ref="BX8:BX9"/>
    <mergeCell ref="BY8:BY9"/>
    <mergeCell ref="DA14:DA15"/>
    <mergeCell ref="B30:B31"/>
    <mergeCell ref="IJ8:IJ9"/>
    <mergeCell ref="C14:C15"/>
    <mergeCell ref="HZ8:HZ9"/>
    <mergeCell ref="CZ8:CZ9"/>
    <mergeCell ref="CS10:CS11"/>
    <mergeCell ref="CT10:CT11"/>
    <mergeCell ref="HC8:HC9"/>
    <mergeCell ref="GT8:GT9"/>
    <mergeCell ref="GU8:GU9"/>
    <mergeCell ref="GV8:GV9"/>
    <mergeCell ref="GW8:GW9"/>
    <mergeCell ref="GX8:GX9"/>
    <mergeCell ref="GY8:GY9"/>
    <mergeCell ref="GZ8:GZ9"/>
    <mergeCell ref="HA8:HA9"/>
    <mergeCell ref="EA8:EA9"/>
    <mergeCell ref="EK8:EK9"/>
    <mergeCell ref="EU8:EU9"/>
    <mergeCell ref="EB8:EB9"/>
    <mergeCell ref="EC8:EC9"/>
    <mergeCell ref="ED8:ED9"/>
    <mergeCell ref="EE8:EE9"/>
    <mergeCell ref="EF8:EF9"/>
    <mergeCell ref="EH8:EH9"/>
    <mergeCell ref="DQ8:DQ9"/>
    <mergeCell ref="DW8:DW9"/>
    <mergeCell ref="DX8:DX9"/>
    <mergeCell ref="DY8:DY9"/>
    <mergeCell ref="DR8:DR9"/>
    <mergeCell ref="DS8:DS9"/>
    <mergeCell ref="DT8:DT9"/>
    <mergeCell ref="DU8:DU9"/>
    <mergeCell ref="DB14:DB15"/>
    <mergeCell ref="DC14:DC15"/>
    <mergeCell ref="S8:S9"/>
    <mergeCell ref="O10:O11"/>
    <mergeCell ref="C16:C17"/>
    <mergeCell ref="F8:F9"/>
    <mergeCell ref="F10:F11"/>
    <mergeCell ref="F12:F13"/>
    <mergeCell ref="F14:F15"/>
    <mergeCell ref="DA10:DA11"/>
    <mergeCell ref="DB10:DB11"/>
    <mergeCell ref="DC10:DC11"/>
    <mergeCell ref="DA12:DA13"/>
    <mergeCell ref="DB12:DB13"/>
    <mergeCell ref="DC12:DC13"/>
    <mergeCell ref="CV8:CV9"/>
    <mergeCell ref="Y12:Y13"/>
    <mergeCell ref="Z12:Z13"/>
    <mergeCell ref="AA12:AA13"/>
    <mergeCell ref="AB12:AB13"/>
    <mergeCell ref="AC12:AC13"/>
    <mergeCell ref="AD12:AD13"/>
    <mergeCell ref="AE12:AE13"/>
    <mergeCell ref="AA14:AA15"/>
    <mergeCell ref="AB14:AB15"/>
    <mergeCell ref="CY14:CY15"/>
    <mergeCell ref="G14:G15"/>
    <mergeCell ref="H14:H15"/>
    <mergeCell ref="I14:I15"/>
    <mergeCell ref="J14:J15"/>
    <mergeCell ref="K14:K15"/>
    <mergeCell ref="U10:U11"/>
    <mergeCell ref="C18:C19"/>
    <mergeCell ref="F16:F17"/>
    <mergeCell ref="L16:L17"/>
    <mergeCell ref="K8:K9"/>
    <mergeCell ref="W8:W9"/>
    <mergeCell ref="L8:L9"/>
    <mergeCell ref="DB6:DB7"/>
    <mergeCell ref="DC6:DC7"/>
    <mergeCell ref="DA8:DA9"/>
    <mergeCell ref="DB8:DB9"/>
    <mergeCell ref="DC8:DC9"/>
    <mergeCell ref="T8:T9"/>
    <mergeCell ref="U8:U9"/>
    <mergeCell ref="V8:V9"/>
    <mergeCell ref="DA6:DA7"/>
    <mergeCell ref="AD8:AD9"/>
    <mergeCell ref="DA16:DA17"/>
    <mergeCell ref="DB16:DB17"/>
    <mergeCell ref="DC16:DC17"/>
    <mergeCell ref="F18:F19"/>
    <mergeCell ref="T16:T17"/>
    <mergeCell ref="U16:U17"/>
    <mergeCell ref="V16:V17"/>
    <mergeCell ref="S14:S15"/>
    <mergeCell ref="T14:T15"/>
    <mergeCell ref="U14:U15"/>
    <mergeCell ref="V14:V15"/>
    <mergeCell ref="W12:W13"/>
    <mergeCell ref="X12:X13"/>
    <mergeCell ref="Y8:Y9"/>
    <mergeCell ref="Z8:Z9"/>
    <mergeCell ref="AA8:AA9"/>
    <mergeCell ref="DH6:DH7"/>
    <mergeCell ref="DI6:DI7"/>
    <mergeCell ref="DJ6:DJ7"/>
    <mergeCell ref="DK6:DK7"/>
    <mergeCell ref="DD6:DD7"/>
    <mergeCell ref="DE6:DE7"/>
    <mergeCell ref="DF6:DF7"/>
    <mergeCell ref="DG6:DG7"/>
    <mergeCell ref="DH8:DH9"/>
    <mergeCell ref="DI8:DI9"/>
    <mergeCell ref="DJ8:DJ9"/>
    <mergeCell ref="DK8:DK9"/>
    <mergeCell ref="DD8:DD9"/>
    <mergeCell ref="DE8:DE9"/>
    <mergeCell ref="DF8:DF9"/>
    <mergeCell ref="DG8:DG9"/>
    <mergeCell ref="DH10:DH11"/>
    <mergeCell ref="DI10:DI11"/>
    <mergeCell ref="DJ10:DJ11"/>
    <mergeCell ref="DK10:DK11"/>
    <mergeCell ref="DD10:DD11"/>
    <mergeCell ref="DE10:DE11"/>
    <mergeCell ref="DF10:DF11"/>
    <mergeCell ref="DG10:DG11"/>
    <mergeCell ref="DH12:DH13"/>
    <mergeCell ref="DI12:DI13"/>
    <mergeCell ref="DJ12:DJ13"/>
    <mergeCell ref="DK12:DK13"/>
    <mergeCell ref="DD12:DD13"/>
    <mergeCell ref="DE12:DE13"/>
    <mergeCell ref="DF12:DF13"/>
    <mergeCell ref="DG12:DG13"/>
    <mergeCell ref="DH14:DH15"/>
    <mergeCell ref="DI14:DI15"/>
    <mergeCell ref="DJ14:DJ15"/>
    <mergeCell ref="DK14:DK15"/>
    <mergeCell ref="DD14:DD15"/>
    <mergeCell ref="DE14:DE15"/>
    <mergeCell ref="DF14:DF15"/>
    <mergeCell ref="DG14:DG15"/>
    <mergeCell ref="DE16:DE17"/>
    <mergeCell ref="DF16:DF17"/>
    <mergeCell ref="DG16:DG17"/>
    <mergeCell ref="DH16:DH17"/>
    <mergeCell ref="DD16:DD17"/>
    <mergeCell ref="DK26:DK27"/>
    <mergeCell ref="DI24:DI25"/>
    <mergeCell ref="DJ24:DJ25"/>
    <mergeCell ref="DK24:DK25"/>
    <mergeCell ref="DJ18:DJ19"/>
    <mergeCell ref="DK18:DK19"/>
    <mergeCell ref="DI16:DI17"/>
    <mergeCell ref="DJ16:DJ17"/>
    <mergeCell ref="DK16:DK17"/>
    <mergeCell ref="DB18:DB19"/>
    <mergeCell ref="DC18:DC19"/>
    <mergeCell ref="DD18:DD19"/>
    <mergeCell ref="DE18:DE19"/>
    <mergeCell ref="DF18:DF19"/>
    <mergeCell ref="DA20:DA21"/>
    <mergeCell ref="DB20:DB21"/>
    <mergeCell ref="DC20:DC21"/>
    <mergeCell ref="DD20:DD21"/>
    <mergeCell ref="DA22:DA23"/>
    <mergeCell ref="DI18:DI19"/>
    <mergeCell ref="DH18:DH19"/>
    <mergeCell ref="DG18:DG19"/>
    <mergeCell ref="DA18:DA19"/>
    <mergeCell ref="DE22:DE23"/>
    <mergeCell ref="DF22:DF23"/>
    <mergeCell ref="DH22:DH23"/>
    <mergeCell ref="DG22:DG23"/>
    <mergeCell ref="DE20:DE21"/>
    <mergeCell ref="DF20:DF21"/>
    <mergeCell ref="DG20:DG21"/>
    <mergeCell ref="DH20:DH21"/>
    <mergeCell ref="DI28:DI29"/>
    <mergeCell ref="DA28:DA29"/>
    <mergeCell ref="DB28:DB29"/>
    <mergeCell ref="DC28:DC29"/>
    <mergeCell ref="DD28:DD29"/>
    <mergeCell ref="DA26:DA27"/>
    <mergeCell ref="DI22:DI23"/>
    <mergeCell ref="DJ22:DJ23"/>
    <mergeCell ref="DK22:DK23"/>
    <mergeCell ref="DI20:DI21"/>
    <mergeCell ref="DJ20:DJ21"/>
    <mergeCell ref="DK20:DK21"/>
    <mergeCell ref="DB22:DB23"/>
    <mergeCell ref="DC22:DC23"/>
    <mergeCell ref="DD22:DD23"/>
    <mergeCell ref="DE24:DE25"/>
    <mergeCell ref="DF24:DF25"/>
    <mergeCell ref="DG24:DG25"/>
    <mergeCell ref="DH24:DH25"/>
    <mergeCell ref="DA24:DA25"/>
    <mergeCell ref="DB24:DB25"/>
    <mergeCell ref="DC24:DC25"/>
    <mergeCell ref="DD24:DD25"/>
    <mergeCell ref="DB26:DB27"/>
    <mergeCell ref="DC26:DC27"/>
    <mergeCell ref="DD26:DD27"/>
    <mergeCell ref="DE26:DE27"/>
    <mergeCell ref="DF26:DF27"/>
    <mergeCell ref="DH26:DH27"/>
    <mergeCell ref="DG26:DG27"/>
    <mergeCell ref="DI26:DI27"/>
    <mergeCell ref="DJ26:DJ27"/>
    <mergeCell ref="DD32:DD33"/>
    <mergeCell ref="DI30:DI31"/>
    <mergeCell ref="DJ30:DJ31"/>
    <mergeCell ref="DI32:DI33"/>
    <mergeCell ref="DJ32:DJ33"/>
    <mergeCell ref="CZ4:DK4"/>
    <mergeCell ref="DE30:DE31"/>
    <mergeCell ref="DF30:DF31"/>
    <mergeCell ref="DG30:DG31"/>
    <mergeCell ref="DH30:DH31"/>
    <mergeCell ref="DK32:DK33"/>
    <mergeCell ref="CZ38:DK38"/>
    <mergeCell ref="DE32:DE33"/>
    <mergeCell ref="DF32:DF33"/>
    <mergeCell ref="DG32:DG33"/>
    <mergeCell ref="DH32:DH33"/>
    <mergeCell ref="DA32:DA33"/>
    <mergeCell ref="DB32:DB33"/>
    <mergeCell ref="CZ32:CZ33"/>
    <mergeCell ref="DC32:DC33"/>
    <mergeCell ref="DJ28:DJ29"/>
    <mergeCell ref="DK28:DK29"/>
    <mergeCell ref="DK30:DK31"/>
    <mergeCell ref="DE28:DE29"/>
    <mergeCell ref="DF28:DF29"/>
    <mergeCell ref="DG28:DG29"/>
    <mergeCell ref="DH28:DH29"/>
    <mergeCell ref="DA30:DA31"/>
    <mergeCell ref="DB30:DB31"/>
    <mergeCell ref="DC30:DC31"/>
    <mergeCell ref="DD30:DD31"/>
    <mergeCell ref="CZ6:CZ7"/>
    <mergeCell ref="DG42:DG43"/>
    <mergeCell ref="DE40:DE41"/>
    <mergeCell ref="DF40:DF41"/>
    <mergeCell ref="DG40:DG41"/>
    <mergeCell ref="DH40:DH41"/>
    <mergeCell ref="DA40:DA41"/>
    <mergeCell ref="DB40:DB41"/>
    <mergeCell ref="DC40:DC41"/>
    <mergeCell ref="DD40:DD41"/>
    <mergeCell ref="DA46:DA47"/>
    <mergeCell ref="DI40:DI41"/>
    <mergeCell ref="DJ40:DJ41"/>
    <mergeCell ref="DK40:DK41"/>
    <mergeCell ref="DA42:DA43"/>
    <mergeCell ref="DB42:DB43"/>
    <mergeCell ref="DC42:DC43"/>
    <mergeCell ref="DD42:DD43"/>
    <mergeCell ref="DE42:DE43"/>
    <mergeCell ref="DF42:DF43"/>
    <mergeCell ref="DE44:DE45"/>
    <mergeCell ref="DF44:DF45"/>
    <mergeCell ref="DG44:DG45"/>
    <mergeCell ref="DH44:DH45"/>
    <mergeCell ref="DA44:DA45"/>
    <mergeCell ref="DB44:DB45"/>
    <mergeCell ref="DC44:DC45"/>
    <mergeCell ref="DD44:DD45"/>
    <mergeCell ref="DB46:DB47"/>
    <mergeCell ref="DC46:DC47"/>
    <mergeCell ref="DD46:DD47"/>
    <mergeCell ref="DE46:DE47"/>
    <mergeCell ref="DF46:DF47"/>
    <mergeCell ref="DH46:DH47"/>
    <mergeCell ref="DG46:DG47"/>
    <mergeCell ref="DI46:DI47"/>
    <mergeCell ref="DJ46:DJ47"/>
    <mergeCell ref="DK46:DK47"/>
    <mergeCell ref="DI44:DI45"/>
    <mergeCell ref="DJ44:DJ45"/>
    <mergeCell ref="DK44:DK45"/>
    <mergeCell ref="DE48:DE49"/>
    <mergeCell ref="DF48:DF49"/>
    <mergeCell ref="DG48:DG49"/>
    <mergeCell ref="DH48:DH49"/>
    <mergeCell ref="DA48:DA49"/>
    <mergeCell ref="DB48:DB49"/>
    <mergeCell ref="DC48:DC49"/>
    <mergeCell ref="DD48:DD49"/>
    <mergeCell ref="DJ50:DJ51"/>
    <mergeCell ref="DK50:DK51"/>
    <mergeCell ref="DI48:DI49"/>
    <mergeCell ref="DJ48:DJ49"/>
    <mergeCell ref="DK48:DK49"/>
    <mergeCell ref="DA50:DA51"/>
    <mergeCell ref="DB50:DB51"/>
    <mergeCell ref="DC50:DC51"/>
    <mergeCell ref="DD50:DD51"/>
    <mergeCell ref="DE50:DE51"/>
    <mergeCell ref="DA52:DA53"/>
    <mergeCell ref="DB52:DB53"/>
    <mergeCell ref="DC52:DC53"/>
    <mergeCell ref="DD52:DD53"/>
    <mergeCell ref="DH50:DH51"/>
    <mergeCell ref="DI50:DI51"/>
    <mergeCell ref="DF50:DF51"/>
    <mergeCell ref="DG50:DG51"/>
    <mergeCell ref="DI52:DI53"/>
    <mergeCell ref="DJ52:DJ53"/>
    <mergeCell ref="DK52:DK53"/>
    <mergeCell ref="DE52:DE53"/>
    <mergeCell ref="DF52:DF53"/>
    <mergeCell ref="DG52:DG53"/>
    <mergeCell ref="DH52:DH53"/>
    <mergeCell ref="F26:F27"/>
    <mergeCell ref="F28:F29"/>
    <mergeCell ref="F30:F31"/>
    <mergeCell ref="F32:F33"/>
    <mergeCell ref="S32:S33"/>
    <mergeCell ref="T32:T33"/>
    <mergeCell ref="U32:U33"/>
    <mergeCell ref="V32:V33"/>
    <mergeCell ref="S30:S31"/>
    <mergeCell ref="T30:T31"/>
    <mergeCell ref="U30:U31"/>
    <mergeCell ref="V30:V31"/>
    <mergeCell ref="F50:F51"/>
    <mergeCell ref="F52:F53"/>
    <mergeCell ref="F40:F41"/>
    <mergeCell ref="F42:F43"/>
    <mergeCell ref="F44:F45"/>
    <mergeCell ref="V10:V11"/>
    <mergeCell ref="S16:S17"/>
    <mergeCell ref="O6:O7"/>
    <mergeCell ref="P6:P7"/>
    <mergeCell ref="Q6:Q7"/>
    <mergeCell ref="M8:M9"/>
    <mergeCell ref="N8:N9"/>
    <mergeCell ref="O8:O9"/>
    <mergeCell ref="P8:P9"/>
    <mergeCell ref="Q8:Q9"/>
    <mergeCell ref="M6:M7"/>
    <mergeCell ref="N6:N7"/>
    <mergeCell ref="Q14:Q15"/>
    <mergeCell ref="M16:M17"/>
    <mergeCell ref="N16:N17"/>
    <mergeCell ref="O16:O17"/>
    <mergeCell ref="P16:P17"/>
    <mergeCell ref="Q16:Q17"/>
    <mergeCell ref="P10:P11"/>
    <mergeCell ref="Q10:Q11"/>
    <mergeCell ref="M12:M13"/>
    <mergeCell ref="N12:N13"/>
    <mergeCell ref="O12:O13"/>
    <mergeCell ref="P12:P13"/>
    <mergeCell ref="Q12:Q13"/>
    <mergeCell ref="F20:F21"/>
    <mergeCell ref="F22:F23"/>
    <mergeCell ref="F24:F25"/>
    <mergeCell ref="K10:K11"/>
    <mergeCell ref="L30:L31"/>
    <mergeCell ref="L32:L33"/>
    <mergeCell ref="L18:L19"/>
    <mergeCell ref="L20:L21"/>
    <mergeCell ref="L22:L23"/>
    <mergeCell ref="L24:L25"/>
    <mergeCell ref="K12:K13"/>
    <mergeCell ref="K16:K17"/>
    <mergeCell ref="K20:K21"/>
    <mergeCell ref="G12:G13"/>
    <mergeCell ref="H12:H13"/>
    <mergeCell ref="I12:I13"/>
    <mergeCell ref="J12:J13"/>
    <mergeCell ref="K28:K29"/>
    <mergeCell ref="G30:G31"/>
    <mergeCell ref="H30:H31"/>
    <mergeCell ref="I30:I31"/>
    <mergeCell ref="J30:J31"/>
    <mergeCell ref="K30:K31"/>
    <mergeCell ref="G28:G29"/>
    <mergeCell ref="H28:H29"/>
    <mergeCell ref="I28:I29"/>
    <mergeCell ref="J28:J29"/>
    <mergeCell ref="K24:K25"/>
    <mergeCell ref="I22:I23"/>
    <mergeCell ref="L14:L15"/>
    <mergeCell ref="J20:J21"/>
    <mergeCell ref="G18:G19"/>
    <mergeCell ref="S4:T4"/>
    <mergeCell ref="S38:T38"/>
    <mergeCell ref="S40:S41"/>
    <mergeCell ref="T40:T41"/>
    <mergeCell ref="S42:S43"/>
    <mergeCell ref="T42:T43"/>
    <mergeCell ref="S44:S45"/>
    <mergeCell ref="S50:S51"/>
    <mergeCell ref="T50:T51"/>
    <mergeCell ref="S52:S53"/>
    <mergeCell ref="T52:T53"/>
    <mergeCell ref="S46:S47"/>
    <mergeCell ref="T46:T47"/>
    <mergeCell ref="S48:S49"/>
    <mergeCell ref="T48:T49"/>
    <mergeCell ref="S20:S21"/>
    <mergeCell ref="T20:T21"/>
    <mergeCell ref="S18:S19"/>
    <mergeCell ref="T18:T19"/>
    <mergeCell ref="S24:S25"/>
    <mergeCell ref="T24:T25"/>
    <mergeCell ref="S22:S23"/>
    <mergeCell ref="T22:T23"/>
    <mergeCell ref="S28:S29"/>
    <mergeCell ref="T28:T29"/>
    <mergeCell ref="S26:S27"/>
    <mergeCell ref="T26:T27"/>
    <mergeCell ref="S12:S13"/>
    <mergeCell ref="T12:T13"/>
    <mergeCell ref="S10:S11"/>
    <mergeCell ref="T10:T11"/>
    <mergeCell ref="T44:T45"/>
    <mergeCell ref="U42:U43"/>
    <mergeCell ref="V42:V43"/>
    <mergeCell ref="U44:U45"/>
    <mergeCell ref="V44:V45"/>
    <mergeCell ref="U2:V2"/>
    <mergeCell ref="U36:V36"/>
    <mergeCell ref="U40:U41"/>
    <mergeCell ref="V40:V41"/>
    <mergeCell ref="U38:V38"/>
    <mergeCell ref="U4:V4"/>
    <mergeCell ref="U50:U51"/>
    <mergeCell ref="V50:V51"/>
    <mergeCell ref="U52:U53"/>
    <mergeCell ref="V52:V53"/>
    <mergeCell ref="U46:U47"/>
    <mergeCell ref="V46:V47"/>
    <mergeCell ref="U48:U49"/>
    <mergeCell ref="V48:V49"/>
    <mergeCell ref="U20:U21"/>
    <mergeCell ref="V20:V21"/>
    <mergeCell ref="U18:U19"/>
    <mergeCell ref="V18:V19"/>
    <mergeCell ref="U24:U25"/>
    <mergeCell ref="V24:V25"/>
    <mergeCell ref="U22:U23"/>
    <mergeCell ref="V22:V23"/>
    <mergeCell ref="U28:U29"/>
    <mergeCell ref="V28:V29"/>
    <mergeCell ref="V26:V27"/>
    <mergeCell ref="U26:U27"/>
    <mergeCell ref="U12:U13"/>
    <mergeCell ref="V12:V13"/>
    <mergeCell ref="W4:AE4"/>
    <mergeCell ref="W6:W7"/>
    <mergeCell ref="X6:X7"/>
    <mergeCell ref="Y6:Y7"/>
    <mergeCell ref="Z6:Z7"/>
    <mergeCell ref="AA6:AA7"/>
    <mergeCell ref="AB6:AB7"/>
    <mergeCell ref="AC6:AC7"/>
    <mergeCell ref="AD6:AD7"/>
    <mergeCell ref="AE6:AE7"/>
    <mergeCell ref="AA10:AA11"/>
    <mergeCell ref="AB10:AB11"/>
    <mergeCell ref="AC10:AC11"/>
    <mergeCell ref="AD10:AD11"/>
    <mergeCell ref="W10:W11"/>
    <mergeCell ref="X10:X11"/>
    <mergeCell ref="Y10:Y11"/>
    <mergeCell ref="Z10:Z11"/>
    <mergeCell ref="AE10:AE11"/>
    <mergeCell ref="AB8:AB9"/>
    <mergeCell ref="AC8:AC9"/>
    <mergeCell ref="AE8:AE9"/>
    <mergeCell ref="AC14:AC15"/>
    <mergeCell ref="AD14:AD15"/>
    <mergeCell ref="W14:W15"/>
    <mergeCell ref="X14:X15"/>
    <mergeCell ref="Y14:Y15"/>
    <mergeCell ref="Z14:Z15"/>
    <mergeCell ref="AE14:AE15"/>
    <mergeCell ref="W16:W17"/>
    <mergeCell ref="X16:X17"/>
    <mergeCell ref="Y16:Y17"/>
    <mergeCell ref="Z16:Z17"/>
    <mergeCell ref="AA16:AA17"/>
    <mergeCell ref="AB16:AB17"/>
    <mergeCell ref="AC16:AC17"/>
    <mergeCell ref="AD16:AD17"/>
    <mergeCell ref="AE16:AE17"/>
    <mergeCell ref="AA18:AA19"/>
    <mergeCell ref="AB18:AB19"/>
    <mergeCell ref="AC18:AC19"/>
    <mergeCell ref="AD18:AD19"/>
    <mergeCell ref="W18:W19"/>
    <mergeCell ref="X18:X19"/>
    <mergeCell ref="Y18:Y19"/>
    <mergeCell ref="Z18:Z19"/>
    <mergeCell ref="AE18:AE19"/>
    <mergeCell ref="W20:W21"/>
    <mergeCell ref="X20:X21"/>
    <mergeCell ref="Y20:Y21"/>
    <mergeCell ref="Z20:Z21"/>
    <mergeCell ref="AA20:AA21"/>
    <mergeCell ref="AB20:AB21"/>
    <mergeCell ref="AC20:AC21"/>
    <mergeCell ref="AD20:AD21"/>
    <mergeCell ref="AE20:AE21"/>
    <mergeCell ref="AA22:AA23"/>
    <mergeCell ref="AB22:AB23"/>
    <mergeCell ref="AC22:AC23"/>
    <mergeCell ref="AD22:AD23"/>
    <mergeCell ref="W22:W23"/>
    <mergeCell ref="X22:X23"/>
    <mergeCell ref="Y22:Y23"/>
    <mergeCell ref="Z22:Z23"/>
    <mergeCell ref="AE22:AE23"/>
    <mergeCell ref="W24:W25"/>
    <mergeCell ref="X24:X25"/>
    <mergeCell ref="Y24:Y25"/>
    <mergeCell ref="Z24:Z25"/>
    <mergeCell ref="AA24:AA25"/>
    <mergeCell ref="AB24:AB25"/>
    <mergeCell ref="AC24:AC25"/>
    <mergeCell ref="AD24:AD25"/>
    <mergeCell ref="AE24:AE25"/>
    <mergeCell ref="AA26:AA27"/>
    <mergeCell ref="AB26:AB27"/>
    <mergeCell ref="AC26:AC27"/>
    <mergeCell ref="AD26:AD27"/>
    <mergeCell ref="W26:W27"/>
    <mergeCell ref="X26:X27"/>
    <mergeCell ref="Y26:Y27"/>
    <mergeCell ref="Z26:Z27"/>
    <mergeCell ref="AE26:AE27"/>
    <mergeCell ref="W28:W29"/>
    <mergeCell ref="X28:X29"/>
    <mergeCell ref="Y28:Y29"/>
    <mergeCell ref="Z28:Z29"/>
    <mergeCell ref="AA28:AA29"/>
    <mergeCell ref="AB28:AB29"/>
    <mergeCell ref="AC28:AC29"/>
    <mergeCell ref="AD28:AD29"/>
    <mergeCell ref="AE28:AE29"/>
    <mergeCell ref="AA30:AA31"/>
    <mergeCell ref="AB30:AB31"/>
    <mergeCell ref="AC30:AC31"/>
    <mergeCell ref="AD30:AD31"/>
    <mergeCell ref="W30:W31"/>
    <mergeCell ref="X30:X31"/>
    <mergeCell ref="Y30:Y31"/>
    <mergeCell ref="Z30:Z31"/>
    <mergeCell ref="AE30:AE31"/>
    <mergeCell ref="W32:W33"/>
    <mergeCell ref="X32:X33"/>
    <mergeCell ref="Y32:Y33"/>
    <mergeCell ref="Z32:Z33"/>
    <mergeCell ref="AA32:AA33"/>
    <mergeCell ref="AB32:AB33"/>
    <mergeCell ref="AC32:AC33"/>
    <mergeCell ref="AD32:AD33"/>
    <mergeCell ref="AE32:AE33"/>
    <mergeCell ref="W38:AE38"/>
    <mergeCell ref="W40:W41"/>
    <mergeCell ref="X40:X41"/>
    <mergeCell ref="Y40:Y41"/>
    <mergeCell ref="Z40:Z41"/>
    <mergeCell ref="AA40:AA41"/>
    <mergeCell ref="AB40:AB41"/>
    <mergeCell ref="AC40:AC41"/>
    <mergeCell ref="AD40:AD41"/>
    <mergeCell ref="AE40:AE41"/>
    <mergeCell ref="AA42:AA43"/>
    <mergeCell ref="AB42:AB43"/>
    <mergeCell ref="AC42:AC43"/>
    <mergeCell ref="AD42:AD43"/>
    <mergeCell ref="W42:W43"/>
    <mergeCell ref="X42:X43"/>
    <mergeCell ref="Y42:Y43"/>
    <mergeCell ref="Z42:Z43"/>
    <mergeCell ref="AE42:AE43"/>
    <mergeCell ref="W44:W45"/>
    <mergeCell ref="X44:X45"/>
    <mergeCell ref="Y44:Y45"/>
    <mergeCell ref="Z44:Z45"/>
    <mergeCell ref="AA44:AA45"/>
    <mergeCell ref="AB44:AB45"/>
    <mergeCell ref="AC44:AC45"/>
    <mergeCell ref="AD44:AD45"/>
    <mergeCell ref="AE44:AE45"/>
    <mergeCell ref="X46:X47"/>
    <mergeCell ref="Y46:Y47"/>
    <mergeCell ref="Z46:Z47"/>
    <mergeCell ref="AE46:AE47"/>
    <mergeCell ref="W48:W49"/>
    <mergeCell ref="X48:X49"/>
    <mergeCell ref="Y48:Y49"/>
    <mergeCell ref="Z48:Z49"/>
    <mergeCell ref="AA48:AA49"/>
    <mergeCell ref="AB48:AB49"/>
    <mergeCell ref="AC48:AC49"/>
    <mergeCell ref="AD48:AD49"/>
    <mergeCell ref="AE48:AE49"/>
    <mergeCell ref="AC50:AC51"/>
    <mergeCell ref="AD50:AD51"/>
    <mergeCell ref="W50:W51"/>
    <mergeCell ref="X50:X51"/>
    <mergeCell ref="Y50:Y51"/>
    <mergeCell ref="Z50:Z51"/>
    <mergeCell ref="AA46:AA47"/>
    <mergeCell ref="AB46:AB47"/>
    <mergeCell ref="AC46:AC47"/>
    <mergeCell ref="AD46:AD47"/>
    <mergeCell ref="W46:W47"/>
    <mergeCell ref="W52:W53"/>
    <mergeCell ref="Y52:Y53"/>
    <mergeCell ref="Z52:Z53"/>
    <mergeCell ref="AA52:AA53"/>
    <mergeCell ref="AB52:AB53"/>
    <mergeCell ref="AC52:AC53"/>
    <mergeCell ref="CU6:CU7"/>
    <mergeCell ref="CW6:CW7"/>
    <mergeCell ref="CX6:CX7"/>
    <mergeCell ref="CY6:CY7"/>
    <mergeCell ref="AE50:AE51"/>
    <mergeCell ref="X52:X53"/>
    <mergeCell ref="AD52:AD53"/>
    <mergeCell ref="AE52:AE53"/>
    <mergeCell ref="AA50:AA51"/>
    <mergeCell ref="AB50:AB51"/>
    <mergeCell ref="CR10:CR11"/>
    <mergeCell ref="CR12:CR13"/>
    <mergeCell ref="CR14:CR15"/>
    <mergeCell ref="CR16:CR17"/>
    <mergeCell ref="CV40:CV41"/>
    <mergeCell ref="CV42:CV43"/>
    <mergeCell ref="CV44:CV45"/>
    <mergeCell ref="CV38:CY38"/>
    <mergeCell ref="CW40:CW41"/>
    <mergeCell ref="CX40:CX41"/>
    <mergeCell ref="CY40:CY41"/>
    <mergeCell ref="CW42:CW43"/>
    <mergeCell ref="CX42:CX43"/>
    <mergeCell ref="CY42:CY43"/>
    <mergeCell ref="CU42:CU43"/>
    <mergeCell ref="CS44:CS45"/>
    <mergeCell ref="CR4:CU4"/>
    <mergeCell ref="CV4:CY4"/>
    <mergeCell ref="CR6:CR7"/>
    <mergeCell ref="CV6:CV7"/>
    <mergeCell ref="CS6:CS7"/>
    <mergeCell ref="CT6:CT7"/>
    <mergeCell ref="CR26:CR27"/>
    <mergeCell ref="CR28:CR29"/>
    <mergeCell ref="CR30:CR31"/>
    <mergeCell ref="CR32:CR33"/>
    <mergeCell ref="CR18:CR19"/>
    <mergeCell ref="CR20:CR21"/>
    <mergeCell ref="CR22:CR23"/>
    <mergeCell ref="CR24:CR25"/>
    <mergeCell ref="CV18:CV19"/>
    <mergeCell ref="CV20:CV21"/>
    <mergeCell ref="CV22:CV23"/>
    <mergeCell ref="CV24:CV25"/>
    <mergeCell ref="CV10:CV11"/>
    <mergeCell ref="CV12:CV13"/>
    <mergeCell ref="CV14:CV15"/>
    <mergeCell ref="CV16:CV17"/>
    <mergeCell ref="CV26:CV27"/>
    <mergeCell ref="CV28:CV29"/>
    <mergeCell ref="CV30:CV31"/>
    <mergeCell ref="CV32:CV33"/>
    <mergeCell ref="CX30:CX31"/>
    <mergeCell ref="CY30:CY31"/>
    <mergeCell ref="CW32:CW33"/>
    <mergeCell ref="CX32:CX33"/>
    <mergeCell ref="CY32:CY33"/>
    <mergeCell ref="CW26:CW27"/>
    <mergeCell ref="CT44:CT45"/>
    <mergeCell ref="CU44:CU45"/>
    <mergeCell ref="CT50:CT51"/>
    <mergeCell ref="CU50:CU51"/>
    <mergeCell ref="CZ44:CZ45"/>
    <mergeCell ref="CZ46:CZ47"/>
    <mergeCell ref="CZ48:CZ49"/>
    <mergeCell ref="CZ50:CZ51"/>
    <mergeCell ref="CR42:CR43"/>
    <mergeCell ref="CR44:CR45"/>
    <mergeCell ref="CS42:CS43"/>
    <mergeCell ref="CT42:CT43"/>
    <mergeCell ref="CR46:CR47"/>
    <mergeCell ref="CV46:CV47"/>
    <mergeCell ref="CZ52:CZ53"/>
    <mergeCell ref="CR48:CR49"/>
    <mergeCell ref="CR50:CR51"/>
    <mergeCell ref="CR52:CR53"/>
    <mergeCell ref="CV52:CV53"/>
    <mergeCell ref="CW50:CW51"/>
    <mergeCell ref="CV48:CV49"/>
    <mergeCell ref="CV50:CV51"/>
    <mergeCell ref="CU48:CU49"/>
    <mergeCell ref="CS50:CS51"/>
    <mergeCell ref="CS52:CS53"/>
    <mergeCell ref="CT52:CT53"/>
    <mergeCell ref="CU52:CU53"/>
    <mergeCell ref="CS46:CS47"/>
    <mergeCell ref="CT46:CT47"/>
    <mergeCell ref="CU46:CU47"/>
    <mergeCell ref="CS48:CS49"/>
    <mergeCell ref="CT48:CT49"/>
    <mergeCell ref="CZ40:CZ41"/>
    <mergeCell ref="CZ42:CZ43"/>
    <mergeCell ref="DH42:DH43"/>
    <mergeCell ref="DI42:DI43"/>
    <mergeCell ref="DJ42:DJ43"/>
    <mergeCell ref="DK42:DK43"/>
    <mergeCell ref="GT14:GT15"/>
    <mergeCell ref="GU14:GU15"/>
    <mergeCell ref="GS12:GS13"/>
    <mergeCell ref="GT12:GT13"/>
    <mergeCell ref="GU12:GU13"/>
    <mergeCell ref="GV12:GV13"/>
    <mergeCell ref="GS18:GS19"/>
    <mergeCell ref="GT18:GT19"/>
    <mergeCell ref="GU18:GU19"/>
    <mergeCell ref="GV18:GV19"/>
    <mergeCell ref="GV14:GV15"/>
    <mergeCell ref="GS16:GS17"/>
    <mergeCell ref="GT16:GT17"/>
    <mergeCell ref="GU16:GU17"/>
    <mergeCell ref="GV16:GV17"/>
    <mergeCell ref="GS14:GS15"/>
    <mergeCell ref="GS22:GS23"/>
    <mergeCell ref="GT22:GT23"/>
    <mergeCell ref="GU22:GU23"/>
    <mergeCell ref="GV22:GV23"/>
    <mergeCell ref="GS20:GS21"/>
    <mergeCell ref="GT20:GT21"/>
    <mergeCell ref="GU20:GU21"/>
    <mergeCell ref="GV20:GV21"/>
    <mergeCell ref="GS26:GS27"/>
    <mergeCell ref="GT26:GT27"/>
    <mergeCell ref="GS30:GS31"/>
    <mergeCell ref="GT30:GT31"/>
    <mergeCell ref="GU30:GU31"/>
    <mergeCell ref="GV30:GV31"/>
    <mergeCell ref="GS28:GS29"/>
    <mergeCell ref="GT28:GT29"/>
    <mergeCell ref="GU28:GU29"/>
    <mergeCell ref="GV28:GV29"/>
    <mergeCell ref="GS38:GV38"/>
    <mergeCell ref="GS40:GS41"/>
    <mergeCell ref="GT40:GT41"/>
    <mergeCell ref="GU40:GU41"/>
    <mergeCell ref="GV40:GV41"/>
    <mergeCell ref="GS32:GS33"/>
    <mergeCell ref="GT32:GT33"/>
    <mergeCell ref="GU32:GU33"/>
    <mergeCell ref="GV32:GV33"/>
    <mergeCell ref="GS44:GS45"/>
    <mergeCell ref="GT44:GT45"/>
    <mergeCell ref="GU44:GU45"/>
    <mergeCell ref="GV44:GV45"/>
    <mergeCell ref="GS42:GS43"/>
    <mergeCell ref="GT42:GT43"/>
    <mergeCell ref="GU42:GU43"/>
    <mergeCell ref="GV42:GV43"/>
    <mergeCell ref="GS48:GS49"/>
    <mergeCell ref="GT48:GT49"/>
    <mergeCell ref="GU48:GU49"/>
    <mergeCell ref="GV48:GV49"/>
    <mergeCell ref="GS46:GS47"/>
    <mergeCell ref="GT46:GT47"/>
    <mergeCell ref="GU46:GU47"/>
    <mergeCell ref="GV46:GV47"/>
    <mergeCell ref="GS52:GS53"/>
    <mergeCell ref="GT52:GT53"/>
    <mergeCell ref="GU52:GU53"/>
    <mergeCell ref="GV52:GV53"/>
    <mergeCell ref="GS50:GS51"/>
    <mergeCell ref="GT50:GT51"/>
    <mergeCell ref="GU50:GU51"/>
    <mergeCell ref="GV50:GV51"/>
    <mergeCell ref="GX28:GX29"/>
    <mergeCell ref="GY28:GY29"/>
    <mergeCell ref="GZ28:GZ29"/>
    <mergeCell ref="GW10:GW11"/>
    <mergeCell ref="GX10:GX11"/>
    <mergeCell ref="GY10:GY11"/>
    <mergeCell ref="GZ10:GZ11"/>
    <mergeCell ref="GX6:GX7"/>
    <mergeCell ref="GY6:GY7"/>
    <mergeCell ref="GZ6:GZ7"/>
    <mergeCell ref="GW14:GW15"/>
    <mergeCell ref="GX14:GX15"/>
    <mergeCell ref="GY14:GY15"/>
    <mergeCell ref="GZ14:GZ15"/>
    <mergeCell ref="GW12:GW13"/>
    <mergeCell ref="GX12:GX13"/>
    <mergeCell ref="GY12:GY13"/>
    <mergeCell ref="GZ12:GZ13"/>
    <mergeCell ref="GW18:GW19"/>
    <mergeCell ref="GX18:GX19"/>
    <mergeCell ref="GY18:GY19"/>
    <mergeCell ref="GZ18:GZ19"/>
    <mergeCell ref="GW16:GW17"/>
    <mergeCell ref="GX16:GX17"/>
    <mergeCell ref="GY16:GY17"/>
    <mergeCell ref="GZ16:GZ17"/>
    <mergeCell ref="GW32:GW33"/>
    <mergeCell ref="GX32:GX33"/>
    <mergeCell ref="GY32:GY33"/>
    <mergeCell ref="GZ32:GZ33"/>
    <mergeCell ref="GW30:GW31"/>
    <mergeCell ref="HA24:HA25"/>
    <mergeCell ref="HA26:HA27"/>
    <mergeCell ref="HA28:HA29"/>
    <mergeCell ref="HA10:HA11"/>
    <mergeCell ref="HA12:HA13"/>
    <mergeCell ref="HA14:HA15"/>
    <mergeCell ref="HA32:HA33"/>
    <mergeCell ref="GW22:GW23"/>
    <mergeCell ref="GX22:GX23"/>
    <mergeCell ref="GY22:GY23"/>
    <mergeCell ref="GZ22:GZ23"/>
    <mergeCell ref="GW20:GW21"/>
    <mergeCell ref="GX20:GX21"/>
    <mergeCell ref="GY20:GY21"/>
    <mergeCell ref="GZ20:GZ21"/>
    <mergeCell ref="GW26:GW27"/>
    <mergeCell ref="GX26:GX27"/>
    <mergeCell ref="GY26:GY27"/>
    <mergeCell ref="GZ26:GZ27"/>
    <mergeCell ref="GW24:GW25"/>
    <mergeCell ref="GX24:GX25"/>
    <mergeCell ref="GY24:GY25"/>
    <mergeCell ref="GZ24:GZ25"/>
    <mergeCell ref="GX30:GX31"/>
    <mergeCell ref="GY30:GY31"/>
    <mergeCell ref="GZ30:GZ31"/>
    <mergeCell ref="GW28:GW29"/>
    <mergeCell ref="GY48:GY49"/>
    <mergeCell ref="GZ48:GZ49"/>
    <mergeCell ref="GW42:GW43"/>
    <mergeCell ref="GX42:GX43"/>
    <mergeCell ref="GY42:GY43"/>
    <mergeCell ref="GW44:GW45"/>
    <mergeCell ref="GX44:GX45"/>
    <mergeCell ref="GY44:GY45"/>
    <mergeCell ref="HB32:HB33"/>
    <mergeCell ref="HB8:HB9"/>
    <mergeCell ref="HB10:HB11"/>
    <mergeCell ref="HB12:HB13"/>
    <mergeCell ref="HB14:HB15"/>
    <mergeCell ref="HB16:HB17"/>
    <mergeCell ref="HB18:HB19"/>
    <mergeCell ref="HB20:HB21"/>
    <mergeCell ref="HB22:HB23"/>
    <mergeCell ref="GZ42:GZ43"/>
    <mergeCell ref="HB24:HB25"/>
    <mergeCell ref="HB26:HB27"/>
    <mergeCell ref="HB28:HB29"/>
    <mergeCell ref="HB30:HB31"/>
    <mergeCell ref="GW38:HB38"/>
    <mergeCell ref="GW40:GW41"/>
    <mergeCell ref="GX40:GX41"/>
    <mergeCell ref="GY40:GY41"/>
    <mergeCell ref="GZ40:GZ41"/>
    <mergeCell ref="HA30:HA31"/>
    <mergeCell ref="HA16:HA17"/>
    <mergeCell ref="HA18:HA19"/>
    <mergeCell ref="HA20:HA21"/>
    <mergeCell ref="HA22:HA23"/>
    <mergeCell ref="HA52:HA53"/>
    <mergeCell ref="HB52:HB53"/>
    <mergeCell ref="GW50:GW51"/>
    <mergeCell ref="GX50:GX51"/>
    <mergeCell ref="GY50:GY51"/>
    <mergeCell ref="GZ50:GZ51"/>
    <mergeCell ref="GW52:GW53"/>
    <mergeCell ref="GX52:GX53"/>
    <mergeCell ref="GY52:GY53"/>
    <mergeCell ref="GZ52:GZ53"/>
    <mergeCell ref="HC10:HC11"/>
    <mergeCell ref="HC12:HC13"/>
    <mergeCell ref="HC14:HC15"/>
    <mergeCell ref="HA50:HA51"/>
    <mergeCell ref="HB50:HB51"/>
    <mergeCell ref="HA46:HA47"/>
    <mergeCell ref="HB46:HB47"/>
    <mergeCell ref="HA48:HA49"/>
    <mergeCell ref="HB48:HB49"/>
    <mergeCell ref="HA42:HA43"/>
    <mergeCell ref="GW46:GW47"/>
    <mergeCell ref="GX46:GX47"/>
    <mergeCell ref="GY46:GY47"/>
    <mergeCell ref="GZ46:GZ47"/>
    <mergeCell ref="HA40:HA41"/>
    <mergeCell ref="HB40:HB41"/>
    <mergeCell ref="HA44:HA45"/>
    <mergeCell ref="HB44:HB45"/>
    <mergeCell ref="HB42:HB43"/>
    <mergeCell ref="GZ44:GZ45"/>
    <mergeCell ref="GW48:GW49"/>
    <mergeCell ref="GX48:GX49"/>
    <mergeCell ref="HD24:HD25"/>
    <mergeCell ref="HC24:HC25"/>
    <mergeCell ref="HC26:HC27"/>
    <mergeCell ref="HC28:HC29"/>
    <mergeCell ref="HC20:HC21"/>
    <mergeCell ref="HC22:HC23"/>
    <mergeCell ref="HD26:HD27"/>
    <mergeCell ref="HD28:HD29"/>
    <mergeCell ref="HD30:HD31"/>
    <mergeCell ref="HD32:HD33"/>
    <mergeCell ref="HC32:HC33"/>
    <mergeCell ref="HD10:HD11"/>
    <mergeCell ref="HD12:HD13"/>
    <mergeCell ref="HD14:HD15"/>
    <mergeCell ref="HD16:HD17"/>
    <mergeCell ref="HD18:HD19"/>
    <mergeCell ref="HD20:HD21"/>
    <mergeCell ref="HD22:HD23"/>
    <mergeCell ref="HD42:HD43"/>
    <mergeCell ref="HC44:HC45"/>
    <mergeCell ref="HD44:HD45"/>
    <mergeCell ref="HC38:HD38"/>
    <mergeCell ref="HC40:HC41"/>
    <mergeCell ref="HD40:HD41"/>
    <mergeCell ref="HD50:HD51"/>
    <mergeCell ref="HC52:HC53"/>
    <mergeCell ref="HD52:HD53"/>
    <mergeCell ref="HC46:HC47"/>
    <mergeCell ref="HD46:HD47"/>
    <mergeCell ref="HC48:HC49"/>
    <mergeCell ref="HD48:HD49"/>
    <mergeCell ref="DM4:DP4"/>
    <mergeCell ref="DM6:DM7"/>
    <mergeCell ref="DN6:DN7"/>
    <mergeCell ref="DO6:DO7"/>
    <mergeCell ref="DP6:DP7"/>
    <mergeCell ref="HC50:HC51"/>
    <mergeCell ref="HC42:HC43"/>
    <mergeCell ref="HC30:HC31"/>
    <mergeCell ref="HC16:HC17"/>
    <mergeCell ref="HC18:HC19"/>
    <mergeCell ref="DM10:DM11"/>
    <mergeCell ref="DN10:DN11"/>
    <mergeCell ref="DO10:DO11"/>
    <mergeCell ref="DP10:DP11"/>
    <mergeCell ref="DM8:DM9"/>
    <mergeCell ref="DN8:DN9"/>
    <mergeCell ref="DO8:DO9"/>
    <mergeCell ref="DP8:DP9"/>
    <mergeCell ref="DM14:DM15"/>
    <mergeCell ref="DN14:DN15"/>
    <mergeCell ref="DO14:DO15"/>
    <mergeCell ref="DP14:DP15"/>
    <mergeCell ref="DM12:DM13"/>
    <mergeCell ref="DN12:DN13"/>
    <mergeCell ref="DO12:DO13"/>
    <mergeCell ref="DP12:DP13"/>
    <mergeCell ref="DM18:DM19"/>
    <mergeCell ref="DN18:DN19"/>
    <mergeCell ref="DO18:DO19"/>
    <mergeCell ref="DP18:DP19"/>
    <mergeCell ref="DM16:DM17"/>
    <mergeCell ref="DN16:DN17"/>
    <mergeCell ref="DO16:DO17"/>
    <mergeCell ref="DP16:DP17"/>
    <mergeCell ref="DM22:DM23"/>
    <mergeCell ref="DN22:DN23"/>
    <mergeCell ref="DO22:DO23"/>
    <mergeCell ref="DP22:DP23"/>
    <mergeCell ref="DM20:DM21"/>
    <mergeCell ref="DN20:DN21"/>
    <mergeCell ref="DO20:DO21"/>
    <mergeCell ref="DP20:DP21"/>
    <mergeCell ref="DM26:DM27"/>
    <mergeCell ref="DN26:DN27"/>
    <mergeCell ref="DO26:DO27"/>
    <mergeCell ref="DP26:DP27"/>
    <mergeCell ref="DM24:DM25"/>
    <mergeCell ref="DN24:DN25"/>
    <mergeCell ref="DO24:DO25"/>
    <mergeCell ref="DP24:DP25"/>
    <mergeCell ref="DM30:DM31"/>
    <mergeCell ref="DN30:DN31"/>
    <mergeCell ref="DO30:DO31"/>
    <mergeCell ref="DP30:DP31"/>
    <mergeCell ref="DM28:DM29"/>
    <mergeCell ref="DN28:DN29"/>
    <mergeCell ref="DO28:DO29"/>
    <mergeCell ref="DP28:DP29"/>
    <mergeCell ref="DM38:DP38"/>
    <mergeCell ref="DM40:DM41"/>
    <mergeCell ref="DN40:DN41"/>
    <mergeCell ref="DO40:DO41"/>
    <mergeCell ref="DP40:DP41"/>
    <mergeCell ref="DM32:DM33"/>
    <mergeCell ref="DN32:DN33"/>
    <mergeCell ref="DO32:DO33"/>
    <mergeCell ref="DP32:DP33"/>
    <mergeCell ref="DM44:DM45"/>
    <mergeCell ref="DN44:DN45"/>
    <mergeCell ref="DO44:DO45"/>
    <mergeCell ref="DP44:DP45"/>
    <mergeCell ref="DM42:DM43"/>
    <mergeCell ref="DN42:DN43"/>
    <mergeCell ref="DO42:DO43"/>
    <mergeCell ref="DP42:DP43"/>
    <mergeCell ref="DM48:DM49"/>
    <mergeCell ref="DN48:DN49"/>
    <mergeCell ref="DO48:DO49"/>
    <mergeCell ref="DP48:DP49"/>
    <mergeCell ref="DM46:DM47"/>
    <mergeCell ref="DN46:DN47"/>
    <mergeCell ref="DO46:DO47"/>
    <mergeCell ref="DP46:DP47"/>
    <mergeCell ref="DM52:DM53"/>
    <mergeCell ref="DN52:DN53"/>
    <mergeCell ref="DO52:DO53"/>
    <mergeCell ref="DP52:DP53"/>
    <mergeCell ref="DM50:DM51"/>
    <mergeCell ref="DN50:DN51"/>
    <mergeCell ref="DO50:DO51"/>
    <mergeCell ref="DP50:DP51"/>
    <mergeCell ref="DQ4:DV4"/>
    <mergeCell ref="DQ6:DQ7"/>
    <mergeCell ref="DR6:DR7"/>
    <mergeCell ref="DS6:DS7"/>
    <mergeCell ref="DT6:DT7"/>
    <mergeCell ref="DU6:DU7"/>
    <mergeCell ref="DV6:DV7"/>
    <mergeCell ref="DQ12:DQ13"/>
    <mergeCell ref="DR12:DR13"/>
    <mergeCell ref="DS12:DS13"/>
    <mergeCell ref="DT12:DT13"/>
    <mergeCell ref="DQ10:DQ11"/>
    <mergeCell ref="DR10:DR11"/>
    <mergeCell ref="DS10:DS11"/>
    <mergeCell ref="DT10:DT11"/>
    <mergeCell ref="DU10:DU11"/>
    <mergeCell ref="DV10:DV11"/>
    <mergeCell ref="DU12:DU13"/>
    <mergeCell ref="DV12:DV13"/>
    <mergeCell ref="DU14:DU15"/>
    <mergeCell ref="DV14:DV15"/>
    <mergeCell ref="DU16:DU17"/>
    <mergeCell ref="DV16:DV17"/>
    <mergeCell ref="DQ14:DQ15"/>
    <mergeCell ref="DR14:DR15"/>
    <mergeCell ref="DQ16:DQ17"/>
    <mergeCell ref="DR16:DR17"/>
    <mergeCell ref="DS16:DS17"/>
    <mergeCell ref="DT16:DT17"/>
    <mergeCell ref="DS14:DS15"/>
    <mergeCell ref="DT14:DT15"/>
    <mergeCell ref="DQ20:DQ21"/>
    <mergeCell ref="DR20:DR21"/>
    <mergeCell ref="DS20:DS21"/>
    <mergeCell ref="DT20:DT21"/>
    <mergeCell ref="DQ18:DQ19"/>
    <mergeCell ref="DR18:DR19"/>
    <mergeCell ref="DS18:DS19"/>
    <mergeCell ref="DT18:DT19"/>
    <mergeCell ref="DU18:DU19"/>
    <mergeCell ref="DV18:DV19"/>
    <mergeCell ref="DU20:DU21"/>
    <mergeCell ref="DV20:DV21"/>
    <mergeCell ref="DU22:DU23"/>
    <mergeCell ref="DV22:DV23"/>
    <mergeCell ref="DU24:DU25"/>
    <mergeCell ref="DV24:DV25"/>
    <mergeCell ref="DQ22:DQ23"/>
    <mergeCell ref="DR22:DR23"/>
    <mergeCell ref="DQ24:DQ25"/>
    <mergeCell ref="DR24:DR25"/>
    <mergeCell ref="DS24:DS25"/>
    <mergeCell ref="DT24:DT25"/>
    <mergeCell ref="DS22:DS23"/>
    <mergeCell ref="DT22:DT23"/>
    <mergeCell ref="DQ28:DQ29"/>
    <mergeCell ref="DR28:DR29"/>
    <mergeCell ref="DS28:DS29"/>
    <mergeCell ref="DT28:DT29"/>
    <mergeCell ref="DQ26:DQ27"/>
    <mergeCell ref="DR26:DR27"/>
    <mergeCell ref="DS26:DS27"/>
    <mergeCell ref="DT26:DT27"/>
    <mergeCell ref="DU26:DU27"/>
    <mergeCell ref="DV26:DV27"/>
    <mergeCell ref="DU28:DU29"/>
    <mergeCell ref="DV28:DV29"/>
    <mergeCell ref="DU30:DU31"/>
    <mergeCell ref="DV30:DV31"/>
    <mergeCell ref="DU32:DU33"/>
    <mergeCell ref="DV32:DV33"/>
    <mergeCell ref="DQ30:DQ31"/>
    <mergeCell ref="DR30:DR31"/>
    <mergeCell ref="DQ32:DQ33"/>
    <mergeCell ref="DR32:DR33"/>
    <mergeCell ref="DS32:DS33"/>
    <mergeCell ref="DT32:DT33"/>
    <mergeCell ref="DS30:DS31"/>
    <mergeCell ref="DT30:DT31"/>
    <mergeCell ref="DQ38:DV38"/>
    <mergeCell ref="DQ40:DQ41"/>
    <mergeCell ref="DR40:DR41"/>
    <mergeCell ref="DS40:DS41"/>
    <mergeCell ref="DT40:DT41"/>
    <mergeCell ref="DU40:DU41"/>
    <mergeCell ref="DV40:DV41"/>
    <mergeCell ref="DQ42:DQ43"/>
    <mergeCell ref="DR42:DR43"/>
    <mergeCell ref="DS42:DS43"/>
    <mergeCell ref="DT42:DT43"/>
    <mergeCell ref="DQ44:DQ45"/>
    <mergeCell ref="DR44:DR45"/>
    <mergeCell ref="DS44:DS45"/>
    <mergeCell ref="DT44:DT45"/>
    <mergeCell ref="DQ46:DQ47"/>
    <mergeCell ref="DR46:DR47"/>
    <mergeCell ref="DS46:DS47"/>
    <mergeCell ref="DT46:DT47"/>
    <mergeCell ref="DU44:DU45"/>
    <mergeCell ref="DV44:DV45"/>
    <mergeCell ref="DS52:DS53"/>
    <mergeCell ref="DT52:DT53"/>
    <mergeCell ref="DQ48:DQ49"/>
    <mergeCell ref="DR48:DR49"/>
    <mergeCell ref="DS48:DS49"/>
    <mergeCell ref="DT48:DT49"/>
    <mergeCell ref="DU42:DU43"/>
    <mergeCell ref="DV42:DV43"/>
    <mergeCell ref="DU52:DU53"/>
    <mergeCell ref="DV52:DV53"/>
    <mergeCell ref="DQ50:DQ51"/>
    <mergeCell ref="DR50:DR51"/>
    <mergeCell ref="DS50:DS51"/>
    <mergeCell ref="DT50:DT51"/>
    <mergeCell ref="DQ52:DQ53"/>
    <mergeCell ref="DR52:DR53"/>
    <mergeCell ref="DW14:DW15"/>
    <mergeCell ref="DX14:DX15"/>
    <mergeCell ref="DW10:DW11"/>
    <mergeCell ref="DX10:DX11"/>
    <mergeCell ref="DU50:DU51"/>
    <mergeCell ref="DV50:DV51"/>
    <mergeCell ref="DU46:DU47"/>
    <mergeCell ref="DV46:DV47"/>
    <mergeCell ref="DU48:DU49"/>
    <mergeCell ref="DV48:DV49"/>
    <mergeCell ref="DW20:DW21"/>
    <mergeCell ref="DX20:DX21"/>
    <mergeCell ref="DW22:DW23"/>
    <mergeCell ref="DX22:DX23"/>
    <mergeCell ref="DW16:DW17"/>
    <mergeCell ref="DX16:DX17"/>
    <mergeCell ref="DW18:DW19"/>
    <mergeCell ref="DX18:DX19"/>
    <mergeCell ref="DW28:DW29"/>
    <mergeCell ref="DX28:DX29"/>
    <mergeCell ref="DW30:DW31"/>
    <mergeCell ref="DX30:DX31"/>
    <mergeCell ref="DW24:DW25"/>
    <mergeCell ref="DX24:DX25"/>
    <mergeCell ref="DW26:DW27"/>
    <mergeCell ref="DX26:DX27"/>
    <mergeCell ref="DW42:DW43"/>
    <mergeCell ref="DX42:DX43"/>
    <mergeCell ref="DW44:DW45"/>
    <mergeCell ref="DX44:DX45"/>
    <mergeCell ref="DW32:DW33"/>
    <mergeCell ref="DX32:DX33"/>
    <mergeCell ref="DW40:DW41"/>
    <mergeCell ref="DX40:DX41"/>
    <mergeCell ref="DW38:DZ38"/>
    <mergeCell ref="DY40:DY41"/>
    <mergeCell ref="DW50:DW51"/>
    <mergeCell ref="DX50:DX51"/>
    <mergeCell ref="DW52:DW53"/>
    <mergeCell ref="DX52:DX53"/>
    <mergeCell ref="DW46:DW47"/>
    <mergeCell ref="DX46:DX47"/>
    <mergeCell ref="DW48:DW49"/>
    <mergeCell ref="DX48:DX49"/>
    <mergeCell ref="HQ6:HQ7"/>
    <mergeCell ref="DW6:DW7"/>
    <mergeCell ref="DX6:DX7"/>
    <mergeCell ref="HC4:HD4"/>
    <mergeCell ref="HD6:HD7"/>
    <mergeCell ref="HC6:HC7"/>
    <mergeCell ref="GW6:GW7"/>
    <mergeCell ref="GW4:HB4"/>
    <mergeCell ref="HB6:HB7"/>
    <mergeCell ref="HA6:HA7"/>
    <mergeCell ref="DY10:DY11"/>
    <mergeCell ref="DZ10:DZ11"/>
    <mergeCell ref="DY12:DY13"/>
    <mergeCell ref="DZ12:DZ13"/>
    <mergeCell ref="DW4:DZ4"/>
    <mergeCell ref="DY6:DY7"/>
    <mergeCell ref="DZ6:DZ7"/>
    <mergeCell ref="DW12:DW13"/>
    <mergeCell ref="DX12:DX13"/>
    <mergeCell ref="DZ8:DZ9"/>
    <mergeCell ref="DY18:DY19"/>
    <mergeCell ref="DZ18:DZ19"/>
    <mergeCell ref="DY20:DY21"/>
    <mergeCell ref="DZ20:DZ21"/>
    <mergeCell ref="DY14:DY15"/>
    <mergeCell ref="DZ14:DZ15"/>
    <mergeCell ref="DY16:DY17"/>
    <mergeCell ref="DZ16:DZ17"/>
    <mergeCell ref="DY26:DY27"/>
    <mergeCell ref="DZ26:DZ27"/>
    <mergeCell ref="DY28:DY29"/>
    <mergeCell ref="DZ28:DZ29"/>
    <mergeCell ref="DY22:DY23"/>
    <mergeCell ref="DZ22:DZ23"/>
    <mergeCell ref="DY24:DY25"/>
    <mergeCell ref="DZ24:DZ25"/>
    <mergeCell ref="DY42:DY43"/>
    <mergeCell ref="DZ42:DZ43"/>
    <mergeCell ref="DY44:DY45"/>
    <mergeCell ref="DZ44:DZ45"/>
    <mergeCell ref="DY30:DY31"/>
    <mergeCell ref="DZ30:DZ31"/>
    <mergeCell ref="DY32:DY33"/>
    <mergeCell ref="DZ32:DZ33"/>
    <mergeCell ref="DZ40:DZ41"/>
    <mergeCell ref="DY50:DY51"/>
    <mergeCell ref="DZ50:DZ51"/>
    <mergeCell ref="DY52:DY53"/>
    <mergeCell ref="DZ52:DZ53"/>
    <mergeCell ref="DY46:DY47"/>
    <mergeCell ref="DZ46:DZ47"/>
    <mergeCell ref="DY48:DY49"/>
    <mergeCell ref="DZ48:DZ49"/>
    <mergeCell ref="HO14:HO15"/>
    <mergeCell ref="HP14:HP15"/>
    <mergeCell ref="HJ16:HJ17"/>
    <mergeCell ref="HJ20:HJ21"/>
    <mergeCell ref="HJ24:HJ25"/>
    <mergeCell ref="HL32:HL33"/>
    <mergeCell ref="HE30:HE31"/>
    <mergeCell ref="HI30:HI31"/>
    <mergeCell ref="HI32:HI33"/>
    <mergeCell ref="HF30:HF31"/>
    <mergeCell ref="HG30:HG31"/>
    <mergeCell ref="HH30:HH31"/>
    <mergeCell ref="HE32:HE33"/>
    <mergeCell ref="HE38:HH38"/>
    <mergeCell ref="HI38:HL38"/>
    <mergeCell ref="HE40:HE41"/>
    <mergeCell ref="HF40:HF41"/>
    <mergeCell ref="HE4:HH4"/>
    <mergeCell ref="HI4:HL4"/>
    <mergeCell ref="HK6:HK7"/>
    <mergeCell ref="HL6:HL7"/>
    <mergeCell ref="HN12:HN13"/>
    <mergeCell ref="HN14:HN15"/>
    <mergeCell ref="HF12:HF13"/>
    <mergeCell ref="HN4:HU4"/>
    <mergeCell ref="HN38:HU38"/>
    <mergeCell ref="HN18:HN19"/>
    <mergeCell ref="HN20:HN21"/>
    <mergeCell ref="HN22:HN23"/>
    <mergeCell ref="HN24:HN25"/>
    <mergeCell ref="HN26:HN27"/>
    <mergeCell ref="HN28:HN29"/>
    <mergeCell ref="HN30:HN31"/>
    <mergeCell ref="HN32:HN33"/>
    <mergeCell ref="HO18:HO19"/>
    <mergeCell ref="HN16:HN17"/>
    <mergeCell ref="HF18:HF19"/>
    <mergeCell ref="HG18:HG19"/>
    <mergeCell ref="HH18:HH19"/>
    <mergeCell ref="HF16:HF17"/>
    <mergeCell ref="HG16:HG17"/>
    <mergeCell ref="HH16:HH17"/>
    <mergeCell ref="HJ18:HJ19"/>
    <mergeCell ref="HK18:HK19"/>
    <mergeCell ref="HL18:HL19"/>
    <mergeCell ref="HP6:HP7"/>
    <mergeCell ref="HO8:HO9"/>
    <mergeCell ref="HP8:HP9"/>
    <mergeCell ref="HO10:HO11"/>
    <mergeCell ref="HP10:HP11"/>
    <mergeCell ref="HN6:HN7"/>
    <mergeCell ref="HN8:HN9"/>
    <mergeCell ref="HN10:HN11"/>
    <mergeCell ref="HO6:HO7"/>
    <mergeCell ref="HF10:HF11"/>
    <mergeCell ref="HF26:HF27"/>
    <mergeCell ref="HG26:HG27"/>
    <mergeCell ref="HH26:HH27"/>
    <mergeCell ref="HF24:HF25"/>
    <mergeCell ref="HG24:HG25"/>
    <mergeCell ref="HH24:HH25"/>
    <mergeCell ref="HF20:HF21"/>
    <mergeCell ref="HG10:HG11"/>
    <mergeCell ref="HH10:HH11"/>
    <mergeCell ref="HF6:HF7"/>
    <mergeCell ref="HG6:HG7"/>
    <mergeCell ref="HH6:HH7"/>
    <mergeCell ref="HF8:HF9"/>
    <mergeCell ref="HG8:HG9"/>
    <mergeCell ref="HH8:HH9"/>
    <mergeCell ref="HF22:HF23"/>
    <mergeCell ref="HG22:HG23"/>
    <mergeCell ref="HH22:HH23"/>
    <mergeCell ref="HH12:HH13"/>
    <mergeCell ref="HF14:HF15"/>
    <mergeCell ref="HG14:HG15"/>
    <mergeCell ref="HH14:HH15"/>
    <mergeCell ref="HG12:HG13"/>
    <mergeCell ref="HJ6:HJ7"/>
    <mergeCell ref="HJ8:HJ9"/>
    <mergeCell ref="HJ12:HJ13"/>
    <mergeCell ref="HJ10:HJ11"/>
    <mergeCell ref="HK10:HK11"/>
    <mergeCell ref="HL10:HL11"/>
    <mergeCell ref="HK12:HK13"/>
    <mergeCell ref="HL12:HL13"/>
    <mergeCell ref="HF32:HF33"/>
    <mergeCell ref="HG32:HG33"/>
    <mergeCell ref="HH32:HH33"/>
    <mergeCell ref="HJ28:HJ29"/>
    <mergeCell ref="HG28:HG29"/>
    <mergeCell ref="HK20:HK21"/>
    <mergeCell ref="HL20:HL21"/>
    <mergeCell ref="HJ22:HJ23"/>
    <mergeCell ref="HK22:HK23"/>
    <mergeCell ref="HL22:HL23"/>
    <mergeCell ref="HJ14:HJ15"/>
    <mergeCell ref="HK14:HK15"/>
    <mergeCell ref="HL14:HL15"/>
    <mergeCell ref="HK16:HK17"/>
    <mergeCell ref="HL16:HL17"/>
    <mergeCell ref="HK28:HK29"/>
    <mergeCell ref="HL28:HL29"/>
    <mergeCell ref="HJ30:HJ31"/>
    <mergeCell ref="HK30:HK31"/>
    <mergeCell ref="HL30:HL31"/>
    <mergeCell ref="HK24:HK25"/>
    <mergeCell ref="HL24:HL25"/>
    <mergeCell ref="HJ26:HJ27"/>
    <mergeCell ref="HK26:HK27"/>
    <mergeCell ref="HL26:HL27"/>
    <mergeCell ref="HJ32:HJ33"/>
    <mergeCell ref="HK32:HK33"/>
    <mergeCell ref="HI6:HI7"/>
    <mergeCell ref="HI10:HI11"/>
    <mergeCell ref="HI12:HI13"/>
    <mergeCell ref="HI14:HI15"/>
    <mergeCell ref="HI16:HI17"/>
    <mergeCell ref="HI18:HI19"/>
    <mergeCell ref="HI20:HI21"/>
    <mergeCell ref="HE20:HE21"/>
    <mergeCell ref="HE22:HE23"/>
    <mergeCell ref="HI22:HI23"/>
    <mergeCell ref="HI24:HI25"/>
    <mergeCell ref="HI26:HI27"/>
    <mergeCell ref="HI28:HI29"/>
    <mergeCell ref="HH28:HH29"/>
    <mergeCell ref="HF28:HF29"/>
    <mergeCell ref="HG20:HG21"/>
    <mergeCell ref="HH20:HH21"/>
    <mergeCell ref="HE6:HE7"/>
    <mergeCell ref="HE10:HE11"/>
    <mergeCell ref="HE12:HE13"/>
    <mergeCell ref="HE14:HE15"/>
    <mergeCell ref="HE16:HE17"/>
    <mergeCell ref="HE18:HE19"/>
    <mergeCell ref="HE24:HE25"/>
    <mergeCell ref="HE26:HE27"/>
    <mergeCell ref="HE28:HE29"/>
    <mergeCell ref="HG40:HG41"/>
    <mergeCell ref="HH40:HH41"/>
    <mergeCell ref="HI40:HI41"/>
    <mergeCell ref="HJ40:HJ41"/>
    <mergeCell ref="HK40:HK41"/>
    <mergeCell ref="HL40:HL41"/>
    <mergeCell ref="HE42:HE43"/>
    <mergeCell ref="HF42:HF43"/>
    <mergeCell ref="HG42:HG43"/>
    <mergeCell ref="HH42:HH43"/>
    <mergeCell ref="HI42:HI43"/>
    <mergeCell ref="HJ42:HJ43"/>
    <mergeCell ref="HK42:HK43"/>
    <mergeCell ref="HL42:HL43"/>
    <mergeCell ref="HI44:HI45"/>
    <mergeCell ref="HJ44:HJ45"/>
    <mergeCell ref="HK44:HK45"/>
    <mergeCell ref="HL44:HL45"/>
    <mergeCell ref="HE44:HE45"/>
    <mergeCell ref="HF44:HF45"/>
    <mergeCell ref="HG44:HG45"/>
    <mergeCell ref="HH44:HH45"/>
    <mergeCell ref="HI46:HI47"/>
    <mergeCell ref="HJ46:HJ47"/>
    <mergeCell ref="HK46:HK47"/>
    <mergeCell ref="HL46:HL47"/>
    <mergeCell ref="HE46:HE47"/>
    <mergeCell ref="HF46:HF47"/>
    <mergeCell ref="HG46:HG47"/>
    <mergeCell ref="HH46:HH47"/>
    <mergeCell ref="HI48:HI49"/>
    <mergeCell ref="HJ48:HJ49"/>
    <mergeCell ref="HK48:HK49"/>
    <mergeCell ref="HL48:HL49"/>
    <mergeCell ref="HE48:HE49"/>
    <mergeCell ref="HF48:HF49"/>
    <mergeCell ref="HG48:HG49"/>
    <mergeCell ref="HH48:HH49"/>
    <mergeCell ref="HI50:HI51"/>
    <mergeCell ref="HJ50:HJ51"/>
    <mergeCell ref="HK50:HK51"/>
    <mergeCell ref="HL50:HL51"/>
    <mergeCell ref="HE50:HE51"/>
    <mergeCell ref="HF50:HF51"/>
    <mergeCell ref="HG50:HG51"/>
    <mergeCell ref="HH50:HH51"/>
    <mergeCell ref="HI52:HI53"/>
    <mergeCell ref="HJ52:HJ53"/>
    <mergeCell ref="HK52:HK53"/>
    <mergeCell ref="HL52:HL53"/>
    <mergeCell ref="HE52:HE53"/>
    <mergeCell ref="HF52:HF53"/>
    <mergeCell ref="HG52:HG53"/>
    <mergeCell ref="HH52:HH53"/>
    <mergeCell ref="HR8:HR9"/>
    <mergeCell ref="HS8:HS9"/>
    <mergeCell ref="HT8:HT9"/>
    <mergeCell ref="HU8:HU9"/>
    <mergeCell ref="HR6:HR7"/>
    <mergeCell ref="HS6:HS7"/>
    <mergeCell ref="HT6:HT7"/>
    <mergeCell ref="HU6:HU7"/>
    <mergeCell ref="HS12:HS13"/>
    <mergeCell ref="HT12:HT13"/>
    <mergeCell ref="HU12:HU13"/>
    <mergeCell ref="HQ10:HQ11"/>
    <mergeCell ref="HR10:HR11"/>
    <mergeCell ref="HS10:HS11"/>
    <mergeCell ref="HT10:HT11"/>
    <mergeCell ref="HO16:HO17"/>
    <mergeCell ref="HP16:HP17"/>
    <mergeCell ref="HQ16:HQ17"/>
    <mergeCell ref="HR16:HR17"/>
    <mergeCell ref="HT14:HT15"/>
    <mergeCell ref="HU10:HU11"/>
    <mergeCell ref="HO12:HO13"/>
    <mergeCell ref="HP12:HP13"/>
    <mergeCell ref="HQ12:HQ13"/>
    <mergeCell ref="HR12:HR13"/>
    <mergeCell ref="HU14:HU15"/>
    <mergeCell ref="HS16:HS17"/>
    <mergeCell ref="HT16:HT17"/>
    <mergeCell ref="HU16:HU17"/>
    <mergeCell ref="HQ14:HQ15"/>
    <mergeCell ref="HR14:HR15"/>
    <mergeCell ref="HS14:HS15"/>
    <mergeCell ref="HS20:HS21"/>
    <mergeCell ref="HT20:HT21"/>
    <mergeCell ref="HU20:HU21"/>
    <mergeCell ref="HP18:HP19"/>
    <mergeCell ref="HQ18:HQ19"/>
    <mergeCell ref="HR18:HR19"/>
    <mergeCell ref="HS18:HS19"/>
    <mergeCell ref="HO22:HO23"/>
    <mergeCell ref="HP22:HP23"/>
    <mergeCell ref="HQ22:HQ23"/>
    <mergeCell ref="HR22:HR23"/>
    <mergeCell ref="HT18:HT19"/>
    <mergeCell ref="HU18:HU19"/>
    <mergeCell ref="HO20:HO21"/>
    <mergeCell ref="HP20:HP21"/>
    <mergeCell ref="HQ20:HQ21"/>
    <mergeCell ref="HR20:HR21"/>
    <mergeCell ref="HS22:HS23"/>
    <mergeCell ref="HT22:HT23"/>
    <mergeCell ref="HU22:HU23"/>
    <mergeCell ref="HO24:HO25"/>
    <mergeCell ref="HP24:HP25"/>
    <mergeCell ref="HQ24:HQ25"/>
    <mergeCell ref="HR24:HR25"/>
    <mergeCell ref="HS24:HS25"/>
    <mergeCell ref="HT24:HT25"/>
    <mergeCell ref="HU24:HU25"/>
    <mergeCell ref="HU26:HU27"/>
    <mergeCell ref="HO28:HO29"/>
    <mergeCell ref="HP28:HP29"/>
    <mergeCell ref="HQ28:HQ29"/>
    <mergeCell ref="HR28:HR29"/>
    <mergeCell ref="HS28:HS29"/>
    <mergeCell ref="HT28:HT29"/>
    <mergeCell ref="HU28:HU29"/>
    <mergeCell ref="HO26:HO27"/>
    <mergeCell ref="HP26:HP27"/>
    <mergeCell ref="HQ30:HQ31"/>
    <mergeCell ref="HR30:HR31"/>
    <mergeCell ref="HS26:HS27"/>
    <mergeCell ref="HT26:HT27"/>
    <mergeCell ref="HQ26:HQ27"/>
    <mergeCell ref="HR26:HR27"/>
    <mergeCell ref="HS30:HS31"/>
    <mergeCell ref="HT30:HT31"/>
    <mergeCell ref="HU30:HU31"/>
    <mergeCell ref="HO32:HO33"/>
    <mergeCell ref="HP32:HP33"/>
    <mergeCell ref="HQ32:HQ33"/>
    <mergeCell ref="HR32:HR33"/>
    <mergeCell ref="HS32:HS33"/>
    <mergeCell ref="HT32:HT33"/>
    <mergeCell ref="HU32:HU33"/>
    <mergeCell ref="HO30:HO31"/>
    <mergeCell ref="HP30:HP31"/>
    <mergeCell ref="HR52:HR53"/>
    <mergeCell ref="HS52:HS53"/>
    <mergeCell ref="HT52:HT53"/>
    <mergeCell ref="HU52:HU53"/>
    <mergeCell ref="HN52:HN53"/>
    <mergeCell ref="HO52:HO53"/>
    <mergeCell ref="HP52:HP53"/>
    <mergeCell ref="HQ52:HQ53"/>
    <mergeCell ref="HR40:HR41"/>
    <mergeCell ref="HS40:HS41"/>
    <mergeCell ref="HT40:HT41"/>
    <mergeCell ref="HU40:HU41"/>
    <mergeCell ref="HN40:HN41"/>
    <mergeCell ref="HO40:HO41"/>
    <mergeCell ref="HP40:HP41"/>
    <mergeCell ref="HQ40:HQ41"/>
    <mergeCell ref="HR42:HR43"/>
    <mergeCell ref="HS42:HS43"/>
    <mergeCell ref="HT42:HT43"/>
    <mergeCell ref="HU42:HU43"/>
    <mergeCell ref="HN42:HN43"/>
    <mergeCell ref="HO42:HO43"/>
    <mergeCell ref="HP42:HP43"/>
    <mergeCell ref="HQ42:HQ43"/>
    <mergeCell ref="HR44:HR45"/>
    <mergeCell ref="HS44:HS45"/>
    <mergeCell ref="HT44:HT45"/>
    <mergeCell ref="HU44:HU45"/>
    <mergeCell ref="HN44:HN45"/>
    <mergeCell ref="HO44:HO45"/>
    <mergeCell ref="HP44:HP45"/>
    <mergeCell ref="HQ44:HQ45"/>
    <mergeCell ref="HR46:HR47"/>
    <mergeCell ref="HS46:HS47"/>
    <mergeCell ref="HT46:HT47"/>
    <mergeCell ref="HU46:HU47"/>
    <mergeCell ref="HN46:HN47"/>
    <mergeCell ref="HO46:HO47"/>
    <mergeCell ref="HP46:HP47"/>
    <mergeCell ref="HQ46:HQ47"/>
    <mergeCell ref="HR48:HR49"/>
    <mergeCell ref="HS48:HS49"/>
    <mergeCell ref="HT48:HT49"/>
    <mergeCell ref="HU48:HU49"/>
    <mergeCell ref="HN48:HN49"/>
    <mergeCell ref="HO48:HO49"/>
    <mergeCell ref="HP48:HP49"/>
    <mergeCell ref="HQ48:HQ49"/>
    <mergeCell ref="HR50:HR51"/>
    <mergeCell ref="HS50:HS51"/>
    <mergeCell ref="HT50:HT51"/>
    <mergeCell ref="HU50:HU51"/>
    <mergeCell ref="HN50:HN51"/>
    <mergeCell ref="HO50:HO51"/>
    <mergeCell ref="HP50:HP51"/>
    <mergeCell ref="HQ50:HQ51"/>
    <mergeCell ref="BU8:BU9"/>
    <mergeCell ref="BV8:BV9"/>
    <mergeCell ref="BX12:BX13"/>
    <mergeCell ref="BU12:BU13"/>
    <mergeCell ref="BV12:BV13"/>
    <mergeCell ref="BW12:BW13"/>
    <mergeCell ref="BX6:BX7"/>
    <mergeCell ref="BX16:BX17"/>
    <mergeCell ref="BU16:BU17"/>
    <mergeCell ref="BV16:BV17"/>
    <mergeCell ref="BW16:BW17"/>
    <mergeCell ref="BX14:BX15"/>
    <mergeCell ref="BU14:BU15"/>
    <mergeCell ref="BV14:BV15"/>
    <mergeCell ref="BW14:BW15"/>
    <mergeCell ref="BU6:BU7"/>
    <mergeCell ref="BV6:BV7"/>
    <mergeCell ref="BW6:BW7"/>
    <mergeCell ref="BX20:BX21"/>
    <mergeCell ref="BU20:BU21"/>
    <mergeCell ref="BV20:BV21"/>
    <mergeCell ref="BW20:BW21"/>
    <mergeCell ref="BX18:BX19"/>
    <mergeCell ref="BU18:BU19"/>
    <mergeCell ref="BV18:BV19"/>
    <mergeCell ref="BW18:BW19"/>
    <mergeCell ref="BX24:BX25"/>
    <mergeCell ref="BU24:BU25"/>
    <mergeCell ref="BV24:BV25"/>
    <mergeCell ref="BW24:BW25"/>
    <mergeCell ref="BX22:BX23"/>
    <mergeCell ref="BU22:BU23"/>
    <mergeCell ref="BV22:BV23"/>
    <mergeCell ref="BW22:BW23"/>
    <mergeCell ref="BU10:BU11"/>
    <mergeCell ref="BV10:BV11"/>
    <mergeCell ref="BW10:BW11"/>
    <mergeCell ref="BX10:BX11"/>
    <mergeCell ref="BW46:BW47"/>
    <mergeCell ref="BX44:BX45"/>
    <mergeCell ref="BU44:BU45"/>
    <mergeCell ref="BV44:BV45"/>
    <mergeCell ref="BW44:BW45"/>
    <mergeCell ref="BX28:BX29"/>
    <mergeCell ref="BU28:BU29"/>
    <mergeCell ref="BV28:BV29"/>
    <mergeCell ref="BW28:BW29"/>
    <mergeCell ref="BX26:BX27"/>
    <mergeCell ref="BU26:BU27"/>
    <mergeCell ref="BV26:BV27"/>
    <mergeCell ref="BW26:BW27"/>
    <mergeCell ref="BX32:BX33"/>
    <mergeCell ref="BU32:BU33"/>
    <mergeCell ref="BV32:BV33"/>
    <mergeCell ref="BW32:BW33"/>
    <mergeCell ref="BX30:BX31"/>
    <mergeCell ref="BU30:BU31"/>
    <mergeCell ref="BV30:BV31"/>
    <mergeCell ref="BW30:BW31"/>
    <mergeCell ref="BU50:BU51"/>
    <mergeCell ref="BV50:BV51"/>
    <mergeCell ref="BW50:BW51"/>
    <mergeCell ref="BX48:BX49"/>
    <mergeCell ref="BU48:BU49"/>
    <mergeCell ref="BV48:BV49"/>
    <mergeCell ref="BW48:BW49"/>
    <mergeCell ref="BN4:BQ4"/>
    <mergeCell ref="BR4:BR5"/>
    <mergeCell ref="BS4:BX4"/>
    <mergeCell ref="BX52:BX53"/>
    <mergeCell ref="BU52:BU53"/>
    <mergeCell ref="BV52:BV53"/>
    <mergeCell ref="BW52:BW53"/>
    <mergeCell ref="BX50:BX51"/>
    <mergeCell ref="BT6:BT7"/>
    <mergeCell ref="BN8:BN9"/>
    <mergeCell ref="BO8:BO9"/>
    <mergeCell ref="BP8:BP9"/>
    <mergeCell ref="BQ8:BQ9"/>
    <mergeCell ref="BR8:BR9"/>
    <mergeCell ref="BS8:BS9"/>
    <mergeCell ref="BT8:BT9"/>
    <mergeCell ref="BN6:BN7"/>
    <mergeCell ref="BO6:BO7"/>
    <mergeCell ref="BP10:BP11"/>
    <mergeCell ref="BQ10:BQ11"/>
    <mergeCell ref="BR6:BR7"/>
    <mergeCell ref="BW42:BW43"/>
    <mergeCell ref="BX40:BX41"/>
    <mergeCell ref="BU40:BU41"/>
    <mergeCell ref="BV40:BV41"/>
    <mergeCell ref="BS6:BS7"/>
    <mergeCell ref="BP6:BP7"/>
    <mergeCell ref="BQ6:BQ7"/>
    <mergeCell ref="BR10:BR11"/>
    <mergeCell ref="BS10:BS11"/>
    <mergeCell ref="BT10:BT11"/>
    <mergeCell ref="BN12:BN13"/>
    <mergeCell ref="BO12:BO13"/>
    <mergeCell ref="BP12:BP13"/>
    <mergeCell ref="BQ12:BQ13"/>
    <mergeCell ref="BR12:BR13"/>
    <mergeCell ref="BS12:BS13"/>
    <mergeCell ref="BT12:BT13"/>
    <mergeCell ref="BN10:BN11"/>
    <mergeCell ref="BO10:BO11"/>
    <mergeCell ref="BT14:BT15"/>
    <mergeCell ref="BN16:BN17"/>
    <mergeCell ref="BO16:BO17"/>
    <mergeCell ref="BP16:BP17"/>
    <mergeCell ref="BQ16:BQ17"/>
    <mergeCell ref="BR16:BR17"/>
    <mergeCell ref="BS16:BS17"/>
    <mergeCell ref="BT16:BT17"/>
    <mergeCell ref="BN14:BN15"/>
    <mergeCell ref="BO14:BO15"/>
    <mergeCell ref="BP18:BP19"/>
    <mergeCell ref="BQ18:BQ19"/>
    <mergeCell ref="BR14:BR15"/>
    <mergeCell ref="BS14:BS15"/>
    <mergeCell ref="BP14:BP15"/>
    <mergeCell ref="BQ14:BQ15"/>
    <mergeCell ref="BR18:BR19"/>
    <mergeCell ref="BS18:BS19"/>
    <mergeCell ref="BT18:BT19"/>
    <mergeCell ref="BN20:BN21"/>
    <mergeCell ref="BO20:BO21"/>
    <mergeCell ref="BP20:BP21"/>
    <mergeCell ref="BQ20:BQ21"/>
    <mergeCell ref="BR20:BR21"/>
    <mergeCell ref="BS20:BS21"/>
    <mergeCell ref="BT20:BT21"/>
    <mergeCell ref="BN18:BN19"/>
    <mergeCell ref="BO18:BO19"/>
    <mergeCell ref="BT22:BT23"/>
    <mergeCell ref="BN24:BN25"/>
    <mergeCell ref="BO24:BO25"/>
    <mergeCell ref="BP24:BP25"/>
    <mergeCell ref="BQ24:BQ25"/>
    <mergeCell ref="BR24:BR25"/>
    <mergeCell ref="BS24:BS25"/>
    <mergeCell ref="BT24:BT25"/>
    <mergeCell ref="BN22:BN23"/>
    <mergeCell ref="BO22:BO23"/>
    <mergeCell ref="BP26:BP27"/>
    <mergeCell ref="BQ26:BQ27"/>
    <mergeCell ref="BR22:BR23"/>
    <mergeCell ref="BS22:BS23"/>
    <mergeCell ref="BP22:BP23"/>
    <mergeCell ref="BQ22:BQ23"/>
    <mergeCell ref="BR26:BR27"/>
    <mergeCell ref="BS26:BS27"/>
    <mergeCell ref="BT26:BT27"/>
    <mergeCell ref="BN28:BN29"/>
    <mergeCell ref="BO28:BO29"/>
    <mergeCell ref="BP28:BP29"/>
    <mergeCell ref="BQ28:BQ29"/>
    <mergeCell ref="BR28:BR29"/>
    <mergeCell ref="BS28:BS29"/>
    <mergeCell ref="BT28:BT29"/>
    <mergeCell ref="BN26:BN27"/>
    <mergeCell ref="BO26:BO27"/>
    <mergeCell ref="BQ32:BQ33"/>
    <mergeCell ref="BR32:BR33"/>
    <mergeCell ref="BS32:BS33"/>
    <mergeCell ref="BT32:BT33"/>
    <mergeCell ref="BN30:BN31"/>
    <mergeCell ref="BO30:BO31"/>
    <mergeCell ref="BP30:BP31"/>
    <mergeCell ref="BQ30:BQ31"/>
    <mergeCell ref="BQ46:BQ47"/>
    <mergeCell ref="BR46:BR47"/>
    <mergeCell ref="BS46:BS47"/>
    <mergeCell ref="BT46:BT47"/>
    <mergeCell ref="BN44:BN45"/>
    <mergeCell ref="BO44:BO45"/>
    <mergeCell ref="BN38:BQ38"/>
    <mergeCell ref="BR38:BR39"/>
    <mergeCell ref="BS38:BX38"/>
    <mergeCell ref="BR30:BR31"/>
    <mergeCell ref="BS30:BS31"/>
    <mergeCell ref="BT30:BT31"/>
    <mergeCell ref="BN32:BN33"/>
    <mergeCell ref="BO32:BO33"/>
    <mergeCell ref="BP32:BP33"/>
    <mergeCell ref="BT40:BT41"/>
    <mergeCell ref="BN42:BN43"/>
    <mergeCell ref="BO42:BO43"/>
    <mergeCell ref="BP42:BP43"/>
    <mergeCell ref="BQ42:BQ43"/>
    <mergeCell ref="BR42:BR43"/>
    <mergeCell ref="BS42:BS43"/>
    <mergeCell ref="BT42:BT43"/>
    <mergeCell ref="BN40:BN41"/>
    <mergeCell ref="BO40:BO41"/>
    <mergeCell ref="BX42:BX43"/>
    <mergeCell ref="BU42:BU43"/>
    <mergeCell ref="BV42:BV43"/>
    <mergeCell ref="BW40:BW41"/>
    <mergeCell ref="BX46:BX47"/>
    <mergeCell ref="BU46:BU47"/>
    <mergeCell ref="BV46:BV47"/>
    <mergeCell ref="BT48:BT49"/>
    <mergeCell ref="BN50:BN51"/>
    <mergeCell ref="BO50:BO51"/>
    <mergeCell ref="BP50:BP51"/>
    <mergeCell ref="BQ50:BQ51"/>
    <mergeCell ref="BR50:BR51"/>
    <mergeCell ref="BS50:BS51"/>
    <mergeCell ref="BT50:BT51"/>
    <mergeCell ref="BN48:BN49"/>
    <mergeCell ref="BO48:BO49"/>
    <mergeCell ref="BN52:BN53"/>
    <mergeCell ref="BO52:BO53"/>
    <mergeCell ref="BP52:BP53"/>
    <mergeCell ref="BQ52:BQ53"/>
    <mergeCell ref="BR48:BR49"/>
    <mergeCell ref="BS48:BS49"/>
    <mergeCell ref="BP48:BP49"/>
    <mergeCell ref="BQ48:BQ49"/>
    <mergeCell ref="BR52:BR53"/>
    <mergeCell ref="BS52:BS53"/>
    <mergeCell ref="BT52:BT53"/>
    <mergeCell ref="CO6:CO7"/>
    <mergeCell ref="CN6:CN7"/>
    <mergeCell ref="CM10:CM11"/>
    <mergeCell ref="CN10:CN11"/>
    <mergeCell ref="CO10:CO11"/>
    <mergeCell ref="CM48:CM49"/>
    <mergeCell ref="CN48:CN49"/>
    <mergeCell ref="CM20:CM21"/>
    <mergeCell ref="CN20:CN21"/>
    <mergeCell ref="CP6:CP7"/>
    <mergeCell ref="CQ6:CQ7"/>
    <mergeCell ref="CM8:CM9"/>
    <mergeCell ref="CN8:CN9"/>
    <mergeCell ref="CO8:CO9"/>
    <mergeCell ref="CP8:CP9"/>
    <mergeCell ref="CQ8:CQ9"/>
    <mergeCell ref="CM6:CM7"/>
    <mergeCell ref="CP10:CP11"/>
    <mergeCell ref="CQ14:CQ15"/>
    <mergeCell ref="CM12:CM13"/>
    <mergeCell ref="CN12:CN13"/>
    <mergeCell ref="CO12:CO13"/>
    <mergeCell ref="CP12:CP13"/>
    <mergeCell ref="CQ10:CQ11"/>
    <mergeCell ref="CQ12:CQ13"/>
    <mergeCell ref="CQ16:CQ17"/>
    <mergeCell ref="CO26:CO27"/>
    <mergeCell ref="CP26:CP27"/>
    <mergeCell ref="CQ24:CQ25"/>
    <mergeCell ref="CM22:CM23"/>
    <mergeCell ref="CN22:CN23"/>
    <mergeCell ref="CM24:CM25"/>
    <mergeCell ref="CN24:CN25"/>
    <mergeCell ref="CO24:CO25"/>
    <mergeCell ref="CP32:CP33"/>
    <mergeCell ref="CQ32:CQ33"/>
    <mergeCell ref="CM30:CM31"/>
    <mergeCell ref="CN30:CN31"/>
    <mergeCell ref="CO30:CO31"/>
    <mergeCell ref="CQ26:CQ27"/>
    <mergeCell ref="CP28:CP29"/>
    <mergeCell ref="CQ28:CQ29"/>
    <mergeCell ref="CM14:CM15"/>
    <mergeCell ref="CN14:CN15"/>
    <mergeCell ref="CM16:CM17"/>
    <mergeCell ref="CN16:CN17"/>
    <mergeCell ref="CO16:CO17"/>
    <mergeCell ref="CP16:CP17"/>
    <mergeCell ref="CO14:CO15"/>
    <mergeCell ref="CP20:CP21"/>
    <mergeCell ref="CP14:CP15"/>
    <mergeCell ref="CM18:CM19"/>
    <mergeCell ref="CN18:CN19"/>
    <mergeCell ref="CO18:CO19"/>
    <mergeCell ref="CP18:CP19"/>
    <mergeCell ref="CP24:CP25"/>
    <mergeCell ref="CO22:CO23"/>
    <mergeCell ref="CP22:CP23"/>
    <mergeCell ref="CM4:CQ4"/>
    <mergeCell ref="CM28:CM29"/>
    <mergeCell ref="CN28:CN29"/>
    <mergeCell ref="CO28:CO29"/>
    <mergeCell ref="CM52:CM53"/>
    <mergeCell ref="CN52:CN53"/>
    <mergeCell ref="CO52:CO53"/>
    <mergeCell ref="CP52:CP53"/>
    <mergeCell ref="CQ30:CQ31"/>
    <mergeCell ref="CP30:CP31"/>
    <mergeCell ref="CM32:CM33"/>
    <mergeCell ref="CN32:CN33"/>
    <mergeCell ref="CO32:CO33"/>
    <mergeCell ref="CQ48:CQ49"/>
    <mergeCell ref="CQ50:CQ51"/>
    <mergeCell ref="CQ52:CQ53"/>
    <mergeCell ref="CO48:CO49"/>
    <mergeCell ref="CP48:CP49"/>
    <mergeCell ref="CM50:CM51"/>
    <mergeCell ref="CN50:CN51"/>
    <mergeCell ref="CO50:CO51"/>
    <mergeCell ref="CP50:CP51"/>
    <mergeCell ref="CQ46:CQ47"/>
    <mergeCell ref="CM44:CM45"/>
    <mergeCell ref="CN44:CN45"/>
    <mergeCell ref="CM46:CM47"/>
    <mergeCell ref="CQ18:CQ19"/>
    <mergeCell ref="CQ20:CQ21"/>
    <mergeCell ref="CQ22:CQ23"/>
    <mergeCell ref="CO20:CO21"/>
    <mergeCell ref="CM26:CM27"/>
    <mergeCell ref="CN26:CN27"/>
    <mergeCell ref="CN46:CN47"/>
    <mergeCell ref="CO46:CO47"/>
    <mergeCell ref="CP46:CP47"/>
    <mergeCell ref="CO44:CO45"/>
    <mergeCell ref="CP44:CP45"/>
    <mergeCell ref="CQ44:CQ45"/>
    <mergeCell ref="CM42:CM43"/>
    <mergeCell ref="CN42:CN43"/>
    <mergeCell ref="CO42:CO43"/>
    <mergeCell ref="CP42:CP43"/>
    <mergeCell ref="CQ42:CQ43"/>
    <mergeCell ref="D40:D41"/>
    <mergeCell ref="E40:E41"/>
    <mergeCell ref="D42:D43"/>
    <mergeCell ref="CM38:CQ38"/>
    <mergeCell ref="CM40:CM41"/>
    <mergeCell ref="CN40:CN41"/>
    <mergeCell ref="CO40:CO41"/>
    <mergeCell ref="CP40:CP41"/>
    <mergeCell ref="CQ40:CQ41"/>
    <mergeCell ref="BP44:BP45"/>
    <mergeCell ref="BQ44:BQ45"/>
    <mergeCell ref="BR40:BR41"/>
    <mergeCell ref="BS40:BS41"/>
    <mergeCell ref="BP40:BP41"/>
    <mergeCell ref="BQ40:BQ41"/>
    <mergeCell ref="BR44:BR45"/>
    <mergeCell ref="BS44:BS45"/>
    <mergeCell ref="BT44:BT45"/>
    <mergeCell ref="BN46:BN47"/>
    <mergeCell ref="BO46:BO47"/>
    <mergeCell ref="BP46:BP47"/>
    <mergeCell ref="E8:E9"/>
    <mergeCell ref="D10:D11"/>
    <mergeCell ref="E10:E11"/>
    <mergeCell ref="D32:D33"/>
    <mergeCell ref="E32:E33"/>
    <mergeCell ref="E50:E51"/>
    <mergeCell ref="D50:D51"/>
    <mergeCell ref="E48:E49"/>
    <mergeCell ref="D48:D49"/>
    <mergeCell ref="D38:E38"/>
    <mergeCell ref="D14:D15"/>
    <mergeCell ref="E14:E15"/>
    <mergeCell ref="D16:D17"/>
    <mergeCell ref="E16:E17"/>
    <mergeCell ref="D4:E4"/>
    <mergeCell ref="D6:D7"/>
    <mergeCell ref="E6:E7"/>
    <mergeCell ref="D12:D13"/>
    <mergeCell ref="E12:E13"/>
    <mergeCell ref="D8:D9"/>
    <mergeCell ref="D22:D23"/>
    <mergeCell ref="E22:E23"/>
    <mergeCell ref="D24:D25"/>
    <mergeCell ref="E24:E25"/>
    <mergeCell ref="D18:D19"/>
    <mergeCell ref="E18:E19"/>
    <mergeCell ref="D20:D21"/>
    <mergeCell ref="E20:E21"/>
    <mergeCell ref="E42:E43"/>
    <mergeCell ref="D44:D45"/>
    <mergeCell ref="E44:E45"/>
    <mergeCell ref="D52:D53"/>
    <mergeCell ref="E52:E53"/>
    <mergeCell ref="E46:E47"/>
    <mergeCell ref="D46:D47"/>
    <mergeCell ref="JD16:JD17"/>
    <mergeCell ref="JD18:JD19"/>
    <mergeCell ref="JD20:JD21"/>
    <mergeCell ref="JD22:JD23"/>
    <mergeCell ref="JD8:JD9"/>
    <mergeCell ref="JD10:JD11"/>
    <mergeCell ref="JD12:JD13"/>
    <mergeCell ref="JD14:JD15"/>
    <mergeCell ref="IZ42:IZ43"/>
    <mergeCell ref="JD24:JD25"/>
    <mergeCell ref="JD26:JD27"/>
    <mergeCell ref="JD28:JD29"/>
    <mergeCell ref="JD30:JD31"/>
    <mergeCell ref="JA28:JA29"/>
    <mergeCell ref="JB24:JB25"/>
    <mergeCell ref="JC24:JC25"/>
    <mergeCell ref="JB26:JB27"/>
    <mergeCell ref="JC26:JC27"/>
    <mergeCell ref="JD52:JD53"/>
    <mergeCell ref="JD44:JD45"/>
    <mergeCell ref="JD46:JD47"/>
    <mergeCell ref="JD48:JD49"/>
    <mergeCell ref="JD50:JD51"/>
    <mergeCell ref="JD32:JD33"/>
    <mergeCell ref="IX38:JD38"/>
    <mergeCell ref="JD40:JD41"/>
    <mergeCell ref="JD42:JD43"/>
    <mergeCell ref="JC40:JC41"/>
    <mergeCell ref="EA6:EA7"/>
    <mergeCell ref="EB6:EB7"/>
    <mergeCell ref="EC6:EC7"/>
    <mergeCell ref="ED6:ED7"/>
    <mergeCell ref="EE6:EE7"/>
    <mergeCell ref="EI14:EI15"/>
    <mergeCell ref="EI16:EI17"/>
    <mergeCell ref="EI32:EI33"/>
    <mergeCell ref="EI18:EI19"/>
    <mergeCell ref="EI20:EI21"/>
    <mergeCell ref="EI22:EI23"/>
    <mergeCell ref="EI24:EI25"/>
    <mergeCell ref="EI26:EI27"/>
    <mergeCell ref="EI28:EI29"/>
    <mergeCell ref="EI30:EI31"/>
    <mergeCell ref="EJ18:EJ19"/>
    <mergeCell ref="EJ20:EJ21"/>
    <mergeCell ref="EJ22:EJ23"/>
    <mergeCell ref="EJ24:EJ25"/>
    <mergeCell ref="EJ10:EJ11"/>
    <mergeCell ref="EJ12:EJ13"/>
    <mergeCell ref="EJ14:EJ15"/>
    <mergeCell ref="EJ16:EJ17"/>
    <mergeCell ref="EJ26:EJ27"/>
    <mergeCell ref="EJ28:EJ29"/>
    <mergeCell ref="EJ30:EJ31"/>
    <mergeCell ref="EJ32:EJ33"/>
    <mergeCell ref="EF6:EF7"/>
    <mergeCell ref="EH6:EH7"/>
    <mergeCell ref="EH10:EH11"/>
    <mergeCell ref="EA12:EA13"/>
    <mergeCell ref="EB12:EB13"/>
    <mergeCell ref="GI24:GI25"/>
    <mergeCell ref="GJ24:GJ25"/>
    <mergeCell ref="GK24:GK25"/>
    <mergeCell ref="GJ18:GJ19"/>
    <mergeCell ref="GK18:GK19"/>
    <mergeCell ref="GI14:GI15"/>
    <mergeCell ref="GL18:GL19"/>
    <mergeCell ref="GI20:GI21"/>
    <mergeCell ref="GJ20:GJ21"/>
    <mergeCell ref="GK20:GK21"/>
    <mergeCell ref="GL20:GL21"/>
    <mergeCell ref="GM20:GM21"/>
    <mergeCell ref="GN20:GN21"/>
    <mergeCell ref="GM18:GM19"/>
    <mergeCell ref="GN22:GN23"/>
    <mergeCell ref="GO22:GO23"/>
    <mergeCell ref="EJ8:EJ9"/>
    <mergeCell ref="EI52:EI53"/>
    <mergeCell ref="EJ52:EJ53"/>
    <mergeCell ref="EI46:EI47"/>
    <mergeCell ref="EJ46:EJ47"/>
    <mergeCell ref="EI48:EI49"/>
    <mergeCell ref="EJ48:EJ49"/>
    <mergeCell ref="GO12:GO13"/>
    <mergeCell ref="GM14:GM15"/>
    <mergeCell ref="GP12:GP13"/>
    <mergeCell ref="GP14:GP15"/>
    <mergeCell ref="GN14:GN15"/>
    <mergeCell ref="GO14:GO15"/>
    <mergeCell ref="GP16:GP17"/>
    <mergeCell ref="GO32:GO33"/>
    <mergeCell ref="GM26:GM27"/>
    <mergeCell ref="GM52:GM53"/>
    <mergeCell ref="GJ50:GJ51"/>
    <mergeCell ref="GK50:GK51"/>
    <mergeCell ref="GL50:GL51"/>
    <mergeCell ref="GM50:GM51"/>
    <mergeCell ref="GM44:GM45"/>
    <mergeCell ref="GI48:GI49"/>
    <mergeCell ref="GI52:GI53"/>
    <mergeCell ref="GJ52:GJ53"/>
    <mergeCell ref="GK52:GK53"/>
    <mergeCell ref="GL52:GL53"/>
    <mergeCell ref="GN52:GN53"/>
    <mergeCell ref="GI50:GI51"/>
    <mergeCell ref="GN44:GN45"/>
    <mergeCell ref="GJ48:GJ49"/>
    <mergeCell ref="GK48:GK49"/>
    <mergeCell ref="GO16:GO17"/>
    <mergeCell ref="D2:E2"/>
    <mergeCell ref="D36:E36"/>
    <mergeCell ref="CV1:CV2"/>
    <mergeCell ref="EB5:EH5"/>
    <mergeCell ref="D30:D31"/>
    <mergeCell ref="E30:E31"/>
    <mergeCell ref="D26:D27"/>
    <mergeCell ref="E26:E27"/>
    <mergeCell ref="D28:D29"/>
    <mergeCell ref="E28:E29"/>
    <mergeCell ref="GP48:GP49"/>
    <mergeCell ref="GP50:GP51"/>
    <mergeCell ref="GP52:GP53"/>
    <mergeCell ref="GP46:GP47"/>
    <mergeCell ref="GL26:GL27"/>
    <mergeCell ref="GN18:GN19"/>
    <mergeCell ref="GO18:GO19"/>
    <mergeCell ref="GO20:GO21"/>
    <mergeCell ref="GP18:GP19"/>
    <mergeCell ref="GP32:GP33"/>
    <mergeCell ref="GP20:GP21"/>
    <mergeCell ref="GP22:GP23"/>
    <mergeCell ref="GP24:GP25"/>
    <mergeCell ref="GP26:GP27"/>
    <mergeCell ref="GP40:GP41"/>
    <mergeCell ref="GP42:GP43"/>
    <mergeCell ref="GP44:GP45"/>
    <mergeCell ref="GP28:GP29"/>
    <mergeCell ref="GP30:GP31"/>
    <mergeCell ref="GL22:GL23"/>
    <mergeCell ref="GL24:GL25"/>
    <mergeCell ref="GM22:GM23"/>
    <mergeCell ref="AG5:AJ5"/>
    <mergeCell ref="AF40:AF41"/>
    <mergeCell ref="IP48:IP49"/>
    <mergeCell ref="IP50:IP51"/>
    <mergeCell ref="IQ8:IQ9"/>
    <mergeCell ref="IP6:IP7"/>
    <mergeCell ref="IP8:IP9"/>
    <mergeCell ref="IP10:IP11"/>
    <mergeCell ref="IP12:IP13"/>
    <mergeCell ref="IP14:IP15"/>
    <mergeCell ref="IP16:IP17"/>
    <mergeCell ref="IP18:IP19"/>
    <mergeCell ref="IP20:IP21"/>
    <mergeCell ref="IP22:IP23"/>
    <mergeCell ref="IP24:IP25"/>
    <mergeCell ref="IP26:IP27"/>
    <mergeCell ref="IP28:IP29"/>
    <mergeCell ref="IP30:IP31"/>
    <mergeCell ref="IP40:IP41"/>
    <mergeCell ref="IP42:IP43"/>
    <mergeCell ref="IP44:IP45"/>
    <mergeCell ref="IP46:IP47"/>
    <mergeCell ref="EJ50:EJ51"/>
    <mergeCell ref="GP8:GP9"/>
    <mergeCell ref="GP10:GP11"/>
    <mergeCell ref="GI10:GI11"/>
    <mergeCell ref="GJ10:GJ11"/>
    <mergeCell ref="GK10:GK11"/>
    <mergeCell ref="GK8:GK9"/>
    <mergeCell ref="GI22:GI23"/>
    <mergeCell ref="GJ22:GJ23"/>
    <mergeCell ref="GK22:GK23"/>
    <mergeCell ref="BA12:BA13"/>
    <mergeCell ref="BA14:BA15"/>
    <mergeCell ref="BA16:BA17"/>
    <mergeCell ref="BA18:BA19"/>
    <mergeCell ref="BA20:BA21"/>
    <mergeCell ref="BA22:BA23"/>
    <mergeCell ref="BA24:BA25"/>
    <mergeCell ref="BA26:BA27"/>
    <mergeCell ref="BA28:BA29"/>
    <mergeCell ref="BA30:BA31"/>
    <mergeCell ref="BA32:BA33"/>
    <mergeCell ref="BA46:BA47"/>
    <mergeCell ref="AF6:AF7"/>
    <mergeCell ref="AF8:AF9"/>
    <mergeCell ref="AF10:AF11"/>
    <mergeCell ref="AF12:AF13"/>
    <mergeCell ref="AF14:AF15"/>
    <mergeCell ref="AF16:AF17"/>
    <mergeCell ref="AF18:AF19"/>
    <mergeCell ref="AF20:AF21"/>
    <mergeCell ref="AF22:AF23"/>
    <mergeCell ref="AF24:AF25"/>
    <mergeCell ref="AF26:AF27"/>
    <mergeCell ref="AF28:AF29"/>
    <mergeCell ref="AF30:AF31"/>
    <mergeCell ref="AF32:AF33"/>
    <mergeCell ref="AG44:AG45"/>
    <mergeCell ref="AH44:AH45"/>
    <mergeCell ref="AG32:AG33"/>
    <mergeCell ref="AF44:AF45"/>
    <mergeCell ref="BA38:BF38"/>
    <mergeCell ref="BE26:BE27"/>
    <mergeCell ref="BB26:BB27"/>
    <mergeCell ref="BE12:BE13"/>
    <mergeCell ref="BB14:BB15"/>
    <mergeCell ref="BC14:BC15"/>
    <mergeCell ref="BD14:BD15"/>
    <mergeCell ref="BE14:BE15"/>
    <mergeCell ref="BB16:BB17"/>
    <mergeCell ref="BC16:BC17"/>
    <mergeCell ref="BD16:BD17"/>
    <mergeCell ref="BE16:BE17"/>
    <mergeCell ref="BB18:BB19"/>
    <mergeCell ref="BC18:BC19"/>
    <mergeCell ref="BD18:BD19"/>
    <mergeCell ref="BE18:BE19"/>
    <mergeCell ref="BB20:BB21"/>
    <mergeCell ref="BC20:BC21"/>
    <mergeCell ref="BD20:BD21"/>
    <mergeCell ref="BE20:BE21"/>
    <mergeCell ref="BD12:BD13"/>
    <mergeCell ref="AL50:AL51"/>
    <mergeCell ref="BD26:BD27"/>
    <mergeCell ref="AH32:AH33"/>
    <mergeCell ref="AI32:AI33"/>
    <mergeCell ref="AJ32:AJ33"/>
    <mergeCell ref="AU44:AU45"/>
    <mergeCell ref="AW44:AW45"/>
    <mergeCell ref="AF4:AL4"/>
    <mergeCell ref="BA4:BF4"/>
    <mergeCell ref="BA40:BA41"/>
    <mergeCell ref="BB40:BB41"/>
    <mergeCell ref="BC40:BC41"/>
    <mergeCell ref="BD40:BD41"/>
    <mergeCell ref="BE40:BE41"/>
    <mergeCell ref="BA42:BA43"/>
    <mergeCell ref="BB42:BB43"/>
    <mergeCell ref="BC42:BC43"/>
    <mergeCell ref="BD42:BD43"/>
    <mergeCell ref="BE42:BE43"/>
    <mergeCell ref="BA44:BA45"/>
    <mergeCell ref="BB44:BB45"/>
    <mergeCell ref="BC44:BC45"/>
    <mergeCell ref="BD44:BD45"/>
    <mergeCell ref="BE44:BE45"/>
    <mergeCell ref="BB22:BB23"/>
    <mergeCell ref="BC22:BC23"/>
    <mergeCell ref="BD22:BD23"/>
    <mergeCell ref="BE22:BE23"/>
    <mergeCell ref="BB24:BB25"/>
    <mergeCell ref="BC24:BC25"/>
    <mergeCell ref="BD24:BD25"/>
    <mergeCell ref="BE24:BE25"/>
    <mergeCell ref="AL52:AL53"/>
    <mergeCell ref="BC26:BC27"/>
    <mergeCell ref="BT5:BV5"/>
    <mergeCell ref="BT39:BV39"/>
    <mergeCell ref="AF46:AF47"/>
    <mergeCell ref="AF48:AF49"/>
    <mergeCell ref="AF50:AF51"/>
    <mergeCell ref="AF52:AF53"/>
    <mergeCell ref="AG39:AJ39"/>
    <mergeCell ref="AH42:AH43"/>
    <mergeCell ref="AG40:AG41"/>
    <mergeCell ref="AH40:AH41"/>
    <mergeCell ref="AI40:AI41"/>
    <mergeCell ref="AL46:AL47"/>
    <mergeCell ref="BD46:BD47"/>
    <mergeCell ref="BE46:BE47"/>
    <mergeCell ref="BA48:BA49"/>
    <mergeCell ref="BB48:BB49"/>
    <mergeCell ref="BC48:BC49"/>
    <mergeCell ref="BD48:BD49"/>
    <mergeCell ref="BE48:BE49"/>
    <mergeCell ref="BA50:BA51"/>
    <mergeCell ref="BB50:BB51"/>
    <mergeCell ref="BC50:BC51"/>
    <mergeCell ref="BD50:BD51"/>
    <mergeCell ref="BE50:BE51"/>
    <mergeCell ref="BA52:BA53"/>
    <mergeCell ref="BB52:BB53"/>
    <mergeCell ref="BC52:BC53"/>
    <mergeCell ref="BD52:BD53"/>
    <mergeCell ref="BE52:BE53"/>
    <mergeCell ref="AL48:AL49"/>
  </mergeCells>
  <phoneticPr fontId="4"/>
  <conditionalFormatting sqref="CK17:CK28">
    <cfRule type="top10" dxfId="0" priority="1" stopIfTrue="1" rank="1"/>
  </conditionalFormatting>
  <printOptions horizontalCentered="1" verticalCentered="1"/>
  <pageMargins left="0" right="0" top="0.39370078740157483" bottom="0.39370078740157483" header="0.51181102362204722" footer="0.51181102362204722"/>
  <pageSetup paperSize="9" scale="43" orientation="portrait" r:id="rId1"/>
  <headerFooter alignWithMargins="0"/>
  <colBreaks count="5" manualBreakCount="5">
    <brk id="22" max="52" man="1"/>
    <brk id="38" max="52" man="1"/>
    <brk id="103" max="52" man="1"/>
    <brk id="130" max="52" man="1"/>
    <brk id="212" max="52"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tabColor indexed="53"/>
  </sheetPr>
  <dimension ref="A1:DX563"/>
  <sheetViews>
    <sheetView view="pageBreakPreview" zoomScaleNormal="100" zoomScaleSheetLayoutView="100" workbookViewId="0">
      <pane xSplit="1" ySplit="1" topLeftCell="B2" activePane="bottomRight" state="frozen"/>
      <selection activeCell="B3" sqref="B3:M17"/>
      <selection pane="topRight" activeCell="B3" sqref="B3:M17"/>
      <selection pane="bottomLeft" activeCell="B3" sqref="B3:M17"/>
      <selection pane="bottomRight" activeCell="P19" sqref="P19"/>
    </sheetView>
  </sheetViews>
  <sheetFormatPr defaultColWidth="7.85546875" defaultRowHeight="12"/>
  <cols>
    <col min="1" max="62" width="9.7109375" style="9" customWidth="1"/>
    <col min="63" max="67" width="6.7109375" style="9" customWidth="1"/>
    <col min="68" max="68" width="6.42578125" style="874" customWidth="1"/>
    <col min="69" max="69" width="6.42578125" style="1" customWidth="1"/>
    <col min="70" max="70" width="6.42578125" style="874" customWidth="1"/>
    <col min="71" max="71" width="6.42578125" style="1" customWidth="1"/>
    <col min="72" max="72" width="6.42578125" style="874" customWidth="1"/>
    <col min="73" max="73" width="6.42578125" style="1" customWidth="1"/>
    <col min="74" max="74" width="6.42578125" style="874" customWidth="1"/>
    <col min="75" max="75" width="6.42578125" style="1" customWidth="1"/>
    <col min="76" max="76" width="6.42578125" style="874" customWidth="1"/>
    <col min="77" max="77" width="6.42578125" style="1" customWidth="1"/>
    <col min="78" max="78" width="6.42578125" style="874" customWidth="1"/>
    <col min="79" max="79" width="6.42578125" style="1" customWidth="1"/>
    <col min="80" max="80" width="6.42578125" style="874" customWidth="1"/>
    <col min="81" max="81" width="6.42578125" style="1" customWidth="1"/>
    <col min="82" max="82" width="6.42578125" style="874" customWidth="1"/>
    <col min="83" max="83" width="6.42578125" style="1" customWidth="1"/>
    <col min="84" max="91" width="6.7109375" style="1" customWidth="1"/>
    <col min="92" max="95" width="6.7109375" style="9" customWidth="1"/>
    <col min="96" max="101" width="7.85546875" style="9" customWidth="1"/>
    <col min="102" max="102" width="8.85546875" style="562" customWidth="1"/>
    <col min="103" max="16384" width="7.85546875" style="9"/>
  </cols>
  <sheetData>
    <row r="1" spans="1:128" s="608" customFormat="1" ht="14.25" customHeight="1">
      <c r="A1" s="610" t="s">
        <v>525</v>
      </c>
      <c r="B1" s="619"/>
      <c r="C1" s="619"/>
      <c r="D1" s="619"/>
      <c r="E1" s="670"/>
      <c r="F1" s="671"/>
      <c r="BC1" s="610" t="s">
        <v>525</v>
      </c>
      <c r="BD1" s="619"/>
      <c r="BE1" s="619"/>
      <c r="BF1" s="619"/>
      <c r="BG1" s="670"/>
      <c r="BH1" s="670"/>
      <c r="BI1" s="671"/>
      <c r="BK1" s="612" t="s">
        <v>811</v>
      </c>
      <c r="BL1" s="613"/>
      <c r="BM1" s="613"/>
      <c r="BN1" s="613"/>
      <c r="BO1" s="614"/>
      <c r="BP1" s="866" t="s">
        <v>828</v>
      </c>
      <c r="BQ1" s="877"/>
      <c r="BR1" s="877"/>
      <c r="BS1" s="877"/>
      <c r="BT1" s="877"/>
      <c r="BU1" s="880"/>
      <c r="BV1" s="881"/>
      <c r="BW1" s="881"/>
      <c r="BX1" s="864"/>
      <c r="BY1" s="864"/>
      <c r="BZ1" s="864"/>
      <c r="CA1" s="864"/>
      <c r="CB1" s="864"/>
      <c r="CC1" s="864"/>
      <c r="CD1" s="864"/>
      <c r="CE1" s="864"/>
      <c r="CF1" s="887" t="s">
        <v>849</v>
      </c>
      <c r="CG1" s="888"/>
      <c r="CH1" s="888"/>
      <c r="CI1" s="889"/>
      <c r="CJ1" s="890"/>
      <c r="CK1" s="890"/>
      <c r="CL1" s="890"/>
      <c r="CM1" s="890"/>
      <c r="CR1" s="612" t="s">
        <v>643</v>
      </c>
      <c r="CS1" s="613"/>
      <c r="CT1" s="613"/>
      <c r="CU1" s="613"/>
      <c r="CV1" s="613"/>
      <c r="CW1" s="614"/>
      <c r="CX1" s="612" t="s">
        <v>642</v>
      </c>
      <c r="CY1" s="613"/>
      <c r="CZ1" s="613"/>
      <c r="DA1" s="613"/>
      <c r="DB1" s="613"/>
      <c r="DC1" s="613"/>
      <c r="DD1" s="613"/>
      <c r="DE1" s="613"/>
      <c r="DF1" s="613"/>
      <c r="DG1" s="611"/>
      <c r="DH1" s="610" t="s">
        <v>642</v>
      </c>
      <c r="DI1" s="619"/>
      <c r="DJ1" s="619"/>
      <c r="DK1" s="619"/>
      <c r="DL1" s="619"/>
      <c r="DM1" s="619"/>
      <c r="DN1" s="610" t="s">
        <v>641</v>
      </c>
      <c r="DO1" s="619"/>
      <c r="DP1" s="619"/>
      <c r="DQ1" s="619"/>
      <c r="DR1" s="619"/>
      <c r="DS1" s="612" t="s">
        <v>649</v>
      </c>
      <c r="DT1" s="613"/>
      <c r="DU1" s="613"/>
      <c r="DV1" s="613"/>
      <c r="DW1" s="613"/>
      <c r="DX1" s="614"/>
    </row>
    <row r="2" spans="1:128" s="608" customFormat="1" ht="14.25" customHeight="1" thickBot="1">
      <c r="A2" s="625" t="s">
        <v>145</v>
      </c>
      <c r="B2" s="626"/>
      <c r="C2" s="626"/>
      <c r="D2" s="626"/>
      <c r="E2" s="672"/>
      <c r="F2" s="673"/>
      <c r="BC2" s="625" t="s">
        <v>144</v>
      </c>
      <c r="BD2" s="626"/>
      <c r="BE2" s="626"/>
      <c r="BF2" s="626"/>
      <c r="BG2" s="672"/>
      <c r="BH2" s="672"/>
      <c r="BI2" s="673"/>
      <c r="BK2" s="1088" t="s">
        <v>367</v>
      </c>
      <c r="BL2" s="1089"/>
      <c r="BM2" s="1089"/>
      <c r="BN2" s="1089"/>
      <c r="BO2" s="1090"/>
      <c r="BP2" s="867" t="s">
        <v>829</v>
      </c>
      <c r="BQ2" s="878"/>
      <c r="BR2" s="878"/>
      <c r="BS2" s="878"/>
      <c r="BT2" s="878"/>
      <c r="BU2" s="882"/>
      <c r="BV2" s="881"/>
      <c r="BW2" s="881"/>
      <c r="BX2" s="1045"/>
      <c r="BY2" s="1045"/>
      <c r="BZ2" s="1045"/>
      <c r="CA2" s="1045"/>
      <c r="CB2" s="1045"/>
      <c r="CC2" s="1045"/>
      <c r="CD2" s="1045"/>
      <c r="CE2" s="1045"/>
      <c r="CF2" s="891" t="s">
        <v>850</v>
      </c>
      <c r="CG2" s="892"/>
      <c r="CH2" s="892"/>
      <c r="CI2" s="893"/>
      <c r="CJ2" s="890"/>
      <c r="CK2" s="890"/>
      <c r="CL2" s="890"/>
      <c r="CM2" s="890"/>
      <c r="CR2" s="1088" t="s">
        <v>309</v>
      </c>
      <c r="CS2" s="1089"/>
      <c r="CT2" s="1089"/>
      <c r="CU2" s="1089"/>
      <c r="CV2" s="1089"/>
      <c r="CW2" s="1090"/>
      <c r="CX2" s="621" t="s">
        <v>296</v>
      </c>
      <c r="CY2" s="622"/>
      <c r="CZ2" s="622"/>
      <c r="DA2" s="622"/>
      <c r="DB2" s="622"/>
      <c r="DC2" s="622"/>
      <c r="DD2" s="622"/>
      <c r="DE2" s="622"/>
      <c r="DF2" s="622"/>
      <c r="DG2" s="627"/>
      <c r="DH2" s="1093" t="s">
        <v>104</v>
      </c>
      <c r="DI2" s="1094"/>
      <c r="DJ2" s="1094"/>
      <c r="DK2" s="1094"/>
      <c r="DL2" s="1094"/>
      <c r="DM2" s="1094"/>
      <c r="DN2" s="1103" t="s">
        <v>105</v>
      </c>
      <c r="DO2" s="1104"/>
      <c r="DP2" s="1104"/>
      <c r="DQ2" s="1104"/>
      <c r="DR2" s="1105"/>
      <c r="DS2" s="1088" t="s">
        <v>650</v>
      </c>
      <c r="DT2" s="1089"/>
      <c r="DU2" s="1089"/>
      <c r="DV2" s="1089"/>
      <c r="DW2" s="1089"/>
      <c r="DX2" s="1090"/>
    </row>
    <row r="3" spans="1:128" s="5" customFormat="1" ht="12" customHeight="1">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868"/>
      <c r="BQ3" s="879"/>
      <c r="BR3" s="879"/>
      <c r="BS3" s="879"/>
      <c r="BT3" s="879"/>
      <c r="BU3" s="879"/>
      <c r="BV3" s="879"/>
      <c r="BW3" s="879"/>
      <c r="BX3" s="1045"/>
      <c r="BY3" s="1045"/>
      <c r="BZ3" s="1045"/>
      <c r="CA3" s="1045"/>
      <c r="CB3" s="1045"/>
      <c r="CC3" s="1045"/>
      <c r="CD3" s="1045"/>
      <c r="CE3" s="1045"/>
      <c r="CF3" s="886"/>
      <c r="CG3" s="886"/>
      <c r="CH3" s="886"/>
      <c r="CI3" s="886"/>
      <c r="CJ3" s="886"/>
      <c r="CK3" s="886"/>
      <c r="CL3" s="886"/>
      <c r="CM3" s="886"/>
      <c r="CN3" s="3"/>
      <c r="CO3" s="9"/>
      <c r="CP3" s="9"/>
      <c r="CQ3" s="9"/>
      <c r="CX3" s="562"/>
      <c r="DH3" s="733"/>
      <c r="DI3" s="733"/>
      <c r="DJ3" s="733"/>
      <c r="DK3" s="733"/>
      <c r="DL3" s="733"/>
      <c r="DM3" s="733"/>
      <c r="DN3" s="733"/>
      <c r="DO3" s="733"/>
      <c r="DP3" s="733"/>
      <c r="DQ3" s="733"/>
      <c r="DR3" s="733"/>
    </row>
    <row r="4" spans="1:128" s="674" customFormat="1" ht="40.5" customHeight="1">
      <c r="A4" s="1037" t="s">
        <v>477</v>
      </c>
      <c r="B4" s="1037"/>
      <c r="C4" s="1037"/>
      <c r="D4" s="1037"/>
      <c r="E4" s="1037"/>
      <c r="F4" s="1037"/>
      <c r="G4" s="1037"/>
      <c r="H4" s="1037"/>
      <c r="I4" s="1037"/>
      <c r="J4" s="633"/>
      <c r="K4" s="633"/>
      <c r="L4" s="633"/>
      <c r="M4" s="633"/>
      <c r="N4" s="633"/>
      <c r="O4" s="633"/>
      <c r="P4" s="633"/>
      <c r="Q4" s="633"/>
      <c r="R4" s="633"/>
      <c r="S4" s="633"/>
      <c r="T4" s="633"/>
      <c r="U4" s="633"/>
      <c r="V4" s="633"/>
      <c r="W4" s="633"/>
      <c r="X4" s="633"/>
      <c r="Y4" s="633"/>
      <c r="Z4" s="633"/>
      <c r="AA4" s="633"/>
      <c r="AB4" s="633"/>
      <c r="AC4" s="633"/>
      <c r="AD4" s="633"/>
      <c r="AE4" s="633"/>
      <c r="AF4" s="633"/>
      <c r="AG4" s="633"/>
      <c r="AH4" s="633"/>
      <c r="AI4" s="633"/>
      <c r="AJ4" s="633"/>
      <c r="AK4" s="633"/>
      <c r="AL4" s="633"/>
      <c r="AM4" s="633"/>
      <c r="AN4" s="633"/>
      <c r="AO4" s="633"/>
      <c r="AP4" s="633"/>
      <c r="AQ4" s="633"/>
      <c r="AR4" s="633"/>
      <c r="AS4" s="633"/>
      <c r="AT4" s="633"/>
      <c r="AU4" s="633"/>
      <c r="AV4" s="633"/>
      <c r="AW4" s="633"/>
      <c r="AX4" s="633"/>
      <c r="AY4" s="633"/>
      <c r="AZ4" s="633"/>
      <c r="BA4" s="633"/>
      <c r="BB4" s="633"/>
      <c r="BC4" s="1037" t="s">
        <v>346</v>
      </c>
      <c r="BD4" s="1037"/>
      <c r="BE4" s="1037"/>
      <c r="BF4" s="1037"/>
      <c r="BG4" s="1037"/>
      <c r="BH4" s="1037"/>
      <c r="BI4" s="1037"/>
      <c r="BJ4" s="1037"/>
      <c r="BK4" s="1048" t="s">
        <v>366</v>
      </c>
      <c r="BL4" s="1091"/>
      <c r="BM4" s="1091"/>
      <c r="BN4" s="1091"/>
      <c r="BO4" s="1092"/>
      <c r="BP4" s="1081" t="s">
        <v>830</v>
      </c>
      <c r="BQ4" s="1082"/>
      <c r="BR4" s="1082"/>
      <c r="BS4" s="1083"/>
      <c r="BT4" s="1081" t="s">
        <v>831</v>
      </c>
      <c r="BU4" s="1082"/>
      <c r="BV4" s="1082"/>
      <c r="BW4" s="1083"/>
      <c r="BX4" s="1081" t="s">
        <v>832</v>
      </c>
      <c r="BY4" s="1082"/>
      <c r="BZ4" s="1082"/>
      <c r="CA4" s="1083"/>
      <c r="CB4" s="1046" t="s">
        <v>833</v>
      </c>
      <c r="CC4" s="1046"/>
      <c r="CD4" s="1046"/>
      <c r="CE4" s="1046"/>
      <c r="CF4" s="1048" t="s">
        <v>851</v>
      </c>
      <c r="CG4" s="1049"/>
      <c r="CH4" s="1049"/>
      <c r="CI4" s="1050"/>
      <c r="CJ4" s="1048" t="s">
        <v>852</v>
      </c>
      <c r="CK4" s="1049"/>
      <c r="CL4" s="1049"/>
      <c r="CM4" s="1050"/>
      <c r="CN4" s="1048" t="s">
        <v>310</v>
      </c>
      <c r="CO4" s="1049"/>
      <c r="CP4" s="1049"/>
      <c r="CQ4" s="1050"/>
      <c r="CR4" s="1048" t="s">
        <v>297</v>
      </c>
      <c r="CS4" s="1091"/>
      <c r="CT4" s="1091"/>
      <c r="CU4" s="1091"/>
      <c r="CV4" s="1091"/>
      <c r="CW4" s="1092"/>
      <c r="CX4" s="1100" t="s">
        <v>159</v>
      </c>
      <c r="CY4" s="1101"/>
      <c r="CZ4" s="1101"/>
      <c r="DA4" s="1102"/>
      <c r="DB4" s="1091" t="s">
        <v>855</v>
      </c>
      <c r="DC4" s="1092"/>
      <c r="DD4" s="1048" t="s">
        <v>478</v>
      </c>
      <c r="DE4" s="1091"/>
      <c r="DF4" s="1091"/>
      <c r="DG4" s="1092"/>
      <c r="DH4" s="1048" t="s">
        <v>106</v>
      </c>
      <c r="DI4" s="1049" t="s">
        <v>107</v>
      </c>
      <c r="DJ4" s="1049"/>
      <c r="DK4" s="1049"/>
      <c r="DL4" s="1049"/>
      <c r="DM4" s="1050"/>
      <c r="DN4" s="1048" t="s">
        <v>108</v>
      </c>
      <c r="DO4" s="1091"/>
      <c r="DP4" s="1091"/>
      <c r="DQ4" s="1091"/>
      <c r="DR4" s="1092"/>
      <c r="DS4" s="1048" t="s">
        <v>651</v>
      </c>
      <c r="DT4" s="1091"/>
      <c r="DU4" s="1091"/>
      <c r="DV4" s="1091"/>
      <c r="DW4" s="1091"/>
      <c r="DX4" s="1092"/>
    </row>
    <row r="5" spans="1:128" s="674" customFormat="1" ht="40.5" customHeight="1">
      <c r="A5" s="629" t="s">
        <v>479</v>
      </c>
      <c r="B5" s="1011" t="s">
        <v>179</v>
      </c>
      <c r="C5" s="1012"/>
      <c r="D5" s="1012"/>
      <c r="E5" s="1012"/>
      <c r="F5" s="1012"/>
      <c r="G5" s="1013"/>
      <c r="H5" s="629" t="s">
        <v>343</v>
      </c>
      <c r="I5" s="630" t="s">
        <v>546</v>
      </c>
      <c r="J5" s="633"/>
      <c r="K5" s="633"/>
      <c r="L5" s="633"/>
      <c r="M5" s="633"/>
      <c r="N5" s="633"/>
      <c r="O5" s="633"/>
      <c r="P5" s="633"/>
      <c r="Q5" s="633"/>
      <c r="R5" s="633"/>
      <c r="S5" s="633"/>
      <c r="T5" s="633"/>
      <c r="U5" s="633"/>
      <c r="V5" s="633"/>
      <c r="W5" s="633"/>
      <c r="X5" s="633"/>
      <c r="Y5" s="633"/>
      <c r="Z5" s="633"/>
      <c r="AA5" s="633"/>
      <c r="AB5" s="633"/>
      <c r="AC5" s="633"/>
      <c r="AD5" s="633"/>
      <c r="AE5" s="633"/>
      <c r="AF5" s="633"/>
      <c r="AG5" s="633"/>
      <c r="AH5" s="633"/>
      <c r="AI5" s="633"/>
      <c r="AJ5" s="633"/>
      <c r="AK5" s="633"/>
      <c r="AL5" s="633"/>
      <c r="AM5" s="633"/>
      <c r="AN5" s="633"/>
      <c r="AO5" s="633"/>
      <c r="AP5" s="633"/>
      <c r="AQ5" s="633"/>
      <c r="AR5" s="633"/>
      <c r="AS5" s="633"/>
      <c r="AT5" s="633"/>
      <c r="AU5" s="633"/>
      <c r="AV5" s="633"/>
      <c r="AW5" s="633"/>
      <c r="AX5" s="633"/>
      <c r="AY5" s="633"/>
      <c r="AZ5" s="633"/>
      <c r="BA5" s="633"/>
      <c r="BB5" s="633"/>
      <c r="BC5" s="629" t="s">
        <v>340</v>
      </c>
      <c r="BD5" s="629" t="s">
        <v>216</v>
      </c>
      <c r="BE5" s="630" t="s">
        <v>341</v>
      </c>
      <c r="BF5" s="629" t="s">
        <v>142</v>
      </c>
      <c r="BG5" s="630" t="s">
        <v>480</v>
      </c>
      <c r="BH5" s="629" t="s">
        <v>628</v>
      </c>
      <c r="BI5" s="629" t="s">
        <v>450</v>
      </c>
      <c r="BJ5" s="629" t="s">
        <v>399</v>
      </c>
      <c r="BK5" s="633"/>
      <c r="BL5" s="629" t="s">
        <v>481</v>
      </c>
      <c r="BM5" s="629" t="s">
        <v>482</v>
      </c>
      <c r="BN5" s="630" t="s">
        <v>236</v>
      </c>
      <c r="BO5" s="630" t="s">
        <v>546</v>
      </c>
      <c r="BP5" s="640" t="s">
        <v>812</v>
      </c>
      <c r="BQ5" s="641" t="s">
        <v>813</v>
      </c>
      <c r="BR5" s="640" t="s">
        <v>814</v>
      </c>
      <c r="BS5" s="641" t="s">
        <v>815</v>
      </c>
      <c r="BT5" s="640" t="s">
        <v>816</v>
      </c>
      <c r="BU5" s="641" t="s">
        <v>817</v>
      </c>
      <c r="BV5" s="640" t="s">
        <v>818</v>
      </c>
      <c r="BW5" s="641" t="s">
        <v>819</v>
      </c>
      <c r="BX5" s="640" t="s">
        <v>820</v>
      </c>
      <c r="BY5" s="641" t="s">
        <v>821</v>
      </c>
      <c r="BZ5" s="640" t="s">
        <v>822</v>
      </c>
      <c r="CA5" s="641" t="s">
        <v>823</v>
      </c>
      <c r="CB5" s="640" t="s">
        <v>824</v>
      </c>
      <c r="CC5" s="641" t="s">
        <v>825</v>
      </c>
      <c r="CD5" s="640" t="s">
        <v>826</v>
      </c>
      <c r="CE5" s="641" t="s">
        <v>827</v>
      </c>
      <c r="CF5" s="633"/>
      <c r="CG5" s="885" t="s">
        <v>483</v>
      </c>
      <c r="CH5" s="885" t="s">
        <v>484</v>
      </c>
      <c r="CI5" s="885" t="s">
        <v>546</v>
      </c>
      <c r="CJ5" s="633"/>
      <c r="CK5" s="885" t="s">
        <v>483</v>
      </c>
      <c r="CL5" s="885" t="s">
        <v>484</v>
      </c>
      <c r="CM5" s="885" t="s">
        <v>546</v>
      </c>
      <c r="CN5" s="633"/>
      <c r="CO5" s="630" t="s">
        <v>483</v>
      </c>
      <c r="CP5" s="630" t="s">
        <v>484</v>
      </c>
      <c r="CQ5" s="630" t="s">
        <v>546</v>
      </c>
      <c r="CR5" s="633"/>
      <c r="CS5" s="630" t="s">
        <v>298</v>
      </c>
      <c r="CT5" s="630" t="s">
        <v>299</v>
      </c>
      <c r="CU5" s="629" t="s">
        <v>485</v>
      </c>
      <c r="CV5" s="630" t="s">
        <v>301</v>
      </c>
      <c r="CW5" s="630" t="s">
        <v>546</v>
      </c>
      <c r="CX5" s="633"/>
      <c r="CY5" s="630" t="s">
        <v>486</v>
      </c>
      <c r="CZ5" s="630" t="s">
        <v>487</v>
      </c>
      <c r="DA5" s="630" t="s">
        <v>399</v>
      </c>
      <c r="DB5" s="638" t="s">
        <v>834</v>
      </c>
      <c r="DC5" s="638" t="s">
        <v>835</v>
      </c>
      <c r="DD5" s="633"/>
      <c r="DE5" s="629" t="s">
        <v>488</v>
      </c>
      <c r="DF5" s="629" t="s">
        <v>489</v>
      </c>
      <c r="DG5" s="630" t="s">
        <v>399</v>
      </c>
      <c r="DH5" s="628"/>
      <c r="DI5" s="629" t="s">
        <v>110</v>
      </c>
      <c r="DJ5" s="629" t="s">
        <v>111</v>
      </c>
      <c r="DK5" s="630" t="s">
        <v>112</v>
      </c>
      <c r="DL5" s="803" t="s">
        <v>751</v>
      </c>
      <c r="DM5" s="630" t="s">
        <v>546</v>
      </c>
      <c r="DN5" s="628"/>
      <c r="DO5" s="630" t="s">
        <v>237</v>
      </c>
      <c r="DP5" s="630" t="s">
        <v>238</v>
      </c>
      <c r="DQ5" s="803" t="s">
        <v>751</v>
      </c>
      <c r="DR5" s="803" t="s">
        <v>546</v>
      </c>
      <c r="DS5" s="633"/>
      <c r="DT5" s="770" t="s">
        <v>298</v>
      </c>
      <c r="DU5" s="770" t="s">
        <v>299</v>
      </c>
      <c r="DV5" s="771" t="s">
        <v>485</v>
      </c>
      <c r="DW5" s="770" t="s">
        <v>301</v>
      </c>
      <c r="DX5" s="770" t="s">
        <v>546</v>
      </c>
    </row>
    <row r="6" spans="1:128" s="1" customFormat="1" ht="12" customHeight="1">
      <c r="A6" s="1028">
        <v>0</v>
      </c>
      <c r="B6" s="1041">
        <v>0</v>
      </c>
      <c r="C6" s="1041">
        <v>0</v>
      </c>
      <c r="D6" s="1041">
        <v>0</v>
      </c>
      <c r="E6" s="1041">
        <v>0</v>
      </c>
      <c r="F6" s="1041">
        <v>0</v>
      </c>
      <c r="G6" s="1041">
        <v>0</v>
      </c>
      <c r="H6" s="1096">
        <v>0</v>
      </c>
      <c r="I6" s="1028">
        <v>0</v>
      </c>
      <c r="J6" s="675"/>
      <c r="K6" s="675"/>
      <c r="L6" s="675"/>
      <c r="M6" s="675"/>
      <c r="N6" s="675"/>
      <c r="O6" s="675"/>
      <c r="P6" s="675"/>
      <c r="Q6" s="675"/>
      <c r="R6" s="675"/>
      <c r="S6" s="675"/>
      <c r="T6" s="675"/>
      <c r="U6" s="675"/>
      <c r="V6" s="675"/>
      <c r="W6" s="675"/>
      <c r="X6" s="675"/>
      <c r="Y6" s="675"/>
      <c r="Z6" s="675"/>
      <c r="AA6" s="675"/>
      <c r="AB6" s="675"/>
      <c r="AC6" s="675"/>
      <c r="AD6" s="675"/>
      <c r="AE6" s="675"/>
      <c r="AF6" s="675"/>
      <c r="AG6" s="675"/>
      <c r="AH6" s="675"/>
      <c r="AI6" s="675"/>
      <c r="AJ6" s="675"/>
      <c r="AK6" s="675"/>
      <c r="AL6" s="675"/>
      <c r="AM6" s="675"/>
      <c r="AN6" s="675"/>
      <c r="AO6" s="675"/>
      <c r="AP6" s="675"/>
      <c r="AQ6" s="675"/>
      <c r="AR6" s="675"/>
      <c r="AS6" s="675"/>
      <c r="AT6" s="675"/>
      <c r="AU6" s="675"/>
      <c r="AV6" s="675"/>
      <c r="AW6" s="675"/>
      <c r="AX6" s="675"/>
      <c r="AY6" s="675"/>
      <c r="AZ6" s="675"/>
      <c r="BA6" s="675"/>
      <c r="BB6" s="675"/>
      <c r="BC6" s="1020">
        <v>0</v>
      </c>
      <c r="BD6" s="1020">
        <v>0</v>
      </c>
      <c r="BE6" s="1020">
        <v>0</v>
      </c>
      <c r="BF6" s="1020">
        <v>0</v>
      </c>
      <c r="BG6" s="1020">
        <v>0</v>
      </c>
      <c r="BH6" s="1020">
        <v>0</v>
      </c>
      <c r="BI6" s="1020">
        <v>0</v>
      </c>
      <c r="BJ6" s="1020">
        <v>0</v>
      </c>
      <c r="BK6" s="1161"/>
      <c r="BL6" s="1020">
        <v>0</v>
      </c>
      <c r="BM6" s="1020">
        <v>0</v>
      </c>
      <c r="BN6" s="1020">
        <v>0</v>
      </c>
      <c r="BO6" s="1020">
        <v>0</v>
      </c>
      <c r="BP6" s="1080">
        <v>0</v>
      </c>
      <c r="BQ6" s="1080">
        <v>0</v>
      </c>
      <c r="BR6" s="1080">
        <v>0</v>
      </c>
      <c r="BS6" s="1080">
        <v>0</v>
      </c>
      <c r="BT6" s="1080">
        <v>0</v>
      </c>
      <c r="BU6" s="1080">
        <v>0</v>
      </c>
      <c r="BV6" s="1080">
        <v>0</v>
      </c>
      <c r="BW6" s="1080">
        <v>0</v>
      </c>
      <c r="BX6" s="1080">
        <v>0</v>
      </c>
      <c r="BY6" s="1080">
        <v>0</v>
      </c>
      <c r="BZ6" s="1080">
        <v>0</v>
      </c>
      <c r="CA6" s="1080">
        <v>0</v>
      </c>
      <c r="CB6" s="1080">
        <v>0</v>
      </c>
      <c r="CC6" s="1080">
        <v>0</v>
      </c>
      <c r="CD6" s="1080">
        <v>0</v>
      </c>
      <c r="CE6" s="1080">
        <v>0</v>
      </c>
      <c r="CF6" s="1161"/>
      <c r="CG6" s="1020">
        <v>0</v>
      </c>
      <c r="CH6" s="1020">
        <v>0</v>
      </c>
      <c r="CI6" s="1020">
        <v>0</v>
      </c>
      <c r="CJ6" s="1041"/>
      <c r="CK6" s="1020">
        <v>0</v>
      </c>
      <c r="CL6" s="1020">
        <v>0</v>
      </c>
      <c r="CM6" s="1020">
        <v>0</v>
      </c>
      <c r="CN6" s="1041"/>
      <c r="CO6" s="1020">
        <v>0</v>
      </c>
      <c r="CP6" s="1020">
        <v>0</v>
      </c>
      <c r="CQ6" s="1020">
        <v>0</v>
      </c>
      <c r="CR6" s="1041"/>
      <c r="CS6" s="1020">
        <v>0</v>
      </c>
      <c r="CT6" s="1020">
        <v>0</v>
      </c>
      <c r="CU6" s="1020">
        <v>0</v>
      </c>
      <c r="CV6" s="1020">
        <v>0</v>
      </c>
      <c r="CW6" s="1020">
        <v>0</v>
      </c>
      <c r="CX6" s="1041"/>
      <c r="CY6" s="1020">
        <v>0</v>
      </c>
      <c r="CZ6" s="1020">
        <v>0</v>
      </c>
      <c r="DA6" s="1020">
        <v>0</v>
      </c>
      <c r="DB6" s="1080">
        <v>0</v>
      </c>
      <c r="DC6" s="1080">
        <v>0</v>
      </c>
      <c r="DD6" s="1041"/>
      <c r="DE6" s="1020">
        <v>0</v>
      </c>
      <c r="DF6" s="1020">
        <v>0</v>
      </c>
      <c r="DG6" s="1020">
        <v>0</v>
      </c>
      <c r="DH6" s="1041"/>
      <c r="DI6" s="1020">
        <v>0</v>
      </c>
      <c r="DJ6" s="1020">
        <v>0</v>
      </c>
      <c r="DK6" s="1020">
        <v>0</v>
      </c>
      <c r="DL6" s="1020">
        <v>0</v>
      </c>
      <c r="DM6" s="1020">
        <v>0</v>
      </c>
      <c r="DN6" s="1041"/>
      <c r="DO6" s="1020">
        <v>0</v>
      </c>
      <c r="DP6" s="1020">
        <v>0</v>
      </c>
      <c r="DQ6" s="1020">
        <v>0</v>
      </c>
      <c r="DR6" s="1020">
        <v>0</v>
      </c>
      <c r="DS6" s="1041"/>
      <c r="DT6" s="1020">
        <v>0</v>
      </c>
      <c r="DU6" s="1020">
        <v>0</v>
      </c>
      <c r="DV6" s="1020">
        <v>0</v>
      </c>
      <c r="DW6" s="1020">
        <v>0</v>
      </c>
      <c r="DX6" s="1020">
        <v>0</v>
      </c>
    </row>
    <row r="7" spans="1:128" s="1" customFormat="1" ht="12" customHeight="1">
      <c r="A7" s="1029"/>
      <c r="B7" s="1042"/>
      <c r="C7" s="1042"/>
      <c r="D7" s="1042"/>
      <c r="E7" s="1042"/>
      <c r="F7" s="1042"/>
      <c r="G7" s="1042"/>
      <c r="H7" s="1097"/>
      <c r="I7" s="1029"/>
      <c r="J7" s="675"/>
      <c r="K7" s="675"/>
      <c r="L7" s="675"/>
      <c r="M7" s="675"/>
      <c r="N7" s="675"/>
      <c r="O7" s="675"/>
      <c r="P7" s="675"/>
      <c r="Q7" s="675"/>
      <c r="R7" s="675"/>
      <c r="S7" s="675"/>
      <c r="T7" s="675"/>
      <c r="U7" s="675"/>
      <c r="V7" s="675"/>
      <c r="W7" s="675"/>
      <c r="X7" s="675"/>
      <c r="Y7" s="675"/>
      <c r="Z7" s="675"/>
      <c r="AA7" s="675"/>
      <c r="AB7" s="675"/>
      <c r="AC7" s="675"/>
      <c r="AD7" s="675"/>
      <c r="AE7" s="675"/>
      <c r="AF7" s="675"/>
      <c r="AG7" s="675"/>
      <c r="AH7" s="675"/>
      <c r="AI7" s="675"/>
      <c r="AJ7" s="675"/>
      <c r="AK7" s="675"/>
      <c r="AL7" s="675"/>
      <c r="AM7" s="675"/>
      <c r="AN7" s="675"/>
      <c r="AO7" s="675"/>
      <c r="AP7" s="675"/>
      <c r="AQ7" s="675"/>
      <c r="AR7" s="675"/>
      <c r="AS7" s="675"/>
      <c r="AT7" s="675"/>
      <c r="AU7" s="675"/>
      <c r="AV7" s="675"/>
      <c r="AW7" s="675"/>
      <c r="AX7" s="675"/>
      <c r="AY7" s="675"/>
      <c r="AZ7" s="675"/>
      <c r="BA7" s="675"/>
      <c r="BB7" s="675"/>
      <c r="BC7" s="1021"/>
      <c r="BD7" s="1021"/>
      <c r="BE7" s="1021"/>
      <c r="BF7" s="1021"/>
      <c r="BG7" s="1021"/>
      <c r="BH7" s="1021"/>
      <c r="BI7" s="1021"/>
      <c r="BJ7" s="1021"/>
      <c r="BK7" s="1162"/>
      <c r="BL7" s="1021"/>
      <c r="BM7" s="1021"/>
      <c r="BN7" s="1021"/>
      <c r="BO7" s="1021"/>
      <c r="BP7" s="1067"/>
      <c r="BQ7" s="1067"/>
      <c r="BR7" s="1067"/>
      <c r="BS7" s="1067"/>
      <c r="BT7" s="1067"/>
      <c r="BU7" s="1067"/>
      <c r="BV7" s="1067"/>
      <c r="BW7" s="1067"/>
      <c r="BX7" s="1067"/>
      <c r="BY7" s="1067"/>
      <c r="BZ7" s="1067"/>
      <c r="CA7" s="1067"/>
      <c r="CB7" s="1067"/>
      <c r="CC7" s="1067"/>
      <c r="CD7" s="1067"/>
      <c r="CE7" s="1067"/>
      <c r="CF7" s="1162"/>
      <c r="CG7" s="1021"/>
      <c r="CH7" s="1021"/>
      <c r="CI7" s="1021"/>
      <c r="CJ7" s="1042"/>
      <c r="CK7" s="1021"/>
      <c r="CL7" s="1021"/>
      <c r="CM7" s="1021"/>
      <c r="CN7" s="1042"/>
      <c r="CO7" s="1021"/>
      <c r="CP7" s="1021"/>
      <c r="CQ7" s="1021"/>
      <c r="CR7" s="1042"/>
      <c r="CS7" s="1021"/>
      <c r="CT7" s="1021"/>
      <c r="CU7" s="1021"/>
      <c r="CV7" s="1021"/>
      <c r="CW7" s="1021"/>
      <c r="CX7" s="1042"/>
      <c r="CY7" s="1021"/>
      <c r="CZ7" s="1021"/>
      <c r="DA7" s="1021"/>
      <c r="DB7" s="1067"/>
      <c r="DC7" s="1067"/>
      <c r="DD7" s="1042"/>
      <c r="DE7" s="1021"/>
      <c r="DF7" s="1021"/>
      <c r="DG7" s="1021"/>
      <c r="DH7" s="1042"/>
      <c r="DI7" s="1021"/>
      <c r="DJ7" s="1021"/>
      <c r="DK7" s="1021"/>
      <c r="DL7" s="1021"/>
      <c r="DM7" s="1021"/>
      <c r="DN7" s="1042"/>
      <c r="DO7" s="1021"/>
      <c r="DP7" s="1021"/>
      <c r="DQ7" s="1021"/>
      <c r="DR7" s="1021"/>
      <c r="DS7" s="1042"/>
      <c r="DT7" s="1021"/>
      <c r="DU7" s="1021"/>
      <c r="DV7" s="1021"/>
      <c r="DW7" s="1021"/>
      <c r="DX7" s="1021"/>
    </row>
    <row r="8" spans="1:128" s="1" customFormat="1" ht="12" customHeight="1">
      <c r="A8" s="1028">
        <v>62</v>
      </c>
      <c r="B8" s="1041">
        <v>43</v>
      </c>
      <c r="C8" s="1041">
        <v>7</v>
      </c>
      <c r="D8" s="1041">
        <v>5</v>
      </c>
      <c r="E8" s="1041">
        <v>3</v>
      </c>
      <c r="F8" s="1041">
        <v>2</v>
      </c>
      <c r="G8" s="1041">
        <v>2</v>
      </c>
      <c r="H8" s="1096">
        <v>52</v>
      </c>
      <c r="I8" s="1028">
        <v>12</v>
      </c>
      <c r="J8" s="1154"/>
      <c r="K8" s="913"/>
      <c r="L8" s="913"/>
      <c r="M8" s="913"/>
      <c r="N8" s="913"/>
      <c r="O8" s="913"/>
      <c r="P8" s="913"/>
      <c r="Q8" s="913"/>
      <c r="R8" s="913"/>
      <c r="S8" s="1154"/>
      <c r="T8" s="913"/>
      <c r="U8" s="913"/>
      <c r="V8" s="913"/>
      <c r="W8" s="913"/>
      <c r="X8" s="913"/>
      <c r="Y8" s="913"/>
      <c r="Z8" s="913"/>
      <c r="AA8" s="913"/>
      <c r="AB8" s="1154"/>
      <c r="AC8" s="913"/>
      <c r="AD8" s="913"/>
      <c r="AE8" s="913"/>
      <c r="AF8" s="913"/>
      <c r="AG8" s="913"/>
      <c r="AH8" s="913"/>
      <c r="AI8" s="913"/>
      <c r="AJ8" s="913"/>
      <c r="AK8" s="1154"/>
      <c r="AL8" s="913"/>
      <c r="AM8" s="913"/>
      <c r="AN8" s="913"/>
      <c r="AO8" s="913"/>
      <c r="AP8" s="913"/>
      <c r="AQ8" s="913"/>
      <c r="AR8" s="913"/>
      <c r="AS8" s="913"/>
      <c r="AT8" s="1154"/>
      <c r="AU8" s="913"/>
      <c r="AV8" s="913"/>
      <c r="AW8" s="913"/>
      <c r="AX8" s="913"/>
      <c r="AY8" s="913"/>
      <c r="AZ8" s="913"/>
      <c r="BA8" s="913"/>
      <c r="BB8" s="913"/>
      <c r="BC8" s="1020">
        <v>43</v>
      </c>
      <c r="BD8" s="1020">
        <v>8</v>
      </c>
      <c r="BE8" s="1020">
        <v>25</v>
      </c>
      <c r="BF8" s="1020">
        <v>10</v>
      </c>
      <c r="BG8" s="1020">
        <v>8</v>
      </c>
      <c r="BH8" s="1020">
        <v>34</v>
      </c>
      <c r="BI8" s="1020">
        <v>54</v>
      </c>
      <c r="BJ8" s="1020">
        <v>12</v>
      </c>
      <c r="BK8" s="1161"/>
      <c r="BL8" s="1020">
        <v>16</v>
      </c>
      <c r="BM8" s="1020">
        <v>5</v>
      </c>
      <c r="BN8" s="1020">
        <v>93</v>
      </c>
      <c r="BO8" s="1020">
        <v>12</v>
      </c>
      <c r="BP8" s="1080">
        <v>7</v>
      </c>
      <c r="BQ8" s="1080">
        <v>2</v>
      </c>
      <c r="BR8" s="1080">
        <v>2</v>
      </c>
      <c r="BS8" s="1080">
        <v>3</v>
      </c>
      <c r="BT8" s="1080">
        <v>7</v>
      </c>
      <c r="BU8" s="1080">
        <v>5</v>
      </c>
      <c r="BV8" s="1080">
        <v>2</v>
      </c>
      <c r="BW8" s="1080">
        <v>0</v>
      </c>
      <c r="BX8" s="1080">
        <v>7</v>
      </c>
      <c r="BY8" s="1080">
        <v>0</v>
      </c>
      <c r="BZ8" s="1080">
        <v>2</v>
      </c>
      <c r="CA8" s="1080">
        <v>0</v>
      </c>
      <c r="CB8" s="1080">
        <v>7</v>
      </c>
      <c r="CC8" s="1080">
        <v>0</v>
      </c>
      <c r="CD8" s="1080">
        <v>5</v>
      </c>
      <c r="CE8" s="1080">
        <v>1</v>
      </c>
      <c r="CF8" s="1161"/>
      <c r="CG8" s="1020">
        <v>83</v>
      </c>
      <c r="CH8" s="1020">
        <v>36</v>
      </c>
      <c r="CI8" s="1020">
        <v>7</v>
      </c>
      <c r="CJ8" s="1161"/>
      <c r="CK8" s="1020">
        <v>101</v>
      </c>
      <c r="CL8" s="1020">
        <v>21</v>
      </c>
      <c r="CM8" s="1020">
        <v>4</v>
      </c>
      <c r="CN8" s="1041"/>
      <c r="CO8" s="1020">
        <v>33</v>
      </c>
      <c r="CP8" s="1020">
        <v>84</v>
      </c>
      <c r="CQ8" s="1020">
        <v>9</v>
      </c>
      <c r="CR8" s="1041"/>
      <c r="CS8" s="1020">
        <v>5</v>
      </c>
      <c r="CT8" s="1020">
        <v>8</v>
      </c>
      <c r="CU8" s="1020">
        <v>57</v>
      </c>
      <c r="CV8" s="1020">
        <v>48</v>
      </c>
      <c r="CW8" s="1020">
        <v>6</v>
      </c>
      <c r="CX8" s="1041"/>
      <c r="CY8" s="1020">
        <v>66</v>
      </c>
      <c r="CZ8" s="1020">
        <v>49</v>
      </c>
      <c r="DA8" s="1020">
        <v>11</v>
      </c>
      <c r="DB8" s="1080">
        <v>8</v>
      </c>
      <c r="DC8" s="1080">
        <v>10</v>
      </c>
      <c r="DD8" s="1041"/>
      <c r="DE8" s="1020">
        <v>21</v>
      </c>
      <c r="DF8" s="1020">
        <v>24</v>
      </c>
      <c r="DG8" s="1020">
        <v>4</v>
      </c>
      <c r="DH8" s="1041"/>
      <c r="DI8" s="1020">
        <v>24</v>
      </c>
      <c r="DJ8" s="1020">
        <v>18</v>
      </c>
      <c r="DK8" s="1020">
        <v>17</v>
      </c>
      <c r="DL8" s="1020">
        <v>44</v>
      </c>
      <c r="DM8" s="1020">
        <v>3</v>
      </c>
      <c r="DN8" s="1041"/>
      <c r="DO8" s="1020">
        <v>20</v>
      </c>
      <c r="DP8" s="1020">
        <v>35</v>
      </c>
      <c r="DQ8" s="1020">
        <v>44</v>
      </c>
      <c r="DR8" s="1020">
        <v>8</v>
      </c>
      <c r="DS8" s="1041"/>
      <c r="DT8" s="1020">
        <v>8</v>
      </c>
      <c r="DU8" s="1020">
        <v>7</v>
      </c>
      <c r="DV8" s="1020">
        <v>61</v>
      </c>
      <c r="DW8" s="1020">
        <v>36</v>
      </c>
      <c r="DX8" s="1020">
        <v>11</v>
      </c>
    </row>
    <row r="9" spans="1:128" s="1" customFormat="1" ht="12" customHeight="1">
      <c r="A9" s="1029"/>
      <c r="B9" s="1042"/>
      <c r="C9" s="1042"/>
      <c r="D9" s="1042"/>
      <c r="E9" s="1042"/>
      <c r="F9" s="1042"/>
      <c r="G9" s="1042"/>
      <c r="H9" s="1097"/>
      <c r="I9" s="1029"/>
      <c r="J9" s="1155"/>
      <c r="K9" s="913"/>
      <c r="L9" s="913"/>
      <c r="M9" s="913"/>
      <c r="N9" s="913"/>
      <c r="O9" s="913"/>
      <c r="P9" s="913"/>
      <c r="Q9" s="913"/>
      <c r="R9" s="913"/>
      <c r="S9" s="1155"/>
      <c r="T9" s="913"/>
      <c r="U9" s="913"/>
      <c r="V9" s="913"/>
      <c r="W9" s="913"/>
      <c r="X9" s="913"/>
      <c r="Y9" s="913"/>
      <c r="Z9" s="913"/>
      <c r="AA9" s="913"/>
      <c r="AB9" s="1155"/>
      <c r="AC9" s="913"/>
      <c r="AD9" s="913"/>
      <c r="AE9" s="913"/>
      <c r="AF9" s="913"/>
      <c r="AG9" s="913"/>
      <c r="AH9" s="913"/>
      <c r="AI9" s="913"/>
      <c r="AJ9" s="913"/>
      <c r="AK9" s="1155"/>
      <c r="AL9" s="913"/>
      <c r="AM9" s="913"/>
      <c r="AN9" s="913"/>
      <c r="AO9" s="913"/>
      <c r="AP9" s="913"/>
      <c r="AQ9" s="913"/>
      <c r="AR9" s="913"/>
      <c r="AS9" s="913"/>
      <c r="AT9" s="1155"/>
      <c r="AU9" s="913"/>
      <c r="AV9" s="913"/>
      <c r="AW9" s="913"/>
      <c r="AX9" s="913"/>
      <c r="AY9" s="913"/>
      <c r="AZ9" s="913"/>
      <c r="BA9" s="913"/>
      <c r="BB9" s="913"/>
      <c r="BC9" s="1021"/>
      <c r="BD9" s="1021"/>
      <c r="BE9" s="1021"/>
      <c r="BF9" s="1021"/>
      <c r="BG9" s="1021"/>
      <c r="BH9" s="1021"/>
      <c r="BI9" s="1021"/>
      <c r="BJ9" s="1021"/>
      <c r="BK9" s="1162"/>
      <c r="BL9" s="1021"/>
      <c r="BM9" s="1021"/>
      <c r="BN9" s="1021"/>
      <c r="BO9" s="1021"/>
      <c r="BP9" s="1067"/>
      <c r="BQ9" s="1067"/>
      <c r="BR9" s="1067"/>
      <c r="BS9" s="1067"/>
      <c r="BT9" s="1067"/>
      <c r="BU9" s="1067"/>
      <c r="BV9" s="1067"/>
      <c r="BW9" s="1067"/>
      <c r="BX9" s="1067"/>
      <c r="BY9" s="1067"/>
      <c r="BZ9" s="1067"/>
      <c r="CA9" s="1067"/>
      <c r="CB9" s="1067"/>
      <c r="CC9" s="1067"/>
      <c r="CD9" s="1067"/>
      <c r="CE9" s="1067"/>
      <c r="CF9" s="1162"/>
      <c r="CG9" s="1021"/>
      <c r="CH9" s="1021"/>
      <c r="CI9" s="1021"/>
      <c r="CJ9" s="1162"/>
      <c r="CK9" s="1021"/>
      <c r="CL9" s="1021"/>
      <c r="CM9" s="1021"/>
      <c r="CN9" s="1042"/>
      <c r="CO9" s="1021"/>
      <c r="CP9" s="1021"/>
      <c r="CQ9" s="1021"/>
      <c r="CR9" s="1042"/>
      <c r="CS9" s="1021"/>
      <c r="CT9" s="1021"/>
      <c r="CU9" s="1021"/>
      <c r="CV9" s="1021"/>
      <c r="CW9" s="1021"/>
      <c r="CX9" s="1042"/>
      <c r="CY9" s="1021"/>
      <c r="CZ9" s="1021"/>
      <c r="DA9" s="1021"/>
      <c r="DB9" s="1067"/>
      <c r="DC9" s="1067"/>
      <c r="DD9" s="1042"/>
      <c r="DE9" s="1021"/>
      <c r="DF9" s="1021"/>
      <c r="DG9" s="1021"/>
      <c r="DH9" s="1042"/>
      <c r="DI9" s="1021"/>
      <c r="DJ9" s="1021"/>
      <c r="DK9" s="1021"/>
      <c r="DL9" s="1021"/>
      <c r="DM9" s="1021"/>
      <c r="DN9" s="1042"/>
      <c r="DO9" s="1021"/>
      <c r="DP9" s="1021"/>
      <c r="DQ9" s="1021"/>
      <c r="DR9" s="1021"/>
      <c r="DS9" s="1042"/>
      <c r="DT9" s="1021"/>
      <c r="DU9" s="1021"/>
      <c r="DV9" s="1021"/>
      <c r="DW9" s="1021"/>
      <c r="DX9" s="1021"/>
    </row>
    <row r="10" spans="1:128" s="1" customFormat="1" ht="12" customHeight="1">
      <c r="A10" s="1028">
        <v>76</v>
      </c>
      <c r="B10" s="1041">
        <v>56</v>
      </c>
      <c r="C10" s="1041">
        <v>7</v>
      </c>
      <c r="D10" s="1041">
        <v>2</v>
      </c>
      <c r="E10" s="1041">
        <v>4</v>
      </c>
      <c r="F10" s="1041">
        <v>4</v>
      </c>
      <c r="G10" s="1041">
        <v>3</v>
      </c>
      <c r="H10" s="1096">
        <v>61</v>
      </c>
      <c r="I10" s="1028">
        <v>8</v>
      </c>
      <c r="J10" s="675"/>
      <c r="K10" s="675"/>
      <c r="L10" s="675"/>
      <c r="M10" s="675"/>
      <c r="N10" s="675"/>
      <c r="O10" s="675"/>
      <c r="P10" s="675"/>
      <c r="Q10" s="675"/>
      <c r="R10" s="675"/>
      <c r="S10" s="675"/>
      <c r="T10" s="675"/>
      <c r="U10" s="675"/>
      <c r="V10" s="675"/>
      <c r="W10" s="675"/>
      <c r="X10" s="675"/>
      <c r="Y10" s="675"/>
      <c r="Z10" s="675"/>
      <c r="AA10" s="675"/>
      <c r="AB10" s="675"/>
      <c r="AC10" s="675"/>
      <c r="AD10" s="675"/>
      <c r="AE10" s="675"/>
      <c r="AF10" s="675"/>
      <c r="AG10" s="675"/>
      <c r="AH10" s="675"/>
      <c r="AI10" s="675"/>
      <c r="AJ10" s="675"/>
      <c r="AK10" s="675"/>
      <c r="AL10" s="675"/>
      <c r="AM10" s="675"/>
      <c r="AN10" s="675"/>
      <c r="AO10" s="675"/>
      <c r="AP10" s="675"/>
      <c r="AQ10" s="675"/>
      <c r="AR10" s="675"/>
      <c r="AS10" s="675"/>
      <c r="AT10" s="675"/>
      <c r="AU10" s="675"/>
      <c r="AV10" s="675"/>
      <c r="AW10" s="675"/>
      <c r="AX10" s="675"/>
      <c r="AY10" s="675"/>
      <c r="AZ10" s="675"/>
      <c r="BA10" s="675"/>
      <c r="BB10" s="675"/>
      <c r="BC10" s="1020">
        <v>56</v>
      </c>
      <c r="BD10" s="1020">
        <v>18</v>
      </c>
      <c r="BE10" s="1020">
        <v>33</v>
      </c>
      <c r="BF10" s="1020">
        <v>16</v>
      </c>
      <c r="BG10" s="1020">
        <v>16</v>
      </c>
      <c r="BH10" s="1020">
        <v>38</v>
      </c>
      <c r="BI10" s="1020">
        <v>61</v>
      </c>
      <c r="BJ10" s="1020">
        <v>8</v>
      </c>
      <c r="BK10" s="1161"/>
      <c r="BL10" s="1020">
        <v>18</v>
      </c>
      <c r="BM10" s="1020">
        <v>9</v>
      </c>
      <c r="BN10" s="1020">
        <v>111</v>
      </c>
      <c r="BO10" s="1020">
        <v>7</v>
      </c>
      <c r="BP10" s="1080">
        <v>0</v>
      </c>
      <c r="BQ10" s="1080">
        <v>0</v>
      </c>
      <c r="BR10" s="1080">
        <v>0</v>
      </c>
      <c r="BS10" s="1080">
        <v>1</v>
      </c>
      <c r="BT10" s="1080">
        <v>0</v>
      </c>
      <c r="BU10" s="1080">
        <v>0</v>
      </c>
      <c r="BV10" s="1080">
        <v>0</v>
      </c>
      <c r="BW10" s="1080">
        <v>5</v>
      </c>
      <c r="BX10" s="1080">
        <v>0</v>
      </c>
      <c r="BY10" s="1080">
        <v>0</v>
      </c>
      <c r="BZ10" s="1080">
        <v>0</v>
      </c>
      <c r="CA10" s="1080">
        <v>1</v>
      </c>
      <c r="CB10" s="1080">
        <v>2</v>
      </c>
      <c r="CC10" s="1080">
        <v>0</v>
      </c>
      <c r="CD10" s="1080">
        <v>0</v>
      </c>
      <c r="CE10" s="1080">
        <v>0</v>
      </c>
      <c r="CF10" s="1161"/>
      <c r="CG10" s="1020">
        <v>91</v>
      </c>
      <c r="CH10" s="1020">
        <v>50</v>
      </c>
      <c r="CI10" s="1020">
        <v>4</v>
      </c>
      <c r="CJ10" s="1161"/>
      <c r="CK10" s="1020">
        <v>111</v>
      </c>
      <c r="CL10" s="1020">
        <v>29</v>
      </c>
      <c r="CM10" s="1020">
        <v>5</v>
      </c>
      <c r="CN10" s="1041"/>
      <c r="CO10" s="1020">
        <v>35</v>
      </c>
      <c r="CP10" s="1020">
        <v>101</v>
      </c>
      <c r="CQ10" s="1020">
        <v>9</v>
      </c>
      <c r="CR10" s="1041"/>
      <c r="CS10" s="1020">
        <v>22</v>
      </c>
      <c r="CT10" s="1020">
        <v>7</v>
      </c>
      <c r="CU10" s="1020">
        <v>53</v>
      </c>
      <c r="CV10" s="1020">
        <v>57</v>
      </c>
      <c r="CW10" s="1020">
        <v>6</v>
      </c>
      <c r="CX10" s="1041"/>
      <c r="CY10" s="1020">
        <v>76</v>
      </c>
      <c r="CZ10" s="1020">
        <v>61</v>
      </c>
      <c r="DA10" s="1020">
        <v>8</v>
      </c>
      <c r="DB10" s="1080">
        <v>8</v>
      </c>
      <c r="DC10" s="1080">
        <v>7</v>
      </c>
      <c r="DD10" s="1041"/>
      <c r="DE10" s="1020">
        <v>23</v>
      </c>
      <c r="DF10" s="1020">
        <v>33</v>
      </c>
      <c r="DG10" s="1020">
        <v>5</v>
      </c>
      <c r="DH10" s="1041"/>
      <c r="DI10" s="1020">
        <v>23</v>
      </c>
      <c r="DJ10" s="1020">
        <v>19</v>
      </c>
      <c r="DK10" s="1020">
        <v>23</v>
      </c>
      <c r="DL10" s="1020">
        <v>66</v>
      </c>
      <c r="DM10" s="1020">
        <v>3</v>
      </c>
      <c r="DN10" s="1041"/>
      <c r="DO10" s="1020">
        <v>11</v>
      </c>
      <c r="DP10" s="1020">
        <v>49</v>
      </c>
      <c r="DQ10" s="1020">
        <v>66</v>
      </c>
      <c r="DR10" s="1020">
        <v>8</v>
      </c>
      <c r="DS10" s="1041"/>
      <c r="DT10" s="1020">
        <v>18</v>
      </c>
      <c r="DU10" s="1020">
        <v>12</v>
      </c>
      <c r="DV10" s="1020">
        <v>57</v>
      </c>
      <c r="DW10" s="1020">
        <v>50</v>
      </c>
      <c r="DX10" s="1020">
        <v>7</v>
      </c>
    </row>
    <row r="11" spans="1:128" s="1" customFormat="1" ht="12" customHeight="1">
      <c r="A11" s="1029"/>
      <c r="B11" s="1042"/>
      <c r="C11" s="1042"/>
      <c r="D11" s="1042"/>
      <c r="E11" s="1042"/>
      <c r="F11" s="1042"/>
      <c r="G11" s="1042"/>
      <c r="H11" s="1097"/>
      <c r="I11" s="1029"/>
      <c r="J11" s="675"/>
      <c r="K11" s="675"/>
      <c r="L11" s="675"/>
      <c r="M11" s="675"/>
      <c r="N11" s="675"/>
      <c r="O11" s="675"/>
      <c r="P11" s="675"/>
      <c r="Q11" s="675"/>
      <c r="R11" s="675"/>
      <c r="S11" s="675"/>
      <c r="T11" s="675"/>
      <c r="U11" s="675"/>
      <c r="V11" s="675"/>
      <c r="W11" s="675"/>
      <c r="X11" s="675"/>
      <c r="Y11" s="675"/>
      <c r="Z11" s="675"/>
      <c r="AA11" s="675"/>
      <c r="AB11" s="675"/>
      <c r="AC11" s="675"/>
      <c r="AD11" s="675"/>
      <c r="AE11" s="675"/>
      <c r="AF11" s="675"/>
      <c r="AG11" s="675"/>
      <c r="AH11" s="675"/>
      <c r="AI11" s="675"/>
      <c r="AJ11" s="675"/>
      <c r="AK11" s="675"/>
      <c r="AL11" s="675"/>
      <c r="AM11" s="675"/>
      <c r="AN11" s="675"/>
      <c r="AO11" s="675"/>
      <c r="AP11" s="675"/>
      <c r="AQ11" s="675"/>
      <c r="AR11" s="675"/>
      <c r="AS11" s="675"/>
      <c r="AT11" s="675"/>
      <c r="AU11" s="675"/>
      <c r="AV11" s="675"/>
      <c r="AW11" s="675"/>
      <c r="AX11" s="675"/>
      <c r="AY11" s="675"/>
      <c r="AZ11" s="675"/>
      <c r="BA11" s="675"/>
      <c r="BB11" s="675"/>
      <c r="BC11" s="1021"/>
      <c r="BD11" s="1021"/>
      <c r="BE11" s="1021"/>
      <c r="BF11" s="1021"/>
      <c r="BG11" s="1021"/>
      <c r="BH11" s="1021"/>
      <c r="BI11" s="1021"/>
      <c r="BJ11" s="1021"/>
      <c r="BK11" s="1162"/>
      <c r="BL11" s="1021"/>
      <c r="BM11" s="1021"/>
      <c r="BN11" s="1021"/>
      <c r="BO11" s="1021"/>
      <c r="BP11" s="1067"/>
      <c r="BQ11" s="1067"/>
      <c r="BR11" s="1067"/>
      <c r="BS11" s="1067"/>
      <c r="BT11" s="1067"/>
      <c r="BU11" s="1067"/>
      <c r="BV11" s="1067"/>
      <c r="BW11" s="1067"/>
      <c r="BX11" s="1067"/>
      <c r="BY11" s="1067"/>
      <c r="BZ11" s="1067"/>
      <c r="CA11" s="1067"/>
      <c r="CB11" s="1067"/>
      <c r="CC11" s="1067"/>
      <c r="CD11" s="1067"/>
      <c r="CE11" s="1067"/>
      <c r="CF11" s="1162"/>
      <c r="CG11" s="1021"/>
      <c r="CH11" s="1021"/>
      <c r="CI11" s="1021"/>
      <c r="CJ11" s="1162"/>
      <c r="CK11" s="1021"/>
      <c r="CL11" s="1021"/>
      <c r="CM11" s="1021"/>
      <c r="CN11" s="1042"/>
      <c r="CO11" s="1021"/>
      <c r="CP11" s="1021"/>
      <c r="CQ11" s="1021"/>
      <c r="CR11" s="1042"/>
      <c r="CS11" s="1021"/>
      <c r="CT11" s="1021"/>
      <c r="CU11" s="1021"/>
      <c r="CV11" s="1021"/>
      <c r="CW11" s="1021"/>
      <c r="CX11" s="1042"/>
      <c r="CY11" s="1021"/>
      <c r="CZ11" s="1021"/>
      <c r="DA11" s="1021"/>
      <c r="DB11" s="1067"/>
      <c r="DC11" s="1067"/>
      <c r="DD11" s="1042"/>
      <c r="DE11" s="1021"/>
      <c r="DF11" s="1021"/>
      <c r="DG11" s="1021"/>
      <c r="DH11" s="1042"/>
      <c r="DI11" s="1021"/>
      <c r="DJ11" s="1021"/>
      <c r="DK11" s="1021"/>
      <c r="DL11" s="1021"/>
      <c r="DM11" s="1021"/>
      <c r="DN11" s="1042"/>
      <c r="DO11" s="1021"/>
      <c r="DP11" s="1021"/>
      <c r="DQ11" s="1021"/>
      <c r="DR11" s="1021"/>
      <c r="DS11" s="1042"/>
      <c r="DT11" s="1021"/>
      <c r="DU11" s="1021"/>
      <c r="DV11" s="1021"/>
      <c r="DW11" s="1021"/>
      <c r="DX11" s="1021"/>
    </row>
    <row r="12" spans="1:128" s="1" customFormat="1" ht="12" customHeight="1">
      <c r="A12" s="1028">
        <v>29</v>
      </c>
      <c r="B12" s="1041">
        <v>25</v>
      </c>
      <c r="C12" s="1041">
        <v>0</v>
      </c>
      <c r="D12" s="1041">
        <v>0</v>
      </c>
      <c r="E12" s="1041">
        <v>2</v>
      </c>
      <c r="F12" s="1041">
        <v>0</v>
      </c>
      <c r="G12" s="1041">
        <v>2</v>
      </c>
      <c r="H12" s="1096">
        <v>13</v>
      </c>
      <c r="I12" s="1028">
        <v>0</v>
      </c>
      <c r="J12" s="675"/>
      <c r="K12" s="675"/>
      <c r="L12" s="675"/>
      <c r="M12" s="675"/>
      <c r="N12" s="675"/>
      <c r="O12" s="675"/>
      <c r="P12" s="675"/>
      <c r="Q12" s="675"/>
      <c r="R12" s="675"/>
      <c r="S12" s="675"/>
      <c r="T12" s="675"/>
      <c r="U12" s="675"/>
      <c r="V12" s="675"/>
      <c r="W12" s="675"/>
      <c r="X12" s="675"/>
      <c r="Y12" s="675"/>
      <c r="Z12" s="675"/>
      <c r="AA12" s="675"/>
      <c r="AB12" s="675"/>
      <c r="AC12" s="675"/>
      <c r="AD12" s="675"/>
      <c r="AE12" s="675"/>
      <c r="AF12" s="675"/>
      <c r="AG12" s="675"/>
      <c r="AH12" s="675"/>
      <c r="AI12" s="675"/>
      <c r="AJ12" s="675"/>
      <c r="AK12" s="675"/>
      <c r="AL12" s="675"/>
      <c r="AM12" s="675"/>
      <c r="AN12" s="675"/>
      <c r="AO12" s="675"/>
      <c r="AP12" s="675"/>
      <c r="AQ12" s="675"/>
      <c r="AR12" s="675"/>
      <c r="AS12" s="675"/>
      <c r="AT12" s="675"/>
      <c r="AU12" s="675"/>
      <c r="AV12" s="675"/>
      <c r="AW12" s="675"/>
      <c r="AX12" s="675"/>
      <c r="AY12" s="675"/>
      <c r="AZ12" s="675"/>
      <c r="BA12" s="675"/>
      <c r="BB12" s="675"/>
      <c r="BC12" s="1020">
        <v>25</v>
      </c>
      <c r="BD12" s="1020">
        <v>3</v>
      </c>
      <c r="BE12" s="1020">
        <v>8</v>
      </c>
      <c r="BF12" s="1020">
        <v>6</v>
      </c>
      <c r="BG12" s="1020">
        <v>1</v>
      </c>
      <c r="BH12" s="1020">
        <v>12</v>
      </c>
      <c r="BI12" s="1020">
        <v>13</v>
      </c>
      <c r="BJ12" s="1020">
        <v>0</v>
      </c>
      <c r="BK12" s="1161"/>
      <c r="BL12" s="1020">
        <v>10</v>
      </c>
      <c r="BM12" s="1020">
        <v>11</v>
      </c>
      <c r="BN12" s="1020">
        <v>21</v>
      </c>
      <c r="BO12" s="1020">
        <v>0</v>
      </c>
      <c r="BP12" s="1080">
        <v>0</v>
      </c>
      <c r="BQ12" s="1080">
        <v>0</v>
      </c>
      <c r="BR12" s="1080">
        <v>0</v>
      </c>
      <c r="BS12" s="1080">
        <v>1</v>
      </c>
      <c r="BT12" s="1080">
        <v>0</v>
      </c>
      <c r="BU12" s="1080">
        <v>0</v>
      </c>
      <c r="BV12" s="1080">
        <v>0</v>
      </c>
      <c r="BW12" s="1080">
        <v>1</v>
      </c>
      <c r="BX12" s="1080">
        <v>0</v>
      </c>
      <c r="BY12" s="1080">
        <v>0</v>
      </c>
      <c r="BZ12" s="1080">
        <v>0</v>
      </c>
      <c r="CA12" s="1080">
        <v>0</v>
      </c>
      <c r="CB12" s="1080">
        <v>0</v>
      </c>
      <c r="CC12" s="1080">
        <v>0</v>
      </c>
      <c r="CD12" s="1080">
        <v>0</v>
      </c>
      <c r="CE12" s="1080">
        <v>0</v>
      </c>
      <c r="CF12" s="1161"/>
      <c r="CG12" s="1020">
        <v>25</v>
      </c>
      <c r="CH12" s="1020">
        <v>15</v>
      </c>
      <c r="CI12" s="1020">
        <v>2</v>
      </c>
      <c r="CJ12" s="1161"/>
      <c r="CK12" s="1020">
        <v>36</v>
      </c>
      <c r="CL12" s="1020">
        <v>4</v>
      </c>
      <c r="CM12" s="1020">
        <v>2</v>
      </c>
      <c r="CN12" s="1041"/>
      <c r="CO12" s="1020">
        <v>23</v>
      </c>
      <c r="CP12" s="1020">
        <v>18</v>
      </c>
      <c r="CQ12" s="1020">
        <v>1</v>
      </c>
      <c r="CR12" s="1041"/>
      <c r="CS12" s="1020">
        <v>3</v>
      </c>
      <c r="CT12" s="1020">
        <v>0</v>
      </c>
      <c r="CU12" s="1020">
        <v>21</v>
      </c>
      <c r="CV12" s="1020">
        <v>18</v>
      </c>
      <c r="CW12" s="1020">
        <v>0</v>
      </c>
      <c r="CX12" s="1041"/>
      <c r="CY12" s="1020">
        <v>28</v>
      </c>
      <c r="CZ12" s="1020">
        <v>13</v>
      </c>
      <c r="DA12" s="1020">
        <v>1</v>
      </c>
      <c r="DB12" s="1080">
        <v>0</v>
      </c>
      <c r="DC12" s="1080">
        <v>2</v>
      </c>
      <c r="DD12" s="1041"/>
      <c r="DE12" s="1020">
        <v>7</v>
      </c>
      <c r="DF12" s="1020">
        <v>4</v>
      </c>
      <c r="DG12" s="1020">
        <v>2</v>
      </c>
      <c r="DH12" s="1041"/>
      <c r="DI12" s="1020">
        <v>9</v>
      </c>
      <c r="DJ12" s="1020">
        <v>3</v>
      </c>
      <c r="DK12" s="1020">
        <v>4</v>
      </c>
      <c r="DL12" s="1020">
        <v>18</v>
      </c>
      <c r="DM12" s="1020">
        <v>4</v>
      </c>
      <c r="DN12" s="1041"/>
      <c r="DO12" s="1020">
        <v>7</v>
      </c>
      <c r="DP12" s="1020">
        <v>9</v>
      </c>
      <c r="DQ12" s="1020">
        <v>18</v>
      </c>
      <c r="DR12" s="1020">
        <v>4</v>
      </c>
      <c r="DS12" s="1041"/>
      <c r="DT12" s="1020">
        <v>6</v>
      </c>
      <c r="DU12" s="1020">
        <v>1</v>
      </c>
      <c r="DV12" s="1020">
        <v>22</v>
      </c>
      <c r="DW12" s="1020">
        <v>12</v>
      </c>
      <c r="DX12" s="1020">
        <v>0</v>
      </c>
    </row>
    <row r="13" spans="1:128" s="1" customFormat="1" ht="12" customHeight="1">
      <c r="A13" s="1029"/>
      <c r="B13" s="1042"/>
      <c r="C13" s="1042"/>
      <c r="D13" s="1042"/>
      <c r="E13" s="1042"/>
      <c r="F13" s="1042"/>
      <c r="G13" s="1042"/>
      <c r="H13" s="1097"/>
      <c r="I13" s="1029"/>
      <c r="J13" s="675"/>
      <c r="K13" s="675"/>
      <c r="L13" s="675"/>
      <c r="M13" s="675"/>
      <c r="N13" s="675"/>
      <c r="O13" s="675"/>
      <c r="P13" s="675"/>
      <c r="Q13" s="675"/>
      <c r="R13" s="675"/>
      <c r="S13" s="675"/>
      <c r="T13" s="675"/>
      <c r="U13" s="675"/>
      <c r="V13" s="675"/>
      <c r="W13" s="675"/>
      <c r="X13" s="675"/>
      <c r="Y13" s="675"/>
      <c r="Z13" s="675"/>
      <c r="AA13" s="675"/>
      <c r="AB13" s="675"/>
      <c r="AC13" s="675"/>
      <c r="AD13" s="675"/>
      <c r="AE13" s="675"/>
      <c r="AF13" s="675"/>
      <c r="AG13" s="675"/>
      <c r="AH13" s="675"/>
      <c r="AI13" s="675"/>
      <c r="AJ13" s="675"/>
      <c r="AK13" s="675"/>
      <c r="AL13" s="675"/>
      <c r="AM13" s="675"/>
      <c r="AN13" s="675"/>
      <c r="AO13" s="675"/>
      <c r="AP13" s="675"/>
      <c r="AQ13" s="675"/>
      <c r="AR13" s="675"/>
      <c r="AS13" s="675"/>
      <c r="AT13" s="675"/>
      <c r="AU13" s="675"/>
      <c r="AV13" s="675"/>
      <c r="AW13" s="675"/>
      <c r="AX13" s="675"/>
      <c r="AY13" s="675"/>
      <c r="AZ13" s="675"/>
      <c r="BA13" s="675"/>
      <c r="BB13" s="675"/>
      <c r="BC13" s="1021"/>
      <c r="BD13" s="1021"/>
      <c r="BE13" s="1021"/>
      <c r="BF13" s="1021"/>
      <c r="BG13" s="1021"/>
      <c r="BH13" s="1021"/>
      <c r="BI13" s="1021"/>
      <c r="BJ13" s="1021"/>
      <c r="BK13" s="1162"/>
      <c r="BL13" s="1021"/>
      <c r="BM13" s="1021"/>
      <c r="BN13" s="1021"/>
      <c r="BO13" s="1021"/>
      <c r="BP13" s="1067"/>
      <c r="BQ13" s="1067"/>
      <c r="BR13" s="1067"/>
      <c r="BS13" s="1067"/>
      <c r="BT13" s="1067"/>
      <c r="BU13" s="1067"/>
      <c r="BV13" s="1067"/>
      <c r="BW13" s="1067"/>
      <c r="BX13" s="1067"/>
      <c r="BY13" s="1067"/>
      <c r="BZ13" s="1067"/>
      <c r="CA13" s="1067"/>
      <c r="CB13" s="1067"/>
      <c r="CC13" s="1067"/>
      <c r="CD13" s="1067"/>
      <c r="CE13" s="1067"/>
      <c r="CF13" s="1162"/>
      <c r="CG13" s="1021"/>
      <c r="CH13" s="1021"/>
      <c r="CI13" s="1021"/>
      <c r="CJ13" s="1162"/>
      <c r="CK13" s="1021"/>
      <c r="CL13" s="1021"/>
      <c r="CM13" s="1021"/>
      <c r="CN13" s="1042"/>
      <c r="CO13" s="1021"/>
      <c r="CP13" s="1021"/>
      <c r="CQ13" s="1021"/>
      <c r="CR13" s="1042"/>
      <c r="CS13" s="1021"/>
      <c r="CT13" s="1021"/>
      <c r="CU13" s="1021"/>
      <c r="CV13" s="1021"/>
      <c r="CW13" s="1021"/>
      <c r="CX13" s="1042"/>
      <c r="CY13" s="1021"/>
      <c r="CZ13" s="1021"/>
      <c r="DA13" s="1021"/>
      <c r="DB13" s="1067"/>
      <c r="DC13" s="1067"/>
      <c r="DD13" s="1042"/>
      <c r="DE13" s="1021"/>
      <c r="DF13" s="1021"/>
      <c r="DG13" s="1021"/>
      <c r="DH13" s="1042"/>
      <c r="DI13" s="1021"/>
      <c r="DJ13" s="1021"/>
      <c r="DK13" s="1021"/>
      <c r="DL13" s="1021"/>
      <c r="DM13" s="1021"/>
      <c r="DN13" s="1042"/>
      <c r="DO13" s="1021"/>
      <c r="DP13" s="1021"/>
      <c r="DQ13" s="1021"/>
      <c r="DR13" s="1021"/>
      <c r="DS13" s="1042"/>
      <c r="DT13" s="1021"/>
      <c r="DU13" s="1021"/>
      <c r="DV13" s="1021"/>
      <c r="DW13" s="1021"/>
      <c r="DX13" s="1021"/>
    </row>
    <row r="14" spans="1:128" s="1" customFormat="1" ht="12" customHeight="1">
      <c r="A14" s="1028">
        <v>104</v>
      </c>
      <c r="B14" s="1041">
        <v>75</v>
      </c>
      <c r="C14" s="1041">
        <v>5</v>
      </c>
      <c r="D14" s="1041">
        <v>15</v>
      </c>
      <c r="E14" s="1041">
        <v>2</v>
      </c>
      <c r="F14" s="1041">
        <v>1</v>
      </c>
      <c r="G14" s="1041">
        <v>6</v>
      </c>
      <c r="H14" s="1096">
        <v>71</v>
      </c>
      <c r="I14" s="1028">
        <v>6</v>
      </c>
      <c r="J14" s="675"/>
      <c r="K14" s="675"/>
      <c r="L14" s="675"/>
      <c r="M14" s="675"/>
      <c r="N14" s="675"/>
      <c r="O14" s="675"/>
      <c r="P14" s="675"/>
      <c r="Q14" s="675"/>
      <c r="R14" s="675"/>
      <c r="S14" s="675"/>
      <c r="T14" s="675"/>
      <c r="U14" s="675"/>
      <c r="V14" s="675"/>
      <c r="W14" s="675"/>
      <c r="X14" s="675"/>
      <c r="Y14" s="675"/>
      <c r="Z14" s="675"/>
      <c r="AA14" s="675"/>
      <c r="AB14" s="675"/>
      <c r="AC14" s="675"/>
      <c r="AD14" s="675"/>
      <c r="AE14" s="675"/>
      <c r="AF14" s="675"/>
      <c r="AG14" s="675"/>
      <c r="AH14" s="675"/>
      <c r="AI14" s="675"/>
      <c r="AJ14" s="675"/>
      <c r="AK14" s="675"/>
      <c r="AL14" s="675"/>
      <c r="AM14" s="675"/>
      <c r="AN14" s="675"/>
      <c r="AO14" s="675"/>
      <c r="AP14" s="675"/>
      <c r="AQ14" s="675"/>
      <c r="AR14" s="675"/>
      <c r="AS14" s="675"/>
      <c r="AT14" s="675"/>
      <c r="AU14" s="675"/>
      <c r="AV14" s="675"/>
      <c r="AW14" s="675"/>
      <c r="AX14" s="675"/>
      <c r="AY14" s="675"/>
      <c r="AZ14" s="675"/>
      <c r="BA14" s="675"/>
      <c r="BB14" s="675"/>
      <c r="BC14" s="1020">
        <v>75</v>
      </c>
      <c r="BD14" s="1020">
        <v>15</v>
      </c>
      <c r="BE14" s="1020">
        <v>33</v>
      </c>
      <c r="BF14" s="1020">
        <v>22</v>
      </c>
      <c r="BG14" s="1020">
        <v>4</v>
      </c>
      <c r="BH14" s="1020">
        <v>36</v>
      </c>
      <c r="BI14" s="1020">
        <v>72</v>
      </c>
      <c r="BJ14" s="1020">
        <v>6</v>
      </c>
      <c r="BK14" s="1161"/>
      <c r="BL14" s="1020">
        <v>43</v>
      </c>
      <c r="BM14" s="1020">
        <v>24</v>
      </c>
      <c r="BN14" s="1020">
        <v>110</v>
      </c>
      <c r="BO14" s="1020">
        <v>2</v>
      </c>
      <c r="BP14" s="1080">
        <v>0</v>
      </c>
      <c r="BQ14" s="1080">
        <v>18</v>
      </c>
      <c r="BR14" s="1080">
        <v>0</v>
      </c>
      <c r="BS14" s="1080">
        <v>10</v>
      </c>
      <c r="BT14" s="1080">
        <v>0</v>
      </c>
      <c r="BU14" s="1080">
        <v>11</v>
      </c>
      <c r="BV14" s="1080">
        <v>0</v>
      </c>
      <c r="BW14" s="1080">
        <v>7</v>
      </c>
      <c r="BX14" s="1080">
        <v>0</v>
      </c>
      <c r="BY14" s="1080">
        <v>0</v>
      </c>
      <c r="BZ14" s="1080">
        <v>0</v>
      </c>
      <c r="CA14" s="1080">
        <v>2</v>
      </c>
      <c r="CB14" s="1080">
        <v>0</v>
      </c>
      <c r="CC14" s="1080">
        <v>0</v>
      </c>
      <c r="CD14" s="1080">
        <v>0</v>
      </c>
      <c r="CE14" s="1080">
        <v>0</v>
      </c>
      <c r="CF14" s="1161"/>
      <c r="CG14" s="1020">
        <v>136</v>
      </c>
      <c r="CH14" s="1020">
        <v>40</v>
      </c>
      <c r="CI14" s="1020">
        <v>5</v>
      </c>
      <c r="CJ14" s="1161"/>
      <c r="CK14" s="1020">
        <v>158</v>
      </c>
      <c r="CL14" s="1020">
        <v>17</v>
      </c>
      <c r="CM14" s="1020">
        <v>6</v>
      </c>
      <c r="CN14" s="1041"/>
      <c r="CO14" s="1020">
        <v>87</v>
      </c>
      <c r="CP14" s="1020">
        <v>88</v>
      </c>
      <c r="CQ14" s="1020">
        <v>6</v>
      </c>
      <c r="CR14" s="1041"/>
      <c r="CS14" s="1020">
        <v>21</v>
      </c>
      <c r="CT14" s="1020">
        <v>25</v>
      </c>
      <c r="CU14" s="1020">
        <v>58</v>
      </c>
      <c r="CV14" s="1020">
        <v>74</v>
      </c>
      <c r="CW14" s="1020">
        <v>3</v>
      </c>
      <c r="CX14" s="1041"/>
      <c r="CY14" s="1020">
        <v>132</v>
      </c>
      <c r="CZ14" s="1020">
        <v>46</v>
      </c>
      <c r="DA14" s="1020">
        <v>3</v>
      </c>
      <c r="DB14" s="1080">
        <v>8</v>
      </c>
      <c r="DC14" s="1080">
        <v>33</v>
      </c>
      <c r="DD14" s="1041"/>
      <c r="DE14" s="1020">
        <v>27</v>
      </c>
      <c r="DF14" s="1020">
        <v>16</v>
      </c>
      <c r="DG14" s="1020">
        <v>3</v>
      </c>
      <c r="DH14" s="1041"/>
      <c r="DI14" s="1020">
        <v>23</v>
      </c>
      <c r="DJ14" s="1020">
        <v>32</v>
      </c>
      <c r="DK14" s="1020">
        <v>24</v>
      </c>
      <c r="DL14" s="1020">
        <v>85</v>
      </c>
      <c r="DM14" s="1020">
        <v>3</v>
      </c>
      <c r="DN14" s="1041"/>
      <c r="DO14" s="1020">
        <v>20</v>
      </c>
      <c r="DP14" s="1020">
        <v>48</v>
      </c>
      <c r="DQ14" s="1020">
        <v>85</v>
      </c>
      <c r="DR14" s="1020">
        <v>10</v>
      </c>
      <c r="DS14" s="1041"/>
      <c r="DT14" s="1020">
        <v>21</v>
      </c>
      <c r="DU14" s="1020">
        <v>24</v>
      </c>
      <c r="DV14" s="1020">
        <v>65</v>
      </c>
      <c r="DW14" s="1020">
        <v>63</v>
      </c>
      <c r="DX14" s="1020">
        <v>6</v>
      </c>
    </row>
    <row r="15" spans="1:128" s="1" customFormat="1" ht="12" customHeight="1">
      <c r="A15" s="1029"/>
      <c r="B15" s="1042"/>
      <c r="C15" s="1042"/>
      <c r="D15" s="1042"/>
      <c r="E15" s="1042"/>
      <c r="F15" s="1042"/>
      <c r="G15" s="1042"/>
      <c r="H15" s="1097"/>
      <c r="I15" s="1029"/>
      <c r="J15" s="675"/>
      <c r="K15" s="675"/>
      <c r="L15" s="675"/>
      <c r="M15" s="675"/>
      <c r="N15" s="675"/>
      <c r="O15" s="675"/>
      <c r="P15" s="675"/>
      <c r="Q15" s="675"/>
      <c r="R15" s="675"/>
      <c r="S15" s="675"/>
      <c r="T15" s="675"/>
      <c r="U15" s="675"/>
      <c r="V15" s="675"/>
      <c r="W15" s="675"/>
      <c r="X15" s="675"/>
      <c r="Y15" s="675"/>
      <c r="Z15" s="675"/>
      <c r="AA15" s="675"/>
      <c r="AB15" s="675"/>
      <c r="AC15" s="675"/>
      <c r="AD15" s="675"/>
      <c r="AE15" s="675"/>
      <c r="AF15" s="675"/>
      <c r="AG15" s="675"/>
      <c r="AH15" s="675"/>
      <c r="AI15" s="675"/>
      <c r="AJ15" s="675"/>
      <c r="AK15" s="675"/>
      <c r="AL15" s="675"/>
      <c r="AM15" s="675"/>
      <c r="AN15" s="675"/>
      <c r="AO15" s="675"/>
      <c r="AP15" s="675"/>
      <c r="AQ15" s="675"/>
      <c r="AR15" s="675"/>
      <c r="AS15" s="675"/>
      <c r="AT15" s="675"/>
      <c r="AU15" s="675"/>
      <c r="AV15" s="675"/>
      <c r="AW15" s="675"/>
      <c r="AX15" s="675"/>
      <c r="AY15" s="675"/>
      <c r="AZ15" s="675"/>
      <c r="BA15" s="675"/>
      <c r="BB15" s="675"/>
      <c r="BC15" s="1021"/>
      <c r="BD15" s="1021"/>
      <c r="BE15" s="1021"/>
      <c r="BF15" s="1021"/>
      <c r="BG15" s="1021"/>
      <c r="BH15" s="1021"/>
      <c r="BI15" s="1021"/>
      <c r="BJ15" s="1021"/>
      <c r="BK15" s="1162"/>
      <c r="BL15" s="1021"/>
      <c r="BM15" s="1021"/>
      <c r="BN15" s="1021"/>
      <c r="BO15" s="1021"/>
      <c r="BP15" s="1067"/>
      <c r="BQ15" s="1067"/>
      <c r="BR15" s="1067"/>
      <c r="BS15" s="1067"/>
      <c r="BT15" s="1067"/>
      <c r="BU15" s="1067"/>
      <c r="BV15" s="1067"/>
      <c r="BW15" s="1067"/>
      <c r="BX15" s="1067"/>
      <c r="BY15" s="1067"/>
      <c r="BZ15" s="1067"/>
      <c r="CA15" s="1067"/>
      <c r="CB15" s="1067"/>
      <c r="CC15" s="1067"/>
      <c r="CD15" s="1067"/>
      <c r="CE15" s="1067"/>
      <c r="CF15" s="1162"/>
      <c r="CG15" s="1021"/>
      <c r="CH15" s="1021"/>
      <c r="CI15" s="1021"/>
      <c r="CJ15" s="1162"/>
      <c r="CK15" s="1021"/>
      <c r="CL15" s="1021"/>
      <c r="CM15" s="1021"/>
      <c r="CN15" s="1042"/>
      <c r="CO15" s="1021"/>
      <c r="CP15" s="1021"/>
      <c r="CQ15" s="1021"/>
      <c r="CR15" s="1042"/>
      <c r="CS15" s="1021"/>
      <c r="CT15" s="1021"/>
      <c r="CU15" s="1021"/>
      <c r="CV15" s="1021"/>
      <c r="CW15" s="1021"/>
      <c r="CX15" s="1042"/>
      <c r="CY15" s="1021"/>
      <c r="CZ15" s="1021"/>
      <c r="DA15" s="1021"/>
      <c r="DB15" s="1067"/>
      <c r="DC15" s="1067"/>
      <c r="DD15" s="1042"/>
      <c r="DE15" s="1021"/>
      <c r="DF15" s="1021"/>
      <c r="DG15" s="1021"/>
      <c r="DH15" s="1042"/>
      <c r="DI15" s="1021"/>
      <c r="DJ15" s="1021"/>
      <c r="DK15" s="1021"/>
      <c r="DL15" s="1021"/>
      <c r="DM15" s="1021"/>
      <c r="DN15" s="1042"/>
      <c r="DO15" s="1021"/>
      <c r="DP15" s="1021"/>
      <c r="DQ15" s="1021"/>
      <c r="DR15" s="1021"/>
      <c r="DS15" s="1042"/>
      <c r="DT15" s="1021"/>
      <c r="DU15" s="1021"/>
      <c r="DV15" s="1021"/>
      <c r="DW15" s="1021"/>
      <c r="DX15" s="1021"/>
    </row>
    <row r="16" spans="1:128" s="1" customFormat="1" ht="12" customHeight="1">
      <c r="A16" s="1028">
        <v>15</v>
      </c>
      <c r="B16" s="1041">
        <v>13</v>
      </c>
      <c r="C16" s="1041">
        <v>0</v>
      </c>
      <c r="D16" s="1041">
        <v>1</v>
      </c>
      <c r="E16" s="1041">
        <v>1</v>
      </c>
      <c r="F16" s="1041">
        <v>0</v>
      </c>
      <c r="G16" s="1041">
        <v>0</v>
      </c>
      <c r="H16" s="1096">
        <v>18</v>
      </c>
      <c r="I16" s="1028">
        <v>2</v>
      </c>
      <c r="J16" s="675"/>
      <c r="K16" s="675"/>
      <c r="L16" s="675"/>
      <c r="M16" s="675"/>
      <c r="N16" s="675"/>
      <c r="O16" s="675"/>
      <c r="P16" s="675"/>
      <c r="Q16" s="675"/>
      <c r="R16" s="675"/>
      <c r="S16" s="675"/>
      <c r="T16" s="675"/>
      <c r="U16" s="675"/>
      <c r="V16" s="675"/>
      <c r="W16" s="675"/>
      <c r="X16" s="675"/>
      <c r="Y16" s="675"/>
      <c r="Z16" s="675"/>
      <c r="AA16" s="675"/>
      <c r="AB16" s="675"/>
      <c r="AC16" s="675"/>
      <c r="AD16" s="675"/>
      <c r="AE16" s="675"/>
      <c r="AF16" s="675"/>
      <c r="AG16" s="675"/>
      <c r="AH16" s="675"/>
      <c r="AI16" s="675"/>
      <c r="AJ16" s="675"/>
      <c r="AK16" s="675"/>
      <c r="AL16" s="675"/>
      <c r="AM16" s="675"/>
      <c r="AN16" s="675"/>
      <c r="AO16" s="675"/>
      <c r="AP16" s="675"/>
      <c r="AQ16" s="675"/>
      <c r="AR16" s="675"/>
      <c r="AS16" s="675"/>
      <c r="AT16" s="675"/>
      <c r="AU16" s="675"/>
      <c r="AV16" s="675"/>
      <c r="AW16" s="675"/>
      <c r="AX16" s="675"/>
      <c r="AY16" s="675"/>
      <c r="AZ16" s="675"/>
      <c r="BA16" s="675"/>
      <c r="BB16" s="675"/>
      <c r="BC16" s="1020">
        <v>13</v>
      </c>
      <c r="BD16" s="1020">
        <v>2</v>
      </c>
      <c r="BE16" s="1020">
        <v>2</v>
      </c>
      <c r="BF16" s="1020">
        <v>5</v>
      </c>
      <c r="BG16" s="1020">
        <v>0</v>
      </c>
      <c r="BH16" s="1020">
        <v>4</v>
      </c>
      <c r="BI16" s="1020">
        <v>18</v>
      </c>
      <c r="BJ16" s="1020">
        <v>2</v>
      </c>
      <c r="BK16" s="1161"/>
      <c r="BL16" s="1020">
        <v>3</v>
      </c>
      <c r="BM16" s="1020">
        <v>3</v>
      </c>
      <c r="BN16" s="1020">
        <v>25</v>
      </c>
      <c r="BO16" s="1020">
        <v>3</v>
      </c>
      <c r="BP16" s="1080">
        <v>0</v>
      </c>
      <c r="BQ16" s="1080">
        <v>3</v>
      </c>
      <c r="BR16" s="1080">
        <v>0</v>
      </c>
      <c r="BS16" s="1080">
        <v>2</v>
      </c>
      <c r="BT16" s="1080">
        <v>0</v>
      </c>
      <c r="BU16" s="1080">
        <v>2</v>
      </c>
      <c r="BV16" s="1080">
        <v>0</v>
      </c>
      <c r="BW16" s="1080">
        <v>2</v>
      </c>
      <c r="BX16" s="1080">
        <v>0</v>
      </c>
      <c r="BY16" s="1080">
        <v>0</v>
      </c>
      <c r="BZ16" s="1080">
        <v>0</v>
      </c>
      <c r="CA16" s="1080">
        <v>0</v>
      </c>
      <c r="CB16" s="1080">
        <v>0</v>
      </c>
      <c r="CC16" s="1080">
        <v>0</v>
      </c>
      <c r="CD16" s="1080">
        <v>0</v>
      </c>
      <c r="CE16" s="1080">
        <v>0</v>
      </c>
      <c r="CF16" s="1161"/>
      <c r="CG16" s="1020">
        <v>24</v>
      </c>
      <c r="CH16" s="1020">
        <v>7</v>
      </c>
      <c r="CI16" s="1020">
        <v>4</v>
      </c>
      <c r="CJ16" s="1161"/>
      <c r="CK16" s="1020">
        <v>30</v>
      </c>
      <c r="CL16" s="1020">
        <v>2</v>
      </c>
      <c r="CM16" s="1020">
        <v>3</v>
      </c>
      <c r="CN16" s="1041"/>
      <c r="CO16" s="1020">
        <v>9</v>
      </c>
      <c r="CP16" s="1020">
        <v>22</v>
      </c>
      <c r="CQ16" s="1020">
        <v>4</v>
      </c>
      <c r="CR16" s="1041"/>
      <c r="CS16" s="1020">
        <v>0</v>
      </c>
      <c r="CT16" s="1020">
        <v>3</v>
      </c>
      <c r="CU16" s="1020">
        <v>8</v>
      </c>
      <c r="CV16" s="1020">
        <v>23</v>
      </c>
      <c r="CW16" s="1020">
        <v>1</v>
      </c>
      <c r="CX16" s="1041"/>
      <c r="CY16" s="1020">
        <v>18</v>
      </c>
      <c r="CZ16" s="1020">
        <v>17</v>
      </c>
      <c r="DA16" s="1020">
        <v>0</v>
      </c>
      <c r="DB16" s="1080">
        <v>2</v>
      </c>
      <c r="DC16" s="1080">
        <v>6</v>
      </c>
      <c r="DD16" s="1041"/>
      <c r="DE16" s="1020">
        <v>4</v>
      </c>
      <c r="DF16" s="1020">
        <v>12</v>
      </c>
      <c r="DG16" s="1020">
        <v>1</v>
      </c>
      <c r="DH16" s="1041"/>
      <c r="DI16" s="1020">
        <v>0</v>
      </c>
      <c r="DJ16" s="1020">
        <v>3</v>
      </c>
      <c r="DK16" s="1020">
        <v>9</v>
      </c>
      <c r="DL16" s="1020">
        <v>16</v>
      </c>
      <c r="DM16" s="1020">
        <v>2</v>
      </c>
      <c r="DN16" s="1041"/>
      <c r="DO16" s="1020">
        <v>0</v>
      </c>
      <c r="DP16" s="1020">
        <v>13</v>
      </c>
      <c r="DQ16" s="1020">
        <v>16</v>
      </c>
      <c r="DR16" s="1020">
        <v>3</v>
      </c>
      <c r="DS16" s="1041"/>
      <c r="DT16" s="1020">
        <v>0</v>
      </c>
      <c r="DU16" s="1020">
        <v>5</v>
      </c>
      <c r="DV16" s="1020">
        <v>10</v>
      </c>
      <c r="DW16" s="1020">
        <v>18</v>
      </c>
      <c r="DX16" s="1020">
        <v>1</v>
      </c>
    </row>
    <row r="17" spans="1:128" s="1" customFormat="1" ht="12" customHeight="1">
      <c r="A17" s="1029"/>
      <c r="B17" s="1042"/>
      <c r="C17" s="1042"/>
      <c r="D17" s="1042"/>
      <c r="E17" s="1042"/>
      <c r="F17" s="1042"/>
      <c r="G17" s="1042"/>
      <c r="H17" s="1097"/>
      <c r="I17" s="1029"/>
      <c r="J17" s="675"/>
      <c r="K17" s="675"/>
      <c r="L17" s="675"/>
      <c r="M17" s="675"/>
      <c r="N17" s="675"/>
      <c r="O17" s="675"/>
      <c r="P17" s="675"/>
      <c r="Q17" s="675"/>
      <c r="R17" s="675"/>
      <c r="S17" s="675"/>
      <c r="T17" s="675"/>
      <c r="U17" s="675"/>
      <c r="V17" s="675"/>
      <c r="W17" s="675"/>
      <c r="X17" s="675"/>
      <c r="Y17" s="675"/>
      <c r="Z17" s="675"/>
      <c r="AA17" s="675"/>
      <c r="AB17" s="675"/>
      <c r="AC17" s="675"/>
      <c r="AD17" s="675"/>
      <c r="AE17" s="675"/>
      <c r="AF17" s="675"/>
      <c r="AG17" s="675"/>
      <c r="AH17" s="675"/>
      <c r="AI17" s="675"/>
      <c r="AJ17" s="675"/>
      <c r="AK17" s="675"/>
      <c r="AL17" s="675"/>
      <c r="AM17" s="675"/>
      <c r="AN17" s="675"/>
      <c r="AO17" s="675"/>
      <c r="AP17" s="675"/>
      <c r="AQ17" s="675"/>
      <c r="AR17" s="675"/>
      <c r="AS17" s="675"/>
      <c r="AT17" s="675"/>
      <c r="AU17" s="675"/>
      <c r="AV17" s="675"/>
      <c r="AW17" s="675"/>
      <c r="AX17" s="675"/>
      <c r="AY17" s="675"/>
      <c r="AZ17" s="675"/>
      <c r="BA17" s="675"/>
      <c r="BB17" s="675"/>
      <c r="BC17" s="1021"/>
      <c r="BD17" s="1021"/>
      <c r="BE17" s="1021"/>
      <c r="BF17" s="1021"/>
      <c r="BG17" s="1021"/>
      <c r="BH17" s="1021"/>
      <c r="BI17" s="1021"/>
      <c r="BJ17" s="1021"/>
      <c r="BK17" s="1162"/>
      <c r="BL17" s="1021"/>
      <c r="BM17" s="1021"/>
      <c r="BN17" s="1021"/>
      <c r="BO17" s="1021"/>
      <c r="BP17" s="1067"/>
      <c r="BQ17" s="1067"/>
      <c r="BR17" s="1067"/>
      <c r="BS17" s="1067"/>
      <c r="BT17" s="1067"/>
      <c r="BU17" s="1067"/>
      <c r="BV17" s="1067"/>
      <c r="BW17" s="1067"/>
      <c r="BX17" s="1067"/>
      <c r="BY17" s="1067"/>
      <c r="BZ17" s="1067"/>
      <c r="CA17" s="1067"/>
      <c r="CB17" s="1067"/>
      <c r="CC17" s="1067"/>
      <c r="CD17" s="1067"/>
      <c r="CE17" s="1067"/>
      <c r="CF17" s="1162"/>
      <c r="CG17" s="1021"/>
      <c r="CH17" s="1021"/>
      <c r="CI17" s="1021"/>
      <c r="CJ17" s="1162"/>
      <c r="CK17" s="1021"/>
      <c r="CL17" s="1021"/>
      <c r="CM17" s="1021"/>
      <c r="CN17" s="1042"/>
      <c r="CO17" s="1021"/>
      <c r="CP17" s="1021"/>
      <c r="CQ17" s="1021"/>
      <c r="CR17" s="1042"/>
      <c r="CS17" s="1021"/>
      <c r="CT17" s="1021"/>
      <c r="CU17" s="1021"/>
      <c r="CV17" s="1021"/>
      <c r="CW17" s="1021"/>
      <c r="CX17" s="1042"/>
      <c r="CY17" s="1021"/>
      <c r="CZ17" s="1021"/>
      <c r="DA17" s="1021"/>
      <c r="DB17" s="1067"/>
      <c r="DC17" s="1067"/>
      <c r="DD17" s="1042"/>
      <c r="DE17" s="1021"/>
      <c r="DF17" s="1021"/>
      <c r="DG17" s="1021"/>
      <c r="DH17" s="1042"/>
      <c r="DI17" s="1021"/>
      <c r="DJ17" s="1021"/>
      <c r="DK17" s="1021"/>
      <c r="DL17" s="1021"/>
      <c r="DM17" s="1021"/>
      <c r="DN17" s="1042"/>
      <c r="DO17" s="1021"/>
      <c r="DP17" s="1021"/>
      <c r="DQ17" s="1021"/>
      <c r="DR17" s="1021"/>
      <c r="DS17" s="1042"/>
      <c r="DT17" s="1021"/>
      <c r="DU17" s="1021"/>
      <c r="DV17" s="1021"/>
      <c r="DW17" s="1021"/>
      <c r="DX17" s="1021"/>
    </row>
    <row r="18" spans="1:128" s="1" customFormat="1" ht="12" customHeight="1">
      <c r="A18" s="1028">
        <v>7</v>
      </c>
      <c r="B18" s="1041">
        <v>7</v>
      </c>
      <c r="C18" s="1041">
        <v>0</v>
      </c>
      <c r="D18" s="1041">
        <v>0</v>
      </c>
      <c r="E18" s="1041">
        <v>0</v>
      </c>
      <c r="F18" s="1041">
        <v>0</v>
      </c>
      <c r="G18" s="1041">
        <v>0</v>
      </c>
      <c r="H18" s="1096">
        <v>13</v>
      </c>
      <c r="I18" s="1028">
        <v>1</v>
      </c>
      <c r="J18" s="675"/>
      <c r="K18" s="675"/>
      <c r="L18" s="675"/>
      <c r="M18" s="675"/>
      <c r="N18" s="675"/>
      <c r="O18" s="675"/>
      <c r="P18" s="675"/>
      <c r="Q18" s="675"/>
      <c r="R18" s="675"/>
      <c r="S18" s="675"/>
      <c r="T18" s="675"/>
      <c r="U18" s="675"/>
      <c r="V18" s="675"/>
      <c r="W18" s="675"/>
      <c r="X18" s="675"/>
      <c r="Y18" s="675"/>
      <c r="Z18" s="675"/>
      <c r="AA18" s="675"/>
      <c r="AB18" s="675"/>
      <c r="AC18" s="675"/>
      <c r="AD18" s="675"/>
      <c r="AE18" s="675"/>
      <c r="AF18" s="675"/>
      <c r="AG18" s="675"/>
      <c r="AH18" s="675"/>
      <c r="AI18" s="675"/>
      <c r="AJ18" s="675"/>
      <c r="AK18" s="675"/>
      <c r="AL18" s="675"/>
      <c r="AM18" s="675"/>
      <c r="AN18" s="675"/>
      <c r="AO18" s="675"/>
      <c r="AP18" s="675"/>
      <c r="AQ18" s="675"/>
      <c r="AR18" s="675"/>
      <c r="AS18" s="675"/>
      <c r="AT18" s="675"/>
      <c r="AU18" s="675"/>
      <c r="AV18" s="675"/>
      <c r="AW18" s="675"/>
      <c r="AX18" s="675"/>
      <c r="AY18" s="675"/>
      <c r="AZ18" s="675"/>
      <c r="BA18" s="675"/>
      <c r="BB18" s="675"/>
      <c r="BC18" s="1020">
        <v>7</v>
      </c>
      <c r="BD18" s="1020">
        <v>1</v>
      </c>
      <c r="BE18" s="1020">
        <v>3</v>
      </c>
      <c r="BF18" s="1020">
        <v>3</v>
      </c>
      <c r="BG18" s="1020">
        <v>0</v>
      </c>
      <c r="BH18" s="1020">
        <v>4</v>
      </c>
      <c r="BI18" s="1020">
        <v>13</v>
      </c>
      <c r="BJ18" s="1020">
        <v>1</v>
      </c>
      <c r="BK18" s="1161"/>
      <c r="BL18" s="1020">
        <v>3</v>
      </c>
      <c r="BM18" s="1020">
        <v>0</v>
      </c>
      <c r="BN18" s="1020">
        <v>18</v>
      </c>
      <c r="BO18" s="1020">
        <v>0</v>
      </c>
      <c r="BP18" s="1080">
        <v>0</v>
      </c>
      <c r="BQ18" s="1080">
        <v>0</v>
      </c>
      <c r="BR18" s="1080">
        <v>0</v>
      </c>
      <c r="BS18" s="1080">
        <v>0</v>
      </c>
      <c r="BT18" s="1080">
        <v>0</v>
      </c>
      <c r="BU18" s="1080">
        <v>0</v>
      </c>
      <c r="BV18" s="1080">
        <v>0</v>
      </c>
      <c r="BW18" s="1080">
        <v>0</v>
      </c>
      <c r="BX18" s="1080">
        <v>0</v>
      </c>
      <c r="BY18" s="1080">
        <v>0</v>
      </c>
      <c r="BZ18" s="1080">
        <v>0</v>
      </c>
      <c r="CA18" s="1080">
        <v>0</v>
      </c>
      <c r="CB18" s="1080">
        <v>0</v>
      </c>
      <c r="CC18" s="1080">
        <v>0</v>
      </c>
      <c r="CD18" s="1080">
        <v>0</v>
      </c>
      <c r="CE18" s="1080">
        <v>0</v>
      </c>
      <c r="CF18" s="1161"/>
      <c r="CG18" s="1020">
        <v>14</v>
      </c>
      <c r="CH18" s="1020">
        <v>6</v>
      </c>
      <c r="CI18" s="1020">
        <v>1</v>
      </c>
      <c r="CJ18" s="1161"/>
      <c r="CK18" s="1020">
        <v>17</v>
      </c>
      <c r="CL18" s="1020">
        <v>3</v>
      </c>
      <c r="CM18" s="1020">
        <v>1</v>
      </c>
      <c r="CN18" s="1041"/>
      <c r="CO18" s="1020">
        <v>7</v>
      </c>
      <c r="CP18" s="1020">
        <v>12</v>
      </c>
      <c r="CQ18" s="1020">
        <v>2</v>
      </c>
      <c r="CR18" s="1041"/>
      <c r="CS18" s="1020">
        <v>0</v>
      </c>
      <c r="CT18" s="1020">
        <v>0</v>
      </c>
      <c r="CU18" s="1020">
        <v>12</v>
      </c>
      <c r="CV18" s="1020">
        <v>9</v>
      </c>
      <c r="CW18" s="1020">
        <v>0</v>
      </c>
      <c r="CX18" s="1041"/>
      <c r="CY18" s="1020">
        <v>6</v>
      </c>
      <c r="CZ18" s="1020">
        <v>15</v>
      </c>
      <c r="DA18" s="1020">
        <v>0</v>
      </c>
      <c r="DB18" s="1080">
        <v>0</v>
      </c>
      <c r="DC18" s="1080">
        <v>1</v>
      </c>
      <c r="DD18" s="1041"/>
      <c r="DE18" s="1020">
        <v>4</v>
      </c>
      <c r="DF18" s="1020">
        <v>10</v>
      </c>
      <c r="DG18" s="1020">
        <v>1</v>
      </c>
      <c r="DH18" s="1041"/>
      <c r="DI18" s="1020">
        <v>3</v>
      </c>
      <c r="DJ18" s="1020">
        <v>0</v>
      </c>
      <c r="DK18" s="1020">
        <v>4</v>
      </c>
      <c r="DL18" s="1020">
        <v>13</v>
      </c>
      <c r="DM18" s="1020">
        <v>0</v>
      </c>
      <c r="DN18" s="1041"/>
      <c r="DO18" s="1020">
        <v>0</v>
      </c>
      <c r="DP18" s="1020">
        <v>5</v>
      </c>
      <c r="DQ18" s="1020">
        <v>13</v>
      </c>
      <c r="DR18" s="1020">
        <v>2</v>
      </c>
      <c r="DS18" s="1041"/>
      <c r="DT18" s="1020">
        <v>0</v>
      </c>
      <c r="DU18" s="1020">
        <v>1</v>
      </c>
      <c r="DV18" s="1020">
        <v>14</v>
      </c>
      <c r="DW18" s="1020">
        <v>6</v>
      </c>
      <c r="DX18" s="1020">
        <v>0</v>
      </c>
    </row>
    <row r="19" spans="1:128" s="1" customFormat="1" ht="12" customHeight="1">
      <c r="A19" s="1029"/>
      <c r="B19" s="1042"/>
      <c r="C19" s="1042"/>
      <c r="D19" s="1042"/>
      <c r="E19" s="1042"/>
      <c r="F19" s="1042"/>
      <c r="G19" s="1042"/>
      <c r="H19" s="1097"/>
      <c r="I19" s="1029"/>
      <c r="J19" s="676"/>
      <c r="K19" s="676"/>
      <c r="L19" s="676"/>
      <c r="M19" s="676"/>
      <c r="N19" s="676"/>
      <c r="O19" s="676"/>
      <c r="P19" s="676"/>
      <c r="Q19" s="676"/>
      <c r="R19" s="676"/>
      <c r="S19" s="676"/>
      <c r="T19" s="676"/>
      <c r="U19" s="676"/>
      <c r="V19" s="676"/>
      <c r="W19" s="676"/>
      <c r="X19" s="676"/>
      <c r="Y19" s="676"/>
      <c r="Z19" s="676"/>
      <c r="AA19" s="676"/>
      <c r="AB19" s="676"/>
      <c r="AC19" s="676"/>
      <c r="AD19" s="676"/>
      <c r="AE19" s="676"/>
      <c r="AF19" s="676"/>
      <c r="AG19" s="676"/>
      <c r="AH19" s="676"/>
      <c r="AI19" s="676"/>
      <c r="AJ19" s="676"/>
      <c r="AK19" s="676"/>
      <c r="AL19" s="676"/>
      <c r="AM19" s="676"/>
      <c r="AN19" s="676"/>
      <c r="AO19" s="676"/>
      <c r="AP19" s="676"/>
      <c r="AQ19" s="676"/>
      <c r="AR19" s="676"/>
      <c r="AS19" s="676"/>
      <c r="AT19" s="676"/>
      <c r="AU19" s="676"/>
      <c r="AV19" s="676"/>
      <c r="AW19" s="676"/>
      <c r="AX19" s="676"/>
      <c r="AY19" s="676"/>
      <c r="AZ19" s="676"/>
      <c r="BA19" s="676"/>
      <c r="BB19" s="676"/>
      <c r="BC19" s="1021"/>
      <c r="BD19" s="1021"/>
      <c r="BE19" s="1021"/>
      <c r="BF19" s="1021"/>
      <c r="BG19" s="1021"/>
      <c r="BH19" s="1021"/>
      <c r="BI19" s="1021"/>
      <c r="BJ19" s="1021"/>
      <c r="BK19" s="1162"/>
      <c r="BL19" s="1021"/>
      <c r="BM19" s="1021"/>
      <c r="BN19" s="1021"/>
      <c r="BO19" s="1021"/>
      <c r="BP19" s="1067"/>
      <c r="BQ19" s="1067"/>
      <c r="BR19" s="1067"/>
      <c r="BS19" s="1067"/>
      <c r="BT19" s="1067"/>
      <c r="BU19" s="1067"/>
      <c r="BV19" s="1067"/>
      <c r="BW19" s="1067"/>
      <c r="BX19" s="1067"/>
      <c r="BY19" s="1067"/>
      <c r="BZ19" s="1067"/>
      <c r="CA19" s="1067"/>
      <c r="CB19" s="1067"/>
      <c r="CC19" s="1067"/>
      <c r="CD19" s="1067"/>
      <c r="CE19" s="1067"/>
      <c r="CF19" s="1162"/>
      <c r="CG19" s="1021"/>
      <c r="CH19" s="1021"/>
      <c r="CI19" s="1021"/>
      <c r="CJ19" s="1162"/>
      <c r="CK19" s="1021"/>
      <c r="CL19" s="1021"/>
      <c r="CM19" s="1021"/>
      <c r="CN19" s="1042"/>
      <c r="CO19" s="1021"/>
      <c r="CP19" s="1021"/>
      <c r="CQ19" s="1021"/>
      <c r="CR19" s="1042"/>
      <c r="CS19" s="1021"/>
      <c r="CT19" s="1021"/>
      <c r="CU19" s="1021"/>
      <c r="CV19" s="1021"/>
      <c r="CW19" s="1021"/>
      <c r="CX19" s="1042"/>
      <c r="CY19" s="1021"/>
      <c r="CZ19" s="1021"/>
      <c r="DA19" s="1021"/>
      <c r="DB19" s="1067"/>
      <c r="DC19" s="1067"/>
      <c r="DD19" s="1042"/>
      <c r="DE19" s="1021"/>
      <c r="DF19" s="1021"/>
      <c r="DG19" s="1021"/>
      <c r="DH19" s="1042"/>
      <c r="DI19" s="1021"/>
      <c r="DJ19" s="1021"/>
      <c r="DK19" s="1021"/>
      <c r="DL19" s="1021"/>
      <c r="DM19" s="1021"/>
      <c r="DN19" s="1042"/>
      <c r="DO19" s="1021"/>
      <c r="DP19" s="1021"/>
      <c r="DQ19" s="1021"/>
      <c r="DR19" s="1021"/>
      <c r="DS19" s="1042"/>
      <c r="DT19" s="1021"/>
      <c r="DU19" s="1021"/>
      <c r="DV19" s="1021"/>
      <c r="DW19" s="1021"/>
      <c r="DX19" s="1021"/>
    </row>
    <row r="20" spans="1:128" s="1" customFormat="1" ht="12" customHeight="1">
      <c r="A20" s="1028">
        <v>15</v>
      </c>
      <c r="B20" s="1041">
        <v>10</v>
      </c>
      <c r="C20" s="1041">
        <v>3</v>
      </c>
      <c r="D20" s="1041">
        <v>1</v>
      </c>
      <c r="E20" s="1041">
        <v>0</v>
      </c>
      <c r="F20" s="1041">
        <v>1</v>
      </c>
      <c r="G20" s="1041">
        <v>0</v>
      </c>
      <c r="H20" s="1096">
        <v>6</v>
      </c>
      <c r="I20" s="1028">
        <v>0</v>
      </c>
      <c r="J20" s="676"/>
      <c r="K20" s="676"/>
      <c r="L20" s="676"/>
      <c r="M20" s="676"/>
      <c r="N20" s="676"/>
      <c r="O20" s="676"/>
      <c r="P20" s="676"/>
      <c r="Q20" s="676"/>
      <c r="R20" s="676"/>
      <c r="S20" s="676"/>
      <c r="T20" s="676"/>
      <c r="U20" s="676"/>
      <c r="V20" s="676"/>
      <c r="W20" s="676"/>
      <c r="X20" s="676"/>
      <c r="Y20" s="676"/>
      <c r="Z20" s="676"/>
      <c r="AA20" s="676"/>
      <c r="AB20" s="676"/>
      <c r="AC20" s="676"/>
      <c r="AD20" s="676"/>
      <c r="AE20" s="676"/>
      <c r="AF20" s="676"/>
      <c r="AG20" s="676"/>
      <c r="AH20" s="676"/>
      <c r="AI20" s="676"/>
      <c r="AJ20" s="676"/>
      <c r="AK20" s="676"/>
      <c r="AL20" s="676"/>
      <c r="AM20" s="676"/>
      <c r="AN20" s="676"/>
      <c r="AO20" s="676"/>
      <c r="AP20" s="676"/>
      <c r="AQ20" s="676"/>
      <c r="AR20" s="676"/>
      <c r="AS20" s="676"/>
      <c r="AT20" s="676"/>
      <c r="AU20" s="676"/>
      <c r="AV20" s="676"/>
      <c r="AW20" s="676"/>
      <c r="AX20" s="676"/>
      <c r="AY20" s="676"/>
      <c r="AZ20" s="676"/>
      <c r="BA20" s="676"/>
      <c r="BB20" s="676"/>
      <c r="BC20" s="1020">
        <v>10</v>
      </c>
      <c r="BD20" s="1020">
        <v>4</v>
      </c>
      <c r="BE20" s="1020">
        <v>8</v>
      </c>
      <c r="BF20" s="1020">
        <v>1</v>
      </c>
      <c r="BG20" s="1020">
        <v>2</v>
      </c>
      <c r="BH20" s="1020">
        <v>7</v>
      </c>
      <c r="BI20" s="1020">
        <v>6</v>
      </c>
      <c r="BJ20" s="1020">
        <v>0</v>
      </c>
      <c r="BK20" s="1161"/>
      <c r="BL20" s="1020">
        <v>3</v>
      </c>
      <c r="BM20" s="1020">
        <v>2</v>
      </c>
      <c r="BN20" s="1020">
        <v>15</v>
      </c>
      <c r="BO20" s="1020">
        <v>1</v>
      </c>
      <c r="BP20" s="1080">
        <v>0</v>
      </c>
      <c r="BQ20" s="1080">
        <v>1</v>
      </c>
      <c r="BR20" s="1080">
        <v>0</v>
      </c>
      <c r="BS20" s="1080">
        <v>0</v>
      </c>
      <c r="BT20" s="1080">
        <v>0</v>
      </c>
      <c r="BU20" s="1080">
        <v>0</v>
      </c>
      <c r="BV20" s="1080">
        <v>0</v>
      </c>
      <c r="BW20" s="1080">
        <v>0</v>
      </c>
      <c r="BX20" s="1080">
        <v>0</v>
      </c>
      <c r="BY20" s="1080">
        <v>0</v>
      </c>
      <c r="BZ20" s="1080">
        <v>0</v>
      </c>
      <c r="CA20" s="1080">
        <v>0</v>
      </c>
      <c r="CB20" s="1080">
        <v>0</v>
      </c>
      <c r="CC20" s="1080">
        <v>0</v>
      </c>
      <c r="CD20" s="1080">
        <v>0</v>
      </c>
      <c r="CE20" s="1080">
        <v>5</v>
      </c>
      <c r="CF20" s="1161"/>
      <c r="CG20" s="1020">
        <v>14</v>
      </c>
      <c r="CH20" s="1020">
        <v>6</v>
      </c>
      <c r="CI20" s="1020">
        <v>1</v>
      </c>
      <c r="CJ20" s="1161"/>
      <c r="CK20" s="1020">
        <v>17</v>
      </c>
      <c r="CL20" s="1020">
        <v>3</v>
      </c>
      <c r="CM20" s="1020">
        <v>1</v>
      </c>
      <c r="CN20" s="1041"/>
      <c r="CO20" s="1020">
        <v>2</v>
      </c>
      <c r="CP20" s="1020">
        <v>18</v>
      </c>
      <c r="CQ20" s="1020">
        <v>1</v>
      </c>
      <c r="CR20" s="1041"/>
      <c r="CS20" s="1020">
        <v>5</v>
      </c>
      <c r="CT20" s="1020">
        <v>2</v>
      </c>
      <c r="CU20" s="1020">
        <v>7</v>
      </c>
      <c r="CV20" s="1020">
        <v>7</v>
      </c>
      <c r="CW20" s="1020">
        <v>0</v>
      </c>
      <c r="CX20" s="1041"/>
      <c r="CY20" s="1020">
        <v>14</v>
      </c>
      <c r="CZ20" s="1020">
        <v>7</v>
      </c>
      <c r="DA20" s="1020">
        <v>0</v>
      </c>
      <c r="DB20" s="1080">
        <v>1</v>
      </c>
      <c r="DC20" s="1080">
        <v>1</v>
      </c>
      <c r="DD20" s="1041"/>
      <c r="DE20" s="1020">
        <v>2</v>
      </c>
      <c r="DF20" s="1020">
        <v>5</v>
      </c>
      <c r="DG20" s="1020">
        <v>0</v>
      </c>
      <c r="DH20" s="1041"/>
      <c r="DI20" s="1020">
        <v>3</v>
      </c>
      <c r="DJ20" s="1020">
        <v>0</v>
      </c>
      <c r="DK20" s="1020">
        <v>7</v>
      </c>
      <c r="DL20" s="1020">
        <v>6</v>
      </c>
      <c r="DM20" s="1020">
        <v>1</v>
      </c>
      <c r="DN20" s="1041"/>
      <c r="DO20" s="1020">
        <v>3</v>
      </c>
      <c r="DP20" s="1020">
        <v>6</v>
      </c>
      <c r="DQ20" s="1020">
        <v>6</v>
      </c>
      <c r="DR20" s="1020">
        <v>2</v>
      </c>
      <c r="DS20" s="1041"/>
      <c r="DT20" s="1020">
        <v>6</v>
      </c>
      <c r="DU20" s="1020">
        <v>2</v>
      </c>
      <c r="DV20" s="1020">
        <v>6</v>
      </c>
      <c r="DW20" s="1020">
        <v>5</v>
      </c>
      <c r="DX20" s="1020">
        <v>2</v>
      </c>
    </row>
    <row r="21" spans="1:128" s="1" customFormat="1" ht="12" customHeight="1">
      <c r="A21" s="1029"/>
      <c r="B21" s="1042"/>
      <c r="C21" s="1042"/>
      <c r="D21" s="1042"/>
      <c r="E21" s="1042"/>
      <c r="F21" s="1042"/>
      <c r="G21" s="1042"/>
      <c r="H21" s="1097"/>
      <c r="I21" s="1029"/>
      <c r="J21" s="676"/>
      <c r="K21" s="676"/>
      <c r="L21" s="676"/>
      <c r="M21" s="676"/>
      <c r="N21" s="676"/>
      <c r="O21" s="676"/>
      <c r="P21" s="676"/>
      <c r="Q21" s="676"/>
      <c r="R21" s="676"/>
      <c r="S21" s="676"/>
      <c r="T21" s="676"/>
      <c r="U21" s="676"/>
      <c r="V21" s="676"/>
      <c r="W21" s="676"/>
      <c r="X21" s="676"/>
      <c r="Y21" s="676"/>
      <c r="Z21" s="676"/>
      <c r="AA21" s="676"/>
      <c r="AB21" s="676"/>
      <c r="AC21" s="676"/>
      <c r="AD21" s="676"/>
      <c r="AE21" s="676"/>
      <c r="AF21" s="676"/>
      <c r="AG21" s="676"/>
      <c r="AH21" s="676"/>
      <c r="AI21" s="676"/>
      <c r="AJ21" s="676"/>
      <c r="AK21" s="676"/>
      <c r="AL21" s="676"/>
      <c r="AM21" s="676"/>
      <c r="AN21" s="676"/>
      <c r="AO21" s="676"/>
      <c r="AP21" s="676"/>
      <c r="AQ21" s="676"/>
      <c r="AR21" s="676"/>
      <c r="AS21" s="676"/>
      <c r="AT21" s="676"/>
      <c r="AU21" s="676"/>
      <c r="AV21" s="676"/>
      <c r="AW21" s="676"/>
      <c r="AX21" s="676"/>
      <c r="AY21" s="676"/>
      <c r="AZ21" s="676"/>
      <c r="BA21" s="676"/>
      <c r="BB21" s="676"/>
      <c r="BC21" s="1021"/>
      <c r="BD21" s="1021"/>
      <c r="BE21" s="1021"/>
      <c r="BF21" s="1021"/>
      <c r="BG21" s="1021"/>
      <c r="BH21" s="1021"/>
      <c r="BI21" s="1021"/>
      <c r="BJ21" s="1021"/>
      <c r="BK21" s="1162"/>
      <c r="BL21" s="1021"/>
      <c r="BM21" s="1021"/>
      <c r="BN21" s="1021"/>
      <c r="BO21" s="1021"/>
      <c r="BP21" s="1067"/>
      <c r="BQ21" s="1067"/>
      <c r="BR21" s="1067"/>
      <c r="BS21" s="1067"/>
      <c r="BT21" s="1067"/>
      <c r="BU21" s="1067"/>
      <c r="BV21" s="1067"/>
      <c r="BW21" s="1067"/>
      <c r="BX21" s="1067"/>
      <c r="BY21" s="1067"/>
      <c r="BZ21" s="1067"/>
      <c r="CA21" s="1067"/>
      <c r="CB21" s="1067"/>
      <c r="CC21" s="1067"/>
      <c r="CD21" s="1067"/>
      <c r="CE21" s="1067"/>
      <c r="CF21" s="1162"/>
      <c r="CG21" s="1021"/>
      <c r="CH21" s="1021"/>
      <c r="CI21" s="1021"/>
      <c r="CJ21" s="1162"/>
      <c r="CK21" s="1021"/>
      <c r="CL21" s="1021"/>
      <c r="CM21" s="1021"/>
      <c r="CN21" s="1042"/>
      <c r="CO21" s="1021"/>
      <c r="CP21" s="1021"/>
      <c r="CQ21" s="1021"/>
      <c r="CR21" s="1042"/>
      <c r="CS21" s="1021"/>
      <c r="CT21" s="1021"/>
      <c r="CU21" s="1021"/>
      <c r="CV21" s="1021"/>
      <c r="CW21" s="1021"/>
      <c r="CX21" s="1042"/>
      <c r="CY21" s="1021"/>
      <c r="CZ21" s="1021"/>
      <c r="DA21" s="1021"/>
      <c r="DB21" s="1067"/>
      <c r="DC21" s="1067"/>
      <c r="DD21" s="1042"/>
      <c r="DE21" s="1021"/>
      <c r="DF21" s="1021"/>
      <c r="DG21" s="1021"/>
      <c r="DH21" s="1042"/>
      <c r="DI21" s="1021"/>
      <c r="DJ21" s="1021"/>
      <c r="DK21" s="1021"/>
      <c r="DL21" s="1021"/>
      <c r="DM21" s="1021"/>
      <c r="DN21" s="1042"/>
      <c r="DO21" s="1021"/>
      <c r="DP21" s="1021"/>
      <c r="DQ21" s="1021"/>
      <c r="DR21" s="1021"/>
      <c r="DS21" s="1042"/>
      <c r="DT21" s="1021"/>
      <c r="DU21" s="1021"/>
      <c r="DV21" s="1021"/>
      <c r="DW21" s="1021"/>
      <c r="DX21" s="1021"/>
    </row>
    <row r="22" spans="1:128" s="1" customFormat="1" ht="12" customHeight="1">
      <c r="A22" s="1028">
        <v>118</v>
      </c>
      <c r="B22" s="1041">
        <v>94</v>
      </c>
      <c r="C22" s="1041">
        <v>5</v>
      </c>
      <c r="D22" s="1041">
        <v>9</v>
      </c>
      <c r="E22" s="1041">
        <v>1</v>
      </c>
      <c r="F22" s="1041">
        <v>2</v>
      </c>
      <c r="G22" s="1041">
        <v>7</v>
      </c>
      <c r="H22" s="1096">
        <v>104</v>
      </c>
      <c r="I22" s="1028">
        <v>19</v>
      </c>
      <c r="J22" s="676"/>
      <c r="K22" s="676"/>
      <c r="L22" s="676"/>
      <c r="M22" s="676"/>
      <c r="N22" s="676"/>
      <c r="O22" s="676"/>
      <c r="P22" s="676"/>
      <c r="Q22" s="676"/>
      <c r="R22" s="676"/>
      <c r="S22" s="676"/>
      <c r="T22" s="676"/>
      <c r="U22" s="676"/>
      <c r="V22" s="676"/>
      <c r="W22" s="676"/>
      <c r="X22" s="676"/>
      <c r="Y22" s="676"/>
      <c r="Z22" s="676"/>
      <c r="AA22" s="676"/>
      <c r="AB22" s="676"/>
      <c r="AC22" s="676"/>
      <c r="AD22" s="676"/>
      <c r="AE22" s="676"/>
      <c r="AF22" s="676"/>
      <c r="AG22" s="676"/>
      <c r="AH22" s="676"/>
      <c r="AI22" s="676"/>
      <c r="AJ22" s="676"/>
      <c r="AK22" s="676"/>
      <c r="AL22" s="676"/>
      <c r="AM22" s="676"/>
      <c r="AN22" s="676"/>
      <c r="AO22" s="676"/>
      <c r="AP22" s="676"/>
      <c r="AQ22" s="676"/>
      <c r="AR22" s="676"/>
      <c r="AS22" s="676"/>
      <c r="AT22" s="676"/>
      <c r="AU22" s="676"/>
      <c r="AV22" s="676"/>
      <c r="AW22" s="676"/>
      <c r="AX22" s="676"/>
      <c r="AY22" s="676"/>
      <c r="AZ22" s="676"/>
      <c r="BA22" s="676"/>
      <c r="BB22" s="676"/>
      <c r="BC22" s="1020">
        <v>94</v>
      </c>
      <c r="BD22" s="1020">
        <v>26</v>
      </c>
      <c r="BE22" s="1020">
        <v>57</v>
      </c>
      <c r="BF22" s="1020">
        <v>33</v>
      </c>
      <c r="BG22" s="1020">
        <v>18</v>
      </c>
      <c r="BH22" s="1020">
        <v>55</v>
      </c>
      <c r="BI22" s="1020">
        <v>105</v>
      </c>
      <c r="BJ22" s="1020">
        <v>19</v>
      </c>
      <c r="BK22" s="1161"/>
      <c r="BL22" s="1020">
        <v>25</v>
      </c>
      <c r="BM22" s="1020">
        <v>27</v>
      </c>
      <c r="BN22" s="1020">
        <v>173</v>
      </c>
      <c r="BO22" s="1020">
        <v>11</v>
      </c>
      <c r="BP22" s="1080">
        <v>0</v>
      </c>
      <c r="BQ22" s="1080">
        <v>1</v>
      </c>
      <c r="BR22" s="1080">
        <v>0</v>
      </c>
      <c r="BS22" s="1080">
        <v>2</v>
      </c>
      <c r="BT22" s="1080">
        <v>0</v>
      </c>
      <c r="BU22" s="1080">
        <v>2</v>
      </c>
      <c r="BV22" s="1080">
        <v>0</v>
      </c>
      <c r="BW22" s="1080">
        <v>3</v>
      </c>
      <c r="BX22" s="1080">
        <v>0</v>
      </c>
      <c r="BY22" s="1080">
        <v>0</v>
      </c>
      <c r="BZ22" s="1080">
        <v>0</v>
      </c>
      <c r="CA22" s="1080">
        <v>0</v>
      </c>
      <c r="CB22" s="1080">
        <v>0</v>
      </c>
      <c r="CC22" s="1080">
        <v>0</v>
      </c>
      <c r="CD22" s="1080">
        <v>0</v>
      </c>
      <c r="CE22" s="1080">
        <v>2</v>
      </c>
      <c r="CF22" s="1161"/>
      <c r="CG22" s="1020">
        <v>164</v>
      </c>
      <c r="CH22" s="1020">
        <v>63</v>
      </c>
      <c r="CI22" s="1020">
        <v>14</v>
      </c>
      <c r="CJ22" s="1161"/>
      <c r="CK22" s="1020">
        <v>179</v>
      </c>
      <c r="CL22" s="1020">
        <v>48</v>
      </c>
      <c r="CM22" s="1020">
        <v>14</v>
      </c>
      <c r="CN22" s="1041"/>
      <c r="CO22" s="1020">
        <v>56</v>
      </c>
      <c r="CP22" s="1020">
        <v>171</v>
      </c>
      <c r="CQ22" s="1020">
        <v>14</v>
      </c>
      <c r="CR22" s="1041"/>
      <c r="CS22" s="1020">
        <v>20</v>
      </c>
      <c r="CT22" s="1020">
        <v>27</v>
      </c>
      <c r="CU22" s="1020">
        <v>91</v>
      </c>
      <c r="CV22" s="1020">
        <v>93</v>
      </c>
      <c r="CW22" s="1020">
        <v>9</v>
      </c>
      <c r="CX22" s="1041"/>
      <c r="CY22" s="1020">
        <v>96</v>
      </c>
      <c r="CZ22" s="1020">
        <v>124</v>
      </c>
      <c r="DA22" s="1020">
        <v>21</v>
      </c>
      <c r="DB22" s="1080">
        <v>5</v>
      </c>
      <c r="DC22" s="1080">
        <v>27</v>
      </c>
      <c r="DD22" s="1041"/>
      <c r="DE22" s="1020">
        <v>46</v>
      </c>
      <c r="DF22" s="1020">
        <v>69</v>
      </c>
      <c r="DG22" s="1020">
        <v>9</v>
      </c>
      <c r="DH22" s="1041"/>
      <c r="DI22" s="1020">
        <v>39</v>
      </c>
      <c r="DJ22" s="1020">
        <v>28</v>
      </c>
      <c r="DK22" s="1020">
        <v>21</v>
      </c>
      <c r="DL22" s="1020">
        <v>123</v>
      </c>
      <c r="DM22" s="1020">
        <v>6</v>
      </c>
      <c r="DN22" s="1041"/>
      <c r="DO22" s="1020">
        <v>27</v>
      </c>
      <c r="DP22" s="1020">
        <v>50</v>
      </c>
      <c r="DQ22" s="1020">
        <v>123</v>
      </c>
      <c r="DR22" s="1020">
        <v>16</v>
      </c>
      <c r="DS22" s="1041"/>
      <c r="DT22" s="1020">
        <v>24</v>
      </c>
      <c r="DU22" s="1020">
        <v>26</v>
      </c>
      <c r="DV22" s="1020">
        <v>96</v>
      </c>
      <c r="DW22" s="1020">
        <v>79</v>
      </c>
      <c r="DX22" s="1020">
        <v>13</v>
      </c>
    </row>
    <row r="23" spans="1:128" s="1" customFormat="1" ht="12" customHeight="1">
      <c r="A23" s="1029"/>
      <c r="B23" s="1042"/>
      <c r="C23" s="1042"/>
      <c r="D23" s="1042"/>
      <c r="E23" s="1042"/>
      <c r="F23" s="1042"/>
      <c r="G23" s="1042"/>
      <c r="H23" s="1097"/>
      <c r="I23" s="1029"/>
      <c r="J23" s="676"/>
      <c r="K23" s="676"/>
      <c r="L23" s="676"/>
      <c r="M23" s="676"/>
      <c r="N23" s="676"/>
      <c r="O23" s="676"/>
      <c r="P23" s="676"/>
      <c r="Q23" s="676"/>
      <c r="R23" s="676"/>
      <c r="S23" s="676"/>
      <c r="T23" s="676"/>
      <c r="U23" s="676"/>
      <c r="V23" s="676"/>
      <c r="W23" s="676"/>
      <c r="X23" s="676"/>
      <c r="Y23" s="676"/>
      <c r="Z23" s="676"/>
      <c r="AA23" s="676"/>
      <c r="AB23" s="676"/>
      <c r="AC23" s="676"/>
      <c r="AD23" s="676"/>
      <c r="AE23" s="676"/>
      <c r="AF23" s="676"/>
      <c r="AG23" s="676"/>
      <c r="AH23" s="676"/>
      <c r="AI23" s="676"/>
      <c r="AJ23" s="676"/>
      <c r="AK23" s="676"/>
      <c r="AL23" s="676"/>
      <c r="AM23" s="676"/>
      <c r="AN23" s="676"/>
      <c r="AO23" s="676"/>
      <c r="AP23" s="676"/>
      <c r="AQ23" s="676"/>
      <c r="AR23" s="676"/>
      <c r="AS23" s="676"/>
      <c r="AT23" s="676"/>
      <c r="AU23" s="676"/>
      <c r="AV23" s="676"/>
      <c r="AW23" s="676"/>
      <c r="AX23" s="676"/>
      <c r="AY23" s="676"/>
      <c r="AZ23" s="676"/>
      <c r="BA23" s="676"/>
      <c r="BB23" s="676"/>
      <c r="BC23" s="1021"/>
      <c r="BD23" s="1021"/>
      <c r="BE23" s="1021"/>
      <c r="BF23" s="1021"/>
      <c r="BG23" s="1021"/>
      <c r="BH23" s="1021"/>
      <c r="BI23" s="1021"/>
      <c r="BJ23" s="1021"/>
      <c r="BK23" s="1162"/>
      <c r="BL23" s="1021"/>
      <c r="BM23" s="1021"/>
      <c r="BN23" s="1021"/>
      <c r="BO23" s="1021"/>
      <c r="BP23" s="1067"/>
      <c r="BQ23" s="1067"/>
      <c r="BR23" s="1067"/>
      <c r="BS23" s="1067"/>
      <c r="BT23" s="1067"/>
      <c r="BU23" s="1067"/>
      <c r="BV23" s="1067"/>
      <c r="BW23" s="1067"/>
      <c r="BX23" s="1067"/>
      <c r="BY23" s="1067"/>
      <c r="BZ23" s="1067"/>
      <c r="CA23" s="1067"/>
      <c r="CB23" s="1067"/>
      <c r="CC23" s="1067"/>
      <c r="CD23" s="1067"/>
      <c r="CE23" s="1067"/>
      <c r="CF23" s="1162"/>
      <c r="CG23" s="1021"/>
      <c r="CH23" s="1021"/>
      <c r="CI23" s="1021"/>
      <c r="CJ23" s="1162"/>
      <c r="CK23" s="1021"/>
      <c r="CL23" s="1021"/>
      <c r="CM23" s="1021"/>
      <c r="CN23" s="1042"/>
      <c r="CO23" s="1021"/>
      <c r="CP23" s="1021"/>
      <c r="CQ23" s="1021"/>
      <c r="CR23" s="1042"/>
      <c r="CS23" s="1021"/>
      <c r="CT23" s="1021"/>
      <c r="CU23" s="1021"/>
      <c r="CV23" s="1021"/>
      <c r="CW23" s="1021"/>
      <c r="CX23" s="1042"/>
      <c r="CY23" s="1021"/>
      <c r="CZ23" s="1021"/>
      <c r="DA23" s="1021"/>
      <c r="DB23" s="1067"/>
      <c r="DC23" s="1067"/>
      <c r="DD23" s="1042"/>
      <c r="DE23" s="1021"/>
      <c r="DF23" s="1021"/>
      <c r="DG23" s="1021"/>
      <c r="DH23" s="1042"/>
      <c r="DI23" s="1021"/>
      <c r="DJ23" s="1021"/>
      <c r="DK23" s="1021"/>
      <c r="DL23" s="1021"/>
      <c r="DM23" s="1021"/>
      <c r="DN23" s="1042"/>
      <c r="DO23" s="1021"/>
      <c r="DP23" s="1021"/>
      <c r="DQ23" s="1021"/>
      <c r="DR23" s="1021"/>
      <c r="DS23" s="1042"/>
      <c r="DT23" s="1021"/>
      <c r="DU23" s="1021"/>
      <c r="DV23" s="1021"/>
      <c r="DW23" s="1021"/>
      <c r="DX23" s="1021"/>
    </row>
    <row r="24" spans="1:128" s="1" customFormat="1" ht="12" customHeight="1">
      <c r="A24" s="1028">
        <v>15</v>
      </c>
      <c r="B24" s="1041">
        <v>11</v>
      </c>
      <c r="C24" s="1041">
        <v>2</v>
      </c>
      <c r="D24" s="1041">
        <v>1</v>
      </c>
      <c r="E24" s="1041">
        <v>1</v>
      </c>
      <c r="F24" s="1041">
        <v>0</v>
      </c>
      <c r="G24" s="1041">
        <v>0</v>
      </c>
      <c r="H24" s="1096">
        <v>9</v>
      </c>
      <c r="I24" s="1028">
        <v>2</v>
      </c>
      <c r="J24" s="676"/>
      <c r="K24" s="676"/>
      <c r="L24" s="676"/>
      <c r="M24" s="676"/>
      <c r="N24" s="676"/>
      <c r="O24" s="676"/>
      <c r="P24" s="676"/>
      <c r="Q24" s="676"/>
      <c r="R24" s="676"/>
      <c r="S24" s="676"/>
      <c r="T24" s="676"/>
      <c r="U24" s="676"/>
      <c r="V24" s="676"/>
      <c r="W24" s="676"/>
      <c r="X24" s="676"/>
      <c r="Y24" s="676"/>
      <c r="Z24" s="676"/>
      <c r="AA24" s="676"/>
      <c r="AB24" s="676"/>
      <c r="AC24" s="676"/>
      <c r="AD24" s="676"/>
      <c r="AE24" s="676"/>
      <c r="AF24" s="676"/>
      <c r="AG24" s="676"/>
      <c r="AH24" s="676"/>
      <c r="AI24" s="676"/>
      <c r="AJ24" s="676"/>
      <c r="AK24" s="676"/>
      <c r="AL24" s="676"/>
      <c r="AM24" s="676"/>
      <c r="AN24" s="676"/>
      <c r="AO24" s="676"/>
      <c r="AP24" s="676"/>
      <c r="AQ24" s="676"/>
      <c r="AR24" s="676"/>
      <c r="AS24" s="676"/>
      <c r="AT24" s="676"/>
      <c r="AU24" s="676"/>
      <c r="AV24" s="676"/>
      <c r="AW24" s="676"/>
      <c r="AX24" s="676"/>
      <c r="AY24" s="676"/>
      <c r="AZ24" s="676"/>
      <c r="BA24" s="676"/>
      <c r="BB24" s="676"/>
      <c r="BC24" s="1020">
        <v>11</v>
      </c>
      <c r="BD24" s="1020">
        <v>2</v>
      </c>
      <c r="BE24" s="1020">
        <v>6</v>
      </c>
      <c r="BF24" s="1020">
        <v>3</v>
      </c>
      <c r="BG24" s="1020">
        <v>1</v>
      </c>
      <c r="BH24" s="1020">
        <v>6</v>
      </c>
      <c r="BI24" s="1020">
        <v>9</v>
      </c>
      <c r="BJ24" s="1020">
        <v>2</v>
      </c>
      <c r="BK24" s="1161"/>
      <c r="BL24" s="1020">
        <v>0</v>
      </c>
      <c r="BM24" s="1020">
        <v>0</v>
      </c>
      <c r="BN24" s="1020">
        <v>23</v>
      </c>
      <c r="BO24" s="1020">
        <v>3</v>
      </c>
      <c r="BP24" s="1080">
        <v>0</v>
      </c>
      <c r="BQ24" s="1080">
        <v>0</v>
      </c>
      <c r="BR24" s="1080">
        <v>0</v>
      </c>
      <c r="BS24" s="1080">
        <v>0</v>
      </c>
      <c r="BT24" s="1080">
        <v>0</v>
      </c>
      <c r="BU24" s="1080">
        <v>0</v>
      </c>
      <c r="BV24" s="1080">
        <v>0</v>
      </c>
      <c r="BW24" s="1080">
        <v>0</v>
      </c>
      <c r="BX24" s="1080">
        <v>0</v>
      </c>
      <c r="BY24" s="1080">
        <v>0</v>
      </c>
      <c r="BZ24" s="1080">
        <v>0</v>
      </c>
      <c r="CA24" s="1080">
        <v>0</v>
      </c>
      <c r="CB24" s="1080">
        <v>0</v>
      </c>
      <c r="CC24" s="1080">
        <v>0</v>
      </c>
      <c r="CD24" s="1080">
        <v>0</v>
      </c>
      <c r="CE24" s="1080">
        <v>0</v>
      </c>
      <c r="CF24" s="1161"/>
      <c r="CG24" s="1020">
        <v>19</v>
      </c>
      <c r="CH24" s="1020">
        <v>6</v>
      </c>
      <c r="CI24" s="1020">
        <v>1</v>
      </c>
      <c r="CJ24" s="1161"/>
      <c r="CK24" s="1020">
        <v>21</v>
      </c>
      <c r="CL24" s="1020">
        <v>4</v>
      </c>
      <c r="CM24" s="1020">
        <v>1</v>
      </c>
      <c r="CN24" s="1041"/>
      <c r="CO24" s="1020">
        <v>5</v>
      </c>
      <c r="CP24" s="1020">
        <v>19</v>
      </c>
      <c r="CQ24" s="1020">
        <v>2</v>
      </c>
      <c r="CR24" s="1041"/>
      <c r="CS24" s="1020">
        <v>4</v>
      </c>
      <c r="CT24" s="1020">
        <v>0</v>
      </c>
      <c r="CU24" s="1020">
        <v>10</v>
      </c>
      <c r="CV24" s="1020">
        <v>10</v>
      </c>
      <c r="CW24" s="1020">
        <v>2</v>
      </c>
      <c r="CX24" s="1041"/>
      <c r="CY24" s="1020">
        <v>10</v>
      </c>
      <c r="CZ24" s="1020">
        <v>13</v>
      </c>
      <c r="DA24" s="1020">
        <v>3</v>
      </c>
      <c r="DB24" s="1080">
        <v>2</v>
      </c>
      <c r="DC24" s="1080">
        <v>1</v>
      </c>
      <c r="DD24" s="1041"/>
      <c r="DE24" s="1020">
        <v>3</v>
      </c>
      <c r="DF24" s="1020">
        <v>10</v>
      </c>
      <c r="DG24" s="1020">
        <v>0</v>
      </c>
      <c r="DH24" s="1041"/>
      <c r="DI24" s="1020">
        <v>7</v>
      </c>
      <c r="DJ24" s="1020">
        <v>4</v>
      </c>
      <c r="DK24" s="1020">
        <v>6</v>
      </c>
      <c r="DL24" s="1020">
        <v>6</v>
      </c>
      <c r="DM24" s="1020">
        <v>1</v>
      </c>
      <c r="DN24" s="1041"/>
      <c r="DO24" s="1020">
        <v>7</v>
      </c>
      <c r="DP24" s="1020">
        <v>10</v>
      </c>
      <c r="DQ24" s="1020">
        <v>6</v>
      </c>
      <c r="DR24" s="1020">
        <v>2</v>
      </c>
      <c r="DS24" s="1041"/>
      <c r="DT24" s="1020">
        <v>5</v>
      </c>
      <c r="DU24" s="1020">
        <v>0</v>
      </c>
      <c r="DV24" s="1020">
        <v>10</v>
      </c>
      <c r="DW24" s="1020">
        <v>9</v>
      </c>
      <c r="DX24" s="1020">
        <v>2</v>
      </c>
    </row>
    <row r="25" spans="1:128" s="1" customFormat="1" ht="12" customHeight="1">
      <c r="A25" s="1029"/>
      <c r="B25" s="1042"/>
      <c r="C25" s="1042"/>
      <c r="D25" s="1042"/>
      <c r="E25" s="1042"/>
      <c r="F25" s="1042"/>
      <c r="G25" s="1042"/>
      <c r="H25" s="1097"/>
      <c r="I25" s="1029"/>
      <c r="J25" s="676"/>
      <c r="K25" s="676"/>
      <c r="L25" s="676"/>
      <c r="M25" s="676"/>
      <c r="N25" s="676"/>
      <c r="O25" s="676"/>
      <c r="P25" s="676"/>
      <c r="Q25" s="676"/>
      <c r="R25" s="676"/>
      <c r="S25" s="676"/>
      <c r="T25" s="676"/>
      <c r="U25" s="676"/>
      <c r="V25" s="676"/>
      <c r="W25" s="676"/>
      <c r="X25" s="676"/>
      <c r="Y25" s="676"/>
      <c r="Z25" s="676"/>
      <c r="AA25" s="676"/>
      <c r="AB25" s="676"/>
      <c r="AC25" s="676"/>
      <c r="AD25" s="676"/>
      <c r="AE25" s="676"/>
      <c r="AF25" s="676"/>
      <c r="AG25" s="676"/>
      <c r="AH25" s="676"/>
      <c r="AI25" s="676"/>
      <c r="AJ25" s="676"/>
      <c r="AK25" s="676"/>
      <c r="AL25" s="676"/>
      <c r="AM25" s="676"/>
      <c r="AN25" s="676"/>
      <c r="AO25" s="676"/>
      <c r="AP25" s="676"/>
      <c r="AQ25" s="676"/>
      <c r="AR25" s="676"/>
      <c r="AS25" s="676"/>
      <c r="AT25" s="676"/>
      <c r="AU25" s="676"/>
      <c r="AV25" s="676"/>
      <c r="AW25" s="676"/>
      <c r="AX25" s="676"/>
      <c r="AY25" s="676"/>
      <c r="AZ25" s="676"/>
      <c r="BA25" s="676"/>
      <c r="BB25" s="676"/>
      <c r="BC25" s="1021"/>
      <c r="BD25" s="1021"/>
      <c r="BE25" s="1021"/>
      <c r="BF25" s="1021"/>
      <c r="BG25" s="1021"/>
      <c r="BH25" s="1021"/>
      <c r="BI25" s="1021"/>
      <c r="BJ25" s="1021"/>
      <c r="BK25" s="1162"/>
      <c r="BL25" s="1021"/>
      <c r="BM25" s="1021"/>
      <c r="BN25" s="1021"/>
      <c r="BO25" s="1021"/>
      <c r="BP25" s="1067"/>
      <c r="BQ25" s="1067"/>
      <c r="BR25" s="1067"/>
      <c r="BS25" s="1067"/>
      <c r="BT25" s="1067"/>
      <c r="BU25" s="1067"/>
      <c r="BV25" s="1067"/>
      <c r="BW25" s="1067"/>
      <c r="BX25" s="1067"/>
      <c r="BY25" s="1067"/>
      <c r="BZ25" s="1067"/>
      <c r="CA25" s="1067"/>
      <c r="CB25" s="1067"/>
      <c r="CC25" s="1067"/>
      <c r="CD25" s="1067"/>
      <c r="CE25" s="1067"/>
      <c r="CF25" s="1162"/>
      <c r="CG25" s="1021"/>
      <c r="CH25" s="1021"/>
      <c r="CI25" s="1021"/>
      <c r="CJ25" s="1162"/>
      <c r="CK25" s="1021"/>
      <c r="CL25" s="1021"/>
      <c r="CM25" s="1021"/>
      <c r="CN25" s="1042"/>
      <c r="CO25" s="1021"/>
      <c r="CP25" s="1021"/>
      <c r="CQ25" s="1021"/>
      <c r="CR25" s="1042"/>
      <c r="CS25" s="1021"/>
      <c r="CT25" s="1021"/>
      <c r="CU25" s="1021"/>
      <c r="CV25" s="1021"/>
      <c r="CW25" s="1021"/>
      <c r="CX25" s="1042"/>
      <c r="CY25" s="1021"/>
      <c r="CZ25" s="1021"/>
      <c r="DA25" s="1021"/>
      <c r="DB25" s="1067"/>
      <c r="DC25" s="1067"/>
      <c r="DD25" s="1042"/>
      <c r="DE25" s="1021"/>
      <c r="DF25" s="1021"/>
      <c r="DG25" s="1021"/>
      <c r="DH25" s="1042"/>
      <c r="DI25" s="1021"/>
      <c r="DJ25" s="1021"/>
      <c r="DK25" s="1021"/>
      <c r="DL25" s="1021"/>
      <c r="DM25" s="1021"/>
      <c r="DN25" s="1042"/>
      <c r="DO25" s="1021"/>
      <c r="DP25" s="1021"/>
      <c r="DQ25" s="1021"/>
      <c r="DR25" s="1021"/>
      <c r="DS25" s="1042"/>
      <c r="DT25" s="1021"/>
      <c r="DU25" s="1021"/>
      <c r="DV25" s="1021"/>
      <c r="DW25" s="1021"/>
      <c r="DX25" s="1021"/>
    </row>
    <row r="26" spans="1:128" s="1" customFormat="1" ht="12" customHeight="1">
      <c r="A26" s="1028">
        <v>10</v>
      </c>
      <c r="B26" s="1041">
        <v>8</v>
      </c>
      <c r="C26" s="1041">
        <v>0</v>
      </c>
      <c r="D26" s="1041">
        <v>0</v>
      </c>
      <c r="E26" s="1041">
        <v>0</v>
      </c>
      <c r="F26" s="1041">
        <v>2</v>
      </c>
      <c r="G26" s="1041">
        <v>0</v>
      </c>
      <c r="H26" s="1096">
        <v>3</v>
      </c>
      <c r="I26" s="1028">
        <v>0</v>
      </c>
      <c r="J26" s="676"/>
      <c r="K26" s="676"/>
      <c r="L26" s="676"/>
      <c r="M26" s="676"/>
      <c r="N26" s="676"/>
      <c r="O26" s="676"/>
      <c r="P26" s="676"/>
      <c r="Q26" s="676"/>
      <c r="R26" s="676"/>
      <c r="S26" s="676"/>
      <c r="T26" s="676"/>
      <c r="U26" s="676"/>
      <c r="V26" s="676"/>
      <c r="W26" s="676"/>
      <c r="X26" s="676"/>
      <c r="Y26" s="676"/>
      <c r="Z26" s="676"/>
      <c r="AA26" s="676"/>
      <c r="AB26" s="676"/>
      <c r="AC26" s="676"/>
      <c r="AD26" s="676"/>
      <c r="AE26" s="676"/>
      <c r="AF26" s="676"/>
      <c r="AG26" s="676"/>
      <c r="AH26" s="676"/>
      <c r="AI26" s="676"/>
      <c r="AJ26" s="676"/>
      <c r="AK26" s="676"/>
      <c r="AL26" s="676"/>
      <c r="AM26" s="676"/>
      <c r="AN26" s="676"/>
      <c r="AO26" s="676"/>
      <c r="AP26" s="676"/>
      <c r="AQ26" s="676"/>
      <c r="AR26" s="676"/>
      <c r="AS26" s="676"/>
      <c r="AT26" s="676"/>
      <c r="AU26" s="676"/>
      <c r="AV26" s="676"/>
      <c r="AW26" s="676"/>
      <c r="AX26" s="676"/>
      <c r="AY26" s="676"/>
      <c r="AZ26" s="676"/>
      <c r="BA26" s="676"/>
      <c r="BB26" s="676"/>
      <c r="BC26" s="1020">
        <v>8</v>
      </c>
      <c r="BD26" s="1020">
        <v>2</v>
      </c>
      <c r="BE26" s="1020">
        <v>4</v>
      </c>
      <c r="BF26" s="1020">
        <v>1</v>
      </c>
      <c r="BG26" s="1020">
        <v>4</v>
      </c>
      <c r="BH26" s="1020">
        <v>4</v>
      </c>
      <c r="BI26" s="1020">
        <v>3</v>
      </c>
      <c r="BJ26" s="1020">
        <v>0</v>
      </c>
      <c r="BK26" s="1161"/>
      <c r="BL26" s="1020">
        <v>5</v>
      </c>
      <c r="BM26" s="1020">
        <v>1</v>
      </c>
      <c r="BN26" s="1020">
        <v>6</v>
      </c>
      <c r="BO26" s="1020">
        <v>1</v>
      </c>
      <c r="BP26" s="1080">
        <v>0</v>
      </c>
      <c r="BQ26" s="1080">
        <v>0</v>
      </c>
      <c r="BR26" s="1080">
        <v>0</v>
      </c>
      <c r="BS26" s="1080">
        <v>1</v>
      </c>
      <c r="BT26" s="1080">
        <v>0</v>
      </c>
      <c r="BU26" s="1080">
        <v>3</v>
      </c>
      <c r="BV26" s="1080">
        <v>0</v>
      </c>
      <c r="BW26" s="1080">
        <v>0</v>
      </c>
      <c r="BX26" s="1080">
        <v>0</v>
      </c>
      <c r="BY26" s="1080">
        <v>0</v>
      </c>
      <c r="BZ26" s="1080">
        <v>0</v>
      </c>
      <c r="CA26" s="1080">
        <v>0</v>
      </c>
      <c r="CB26" s="1080">
        <v>0</v>
      </c>
      <c r="CC26" s="1080">
        <v>0</v>
      </c>
      <c r="CD26" s="1080">
        <v>1</v>
      </c>
      <c r="CE26" s="1080">
        <v>0</v>
      </c>
      <c r="CF26" s="1161"/>
      <c r="CG26" s="1020">
        <v>10</v>
      </c>
      <c r="CH26" s="1020">
        <v>3</v>
      </c>
      <c r="CI26" s="1020">
        <v>0</v>
      </c>
      <c r="CJ26" s="1161"/>
      <c r="CK26" s="1020">
        <v>12</v>
      </c>
      <c r="CL26" s="1020">
        <v>1</v>
      </c>
      <c r="CM26" s="1020">
        <v>0</v>
      </c>
      <c r="CN26" s="1041"/>
      <c r="CO26" s="1020">
        <v>4</v>
      </c>
      <c r="CP26" s="1020">
        <v>9</v>
      </c>
      <c r="CQ26" s="1020">
        <v>0</v>
      </c>
      <c r="CR26" s="1041"/>
      <c r="CS26" s="1020">
        <v>2</v>
      </c>
      <c r="CT26" s="1020">
        <v>2</v>
      </c>
      <c r="CU26" s="1020">
        <v>4</v>
      </c>
      <c r="CV26" s="1020">
        <v>5</v>
      </c>
      <c r="CW26" s="1020">
        <v>0</v>
      </c>
      <c r="CX26" s="1041"/>
      <c r="CY26" s="1020">
        <v>8</v>
      </c>
      <c r="CZ26" s="1020">
        <v>3</v>
      </c>
      <c r="DA26" s="1020">
        <v>2</v>
      </c>
      <c r="DB26" s="1080">
        <v>0</v>
      </c>
      <c r="DC26" s="1080">
        <v>1</v>
      </c>
      <c r="DD26" s="1041"/>
      <c r="DE26" s="1020">
        <v>1</v>
      </c>
      <c r="DF26" s="1020">
        <v>1</v>
      </c>
      <c r="DG26" s="1020">
        <v>1</v>
      </c>
      <c r="DH26" s="1041"/>
      <c r="DI26" s="1020">
        <v>2</v>
      </c>
      <c r="DJ26" s="1020">
        <v>1</v>
      </c>
      <c r="DK26" s="1020">
        <v>3</v>
      </c>
      <c r="DL26" s="1020">
        <v>5</v>
      </c>
      <c r="DM26" s="1020">
        <v>1</v>
      </c>
      <c r="DN26" s="1041"/>
      <c r="DO26" s="1020">
        <v>1</v>
      </c>
      <c r="DP26" s="1020">
        <v>6</v>
      </c>
      <c r="DQ26" s="1020">
        <v>5</v>
      </c>
      <c r="DR26" s="1020">
        <v>1</v>
      </c>
      <c r="DS26" s="1041"/>
      <c r="DT26" s="1020">
        <v>3</v>
      </c>
      <c r="DU26" s="1020">
        <v>2</v>
      </c>
      <c r="DV26" s="1020">
        <v>4</v>
      </c>
      <c r="DW26" s="1020">
        <v>4</v>
      </c>
      <c r="DX26" s="1020">
        <v>0</v>
      </c>
    </row>
    <row r="27" spans="1:128" s="1" customFormat="1" ht="12" customHeight="1">
      <c r="A27" s="1029"/>
      <c r="B27" s="1042"/>
      <c r="C27" s="1042"/>
      <c r="D27" s="1042"/>
      <c r="E27" s="1042"/>
      <c r="F27" s="1042"/>
      <c r="G27" s="1042"/>
      <c r="H27" s="1097"/>
      <c r="I27" s="1029"/>
      <c r="J27" s="676"/>
      <c r="K27" s="676"/>
      <c r="L27" s="676"/>
      <c r="M27" s="676"/>
      <c r="N27" s="676"/>
      <c r="O27" s="676"/>
      <c r="P27" s="676"/>
      <c r="Q27" s="676"/>
      <c r="R27" s="676"/>
      <c r="S27" s="676"/>
      <c r="T27" s="676"/>
      <c r="U27" s="676"/>
      <c r="V27" s="676"/>
      <c r="W27" s="676"/>
      <c r="X27" s="676"/>
      <c r="Y27" s="676"/>
      <c r="Z27" s="676"/>
      <c r="AA27" s="676"/>
      <c r="AB27" s="676"/>
      <c r="AC27" s="676"/>
      <c r="AD27" s="676"/>
      <c r="AE27" s="676"/>
      <c r="AF27" s="676"/>
      <c r="AG27" s="676"/>
      <c r="AH27" s="676"/>
      <c r="AI27" s="676"/>
      <c r="AJ27" s="676"/>
      <c r="AK27" s="676"/>
      <c r="AL27" s="676"/>
      <c r="AM27" s="676"/>
      <c r="AN27" s="676"/>
      <c r="AO27" s="676"/>
      <c r="AP27" s="676"/>
      <c r="AQ27" s="676"/>
      <c r="AR27" s="676"/>
      <c r="AS27" s="676"/>
      <c r="AT27" s="676"/>
      <c r="AU27" s="676"/>
      <c r="AV27" s="676"/>
      <c r="AW27" s="676"/>
      <c r="AX27" s="676"/>
      <c r="AY27" s="676"/>
      <c r="AZ27" s="676"/>
      <c r="BA27" s="676"/>
      <c r="BB27" s="676"/>
      <c r="BC27" s="1021"/>
      <c r="BD27" s="1021"/>
      <c r="BE27" s="1021"/>
      <c r="BF27" s="1021"/>
      <c r="BG27" s="1021"/>
      <c r="BH27" s="1021"/>
      <c r="BI27" s="1021"/>
      <c r="BJ27" s="1021"/>
      <c r="BK27" s="1162"/>
      <c r="BL27" s="1021"/>
      <c r="BM27" s="1021"/>
      <c r="BN27" s="1021"/>
      <c r="BO27" s="1021"/>
      <c r="BP27" s="1067"/>
      <c r="BQ27" s="1067"/>
      <c r="BR27" s="1067"/>
      <c r="BS27" s="1067"/>
      <c r="BT27" s="1067"/>
      <c r="BU27" s="1067"/>
      <c r="BV27" s="1067"/>
      <c r="BW27" s="1067"/>
      <c r="BX27" s="1067"/>
      <c r="BY27" s="1067"/>
      <c r="BZ27" s="1067"/>
      <c r="CA27" s="1067"/>
      <c r="CB27" s="1067"/>
      <c r="CC27" s="1067"/>
      <c r="CD27" s="1067"/>
      <c r="CE27" s="1067"/>
      <c r="CF27" s="1162"/>
      <c r="CG27" s="1021"/>
      <c r="CH27" s="1021"/>
      <c r="CI27" s="1021"/>
      <c r="CJ27" s="1162"/>
      <c r="CK27" s="1021"/>
      <c r="CL27" s="1021"/>
      <c r="CM27" s="1021"/>
      <c r="CN27" s="1042"/>
      <c r="CO27" s="1021"/>
      <c r="CP27" s="1021"/>
      <c r="CQ27" s="1021"/>
      <c r="CR27" s="1042"/>
      <c r="CS27" s="1021"/>
      <c r="CT27" s="1021"/>
      <c r="CU27" s="1021"/>
      <c r="CV27" s="1021"/>
      <c r="CW27" s="1021"/>
      <c r="CX27" s="1042"/>
      <c r="CY27" s="1021"/>
      <c r="CZ27" s="1021"/>
      <c r="DA27" s="1021"/>
      <c r="DB27" s="1067"/>
      <c r="DC27" s="1067"/>
      <c r="DD27" s="1042"/>
      <c r="DE27" s="1021"/>
      <c r="DF27" s="1021"/>
      <c r="DG27" s="1021"/>
      <c r="DH27" s="1042"/>
      <c r="DI27" s="1021"/>
      <c r="DJ27" s="1021"/>
      <c r="DK27" s="1021"/>
      <c r="DL27" s="1021"/>
      <c r="DM27" s="1021"/>
      <c r="DN27" s="1042"/>
      <c r="DO27" s="1021"/>
      <c r="DP27" s="1021"/>
      <c r="DQ27" s="1021"/>
      <c r="DR27" s="1021"/>
      <c r="DS27" s="1042"/>
      <c r="DT27" s="1021"/>
      <c r="DU27" s="1021"/>
      <c r="DV27" s="1021"/>
      <c r="DW27" s="1021"/>
      <c r="DX27" s="1021"/>
    </row>
    <row r="28" spans="1:128" s="1" customFormat="1" ht="12" customHeight="1">
      <c r="A28" s="1028">
        <v>88</v>
      </c>
      <c r="B28" s="1041">
        <v>60</v>
      </c>
      <c r="C28" s="1041">
        <v>7</v>
      </c>
      <c r="D28" s="1041">
        <v>8</v>
      </c>
      <c r="E28" s="1041">
        <v>5</v>
      </c>
      <c r="F28" s="1041">
        <v>1</v>
      </c>
      <c r="G28" s="1041">
        <v>7</v>
      </c>
      <c r="H28" s="1096">
        <v>91</v>
      </c>
      <c r="I28" s="1028">
        <v>11</v>
      </c>
      <c r="J28" s="676"/>
      <c r="K28" s="676"/>
      <c r="L28" s="676"/>
      <c r="M28" s="676"/>
      <c r="N28" s="676"/>
      <c r="O28" s="676"/>
      <c r="P28" s="676"/>
      <c r="Q28" s="676"/>
      <c r="R28" s="676"/>
      <c r="S28" s="676"/>
      <c r="T28" s="676"/>
      <c r="U28" s="676"/>
      <c r="V28" s="676"/>
      <c r="W28" s="676"/>
      <c r="X28" s="676"/>
      <c r="Y28" s="676"/>
      <c r="Z28" s="676"/>
      <c r="AA28" s="676"/>
      <c r="AB28" s="676"/>
      <c r="AC28" s="676"/>
      <c r="AD28" s="676"/>
      <c r="AE28" s="676"/>
      <c r="AF28" s="676"/>
      <c r="AG28" s="676"/>
      <c r="AH28" s="676"/>
      <c r="AI28" s="676"/>
      <c r="AJ28" s="676"/>
      <c r="AK28" s="676"/>
      <c r="AL28" s="676"/>
      <c r="AM28" s="676"/>
      <c r="AN28" s="676"/>
      <c r="AO28" s="676"/>
      <c r="AP28" s="676"/>
      <c r="AQ28" s="676"/>
      <c r="AR28" s="676"/>
      <c r="AS28" s="676"/>
      <c r="AT28" s="676"/>
      <c r="AU28" s="676"/>
      <c r="AV28" s="676"/>
      <c r="AW28" s="676"/>
      <c r="AX28" s="676"/>
      <c r="AY28" s="676"/>
      <c r="AZ28" s="676"/>
      <c r="BA28" s="676"/>
      <c r="BB28" s="676"/>
      <c r="BC28" s="1020">
        <v>60</v>
      </c>
      <c r="BD28" s="1020">
        <v>13</v>
      </c>
      <c r="BE28" s="1020">
        <v>28</v>
      </c>
      <c r="BF28" s="1020">
        <v>19</v>
      </c>
      <c r="BG28" s="1020">
        <v>5</v>
      </c>
      <c r="BH28" s="1020">
        <v>38</v>
      </c>
      <c r="BI28" s="1020">
        <v>91</v>
      </c>
      <c r="BJ28" s="1020">
        <v>11</v>
      </c>
      <c r="BK28" s="1161"/>
      <c r="BL28" s="1020">
        <v>30</v>
      </c>
      <c r="BM28" s="1020">
        <v>16</v>
      </c>
      <c r="BN28" s="1020">
        <v>133</v>
      </c>
      <c r="BO28" s="1020">
        <v>11</v>
      </c>
      <c r="BP28" s="1080">
        <v>0</v>
      </c>
      <c r="BQ28" s="1080">
        <v>2</v>
      </c>
      <c r="BR28" s="1080">
        <v>0</v>
      </c>
      <c r="BS28" s="1080">
        <v>3</v>
      </c>
      <c r="BT28" s="1080">
        <v>3</v>
      </c>
      <c r="BU28" s="1080">
        <v>7</v>
      </c>
      <c r="BV28" s="1080">
        <v>0</v>
      </c>
      <c r="BW28" s="1080">
        <v>2</v>
      </c>
      <c r="BX28" s="1080">
        <v>0</v>
      </c>
      <c r="BY28" s="1080">
        <v>0</v>
      </c>
      <c r="BZ28" s="1080">
        <v>0</v>
      </c>
      <c r="CA28" s="1080">
        <v>1</v>
      </c>
      <c r="CB28" s="1080">
        <v>0</v>
      </c>
      <c r="CC28" s="1080">
        <v>0</v>
      </c>
      <c r="CD28" s="1080">
        <v>0</v>
      </c>
      <c r="CE28" s="1080">
        <v>0</v>
      </c>
      <c r="CF28" s="1161"/>
      <c r="CG28" s="1020">
        <v>130</v>
      </c>
      <c r="CH28" s="1020">
        <v>54</v>
      </c>
      <c r="CI28" s="1020">
        <v>6</v>
      </c>
      <c r="CJ28" s="1161"/>
      <c r="CK28" s="1020">
        <v>152</v>
      </c>
      <c r="CL28" s="1020">
        <v>31</v>
      </c>
      <c r="CM28" s="1020">
        <v>7</v>
      </c>
      <c r="CN28" s="1041"/>
      <c r="CO28" s="1020">
        <v>51</v>
      </c>
      <c r="CP28" s="1020">
        <v>127</v>
      </c>
      <c r="CQ28" s="1020">
        <v>12</v>
      </c>
      <c r="CR28" s="1041"/>
      <c r="CS28" s="1020">
        <v>14</v>
      </c>
      <c r="CT28" s="1020">
        <v>18</v>
      </c>
      <c r="CU28" s="1020">
        <v>82</v>
      </c>
      <c r="CV28" s="1020">
        <v>70</v>
      </c>
      <c r="CW28" s="1020">
        <v>5</v>
      </c>
      <c r="CX28" s="1041"/>
      <c r="CY28" s="1020">
        <v>89</v>
      </c>
      <c r="CZ28" s="1020">
        <v>94</v>
      </c>
      <c r="DA28" s="1020">
        <v>7</v>
      </c>
      <c r="DB28" s="1080">
        <v>3</v>
      </c>
      <c r="DC28" s="1080">
        <v>10</v>
      </c>
      <c r="DD28" s="1041"/>
      <c r="DE28" s="1020">
        <v>37</v>
      </c>
      <c r="DF28" s="1020">
        <v>52</v>
      </c>
      <c r="DG28" s="1020">
        <v>5</v>
      </c>
      <c r="DH28" s="1041"/>
      <c r="DI28" s="1020">
        <v>29</v>
      </c>
      <c r="DJ28" s="1020">
        <v>28</v>
      </c>
      <c r="DK28" s="1020">
        <v>21</v>
      </c>
      <c r="DL28" s="1020">
        <v>94</v>
      </c>
      <c r="DM28" s="1020">
        <v>4</v>
      </c>
      <c r="DN28" s="1041"/>
      <c r="DO28" s="1020">
        <v>19</v>
      </c>
      <c r="DP28" s="1020">
        <v>45</v>
      </c>
      <c r="DQ28" s="1020">
        <v>94</v>
      </c>
      <c r="DR28" s="1020">
        <v>17</v>
      </c>
      <c r="DS28" s="1041"/>
      <c r="DT28" s="1020">
        <v>13</v>
      </c>
      <c r="DU28" s="1020">
        <v>20</v>
      </c>
      <c r="DV28" s="1020">
        <v>84</v>
      </c>
      <c r="DW28" s="1020">
        <v>61</v>
      </c>
      <c r="DX28" s="1020">
        <v>9</v>
      </c>
    </row>
    <row r="29" spans="1:128" s="1" customFormat="1" ht="12" customHeight="1">
      <c r="A29" s="1029"/>
      <c r="B29" s="1042"/>
      <c r="C29" s="1042"/>
      <c r="D29" s="1042"/>
      <c r="E29" s="1042"/>
      <c r="F29" s="1042"/>
      <c r="G29" s="1042"/>
      <c r="H29" s="1097"/>
      <c r="I29" s="1029"/>
      <c r="J29" s="676"/>
      <c r="K29" s="676"/>
      <c r="L29" s="676"/>
      <c r="M29" s="676"/>
      <c r="N29" s="676"/>
      <c r="O29" s="676"/>
      <c r="P29" s="676"/>
      <c r="Q29" s="676"/>
      <c r="R29" s="676"/>
      <c r="S29" s="676"/>
      <c r="T29" s="676"/>
      <c r="U29" s="676"/>
      <c r="V29" s="676"/>
      <c r="W29" s="676"/>
      <c r="X29" s="676"/>
      <c r="Y29" s="676"/>
      <c r="Z29" s="676"/>
      <c r="AA29" s="676"/>
      <c r="AB29" s="676"/>
      <c r="AC29" s="676"/>
      <c r="AD29" s="676"/>
      <c r="AE29" s="676"/>
      <c r="AF29" s="676"/>
      <c r="AG29" s="676"/>
      <c r="AH29" s="676"/>
      <c r="AI29" s="676"/>
      <c r="AJ29" s="676"/>
      <c r="AK29" s="676"/>
      <c r="AL29" s="676"/>
      <c r="AM29" s="676"/>
      <c r="AN29" s="676"/>
      <c r="AO29" s="676"/>
      <c r="AP29" s="676"/>
      <c r="AQ29" s="676"/>
      <c r="AR29" s="676"/>
      <c r="AS29" s="676"/>
      <c r="AT29" s="676"/>
      <c r="AU29" s="676"/>
      <c r="AV29" s="676"/>
      <c r="AW29" s="676"/>
      <c r="AX29" s="676"/>
      <c r="AY29" s="676"/>
      <c r="AZ29" s="676"/>
      <c r="BA29" s="676"/>
      <c r="BB29" s="676"/>
      <c r="BC29" s="1021"/>
      <c r="BD29" s="1021"/>
      <c r="BE29" s="1021"/>
      <c r="BF29" s="1021"/>
      <c r="BG29" s="1021"/>
      <c r="BH29" s="1021"/>
      <c r="BI29" s="1021"/>
      <c r="BJ29" s="1021"/>
      <c r="BK29" s="1162"/>
      <c r="BL29" s="1021"/>
      <c r="BM29" s="1021"/>
      <c r="BN29" s="1021"/>
      <c r="BO29" s="1021"/>
      <c r="BP29" s="1067"/>
      <c r="BQ29" s="1067"/>
      <c r="BR29" s="1067"/>
      <c r="BS29" s="1067"/>
      <c r="BT29" s="1067"/>
      <c r="BU29" s="1067"/>
      <c r="BV29" s="1067"/>
      <c r="BW29" s="1067"/>
      <c r="BX29" s="1067"/>
      <c r="BY29" s="1067"/>
      <c r="BZ29" s="1067"/>
      <c r="CA29" s="1067"/>
      <c r="CB29" s="1067"/>
      <c r="CC29" s="1067"/>
      <c r="CD29" s="1067"/>
      <c r="CE29" s="1067"/>
      <c r="CF29" s="1162"/>
      <c r="CG29" s="1021"/>
      <c r="CH29" s="1021"/>
      <c r="CI29" s="1021"/>
      <c r="CJ29" s="1162"/>
      <c r="CK29" s="1021"/>
      <c r="CL29" s="1021"/>
      <c r="CM29" s="1021"/>
      <c r="CN29" s="1042"/>
      <c r="CO29" s="1021"/>
      <c r="CP29" s="1021"/>
      <c r="CQ29" s="1021"/>
      <c r="CR29" s="1042"/>
      <c r="CS29" s="1021"/>
      <c r="CT29" s="1021"/>
      <c r="CU29" s="1021"/>
      <c r="CV29" s="1021"/>
      <c r="CW29" s="1021"/>
      <c r="CX29" s="1042"/>
      <c r="CY29" s="1021"/>
      <c r="CZ29" s="1021"/>
      <c r="DA29" s="1021"/>
      <c r="DB29" s="1067"/>
      <c r="DC29" s="1067"/>
      <c r="DD29" s="1042"/>
      <c r="DE29" s="1021"/>
      <c r="DF29" s="1021"/>
      <c r="DG29" s="1021"/>
      <c r="DH29" s="1042"/>
      <c r="DI29" s="1021"/>
      <c r="DJ29" s="1021"/>
      <c r="DK29" s="1021"/>
      <c r="DL29" s="1021"/>
      <c r="DM29" s="1021"/>
      <c r="DN29" s="1042"/>
      <c r="DO29" s="1021"/>
      <c r="DP29" s="1021"/>
      <c r="DQ29" s="1021"/>
      <c r="DR29" s="1021"/>
      <c r="DS29" s="1042"/>
      <c r="DT29" s="1021"/>
      <c r="DU29" s="1021"/>
      <c r="DV29" s="1021"/>
      <c r="DW29" s="1021"/>
      <c r="DX29" s="1021"/>
    </row>
    <row r="30" spans="1:128" s="1" customFormat="1" ht="12" customHeight="1">
      <c r="A30" s="1028">
        <v>102</v>
      </c>
      <c r="B30" s="1041">
        <v>70</v>
      </c>
      <c r="C30" s="1041">
        <v>5</v>
      </c>
      <c r="D30" s="1041">
        <v>13</v>
      </c>
      <c r="E30" s="1041">
        <v>6</v>
      </c>
      <c r="F30" s="1041">
        <v>3</v>
      </c>
      <c r="G30" s="1041">
        <v>5</v>
      </c>
      <c r="H30" s="1096">
        <v>115</v>
      </c>
      <c r="I30" s="1028">
        <v>20</v>
      </c>
      <c r="J30" s="676"/>
      <c r="K30" s="676"/>
      <c r="L30" s="676"/>
      <c r="M30" s="676"/>
      <c r="N30" s="676"/>
      <c r="O30" s="676"/>
      <c r="P30" s="676"/>
      <c r="Q30" s="676"/>
      <c r="R30" s="676"/>
      <c r="S30" s="676"/>
      <c r="T30" s="676"/>
      <c r="U30" s="676"/>
      <c r="V30" s="676"/>
      <c r="W30" s="676"/>
      <c r="X30" s="676"/>
      <c r="Y30" s="676"/>
      <c r="Z30" s="676"/>
      <c r="AA30" s="676"/>
      <c r="AB30" s="676"/>
      <c r="AC30" s="676"/>
      <c r="AD30" s="676"/>
      <c r="AE30" s="676"/>
      <c r="AF30" s="676"/>
      <c r="AG30" s="676"/>
      <c r="AH30" s="676"/>
      <c r="AI30" s="676"/>
      <c r="AJ30" s="676"/>
      <c r="AK30" s="676"/>
      <c r="AL30" s="676"/>
      <c r="AM30" s="676"/>
      <c r="AN30" s="676"/>
      <c r="AO30" s="676"/>
      <c r="AP30" s="676"/>
      <c r="AQ30" s="676"/>
      <c r="AR30" s="676"/>
      <c r="AS30" s="676"/>
      <c r="AT30" s="676"/>
      <c r="AU30" s="676"/>
      <c r="AV30" s="676"/>
      <c r="AW30" s="676"/>
      <c r="AX30" s="676"/>
      <c r="AY30" s="676"/>
      <c r="AZ30" s="676"/>
      <c r="BA30" s="676"/>
      <c r="BB30" s="676"/>
      <c r="BC30" s="1020">
        <v>70</v>
      </c>
      <c r="BD30" s="1020">
        <v>14</v>
      </c>
      <c r="BE30" s="1020">
        <v>43</v>
      </c>
      <c r="BF30" s="1020">
        <v>15</v>
      </c>
      <c r="BG30" s="1020">
        <v>18</v>
      </c>
      <c r="BH30" s="1020">
        <v>43</v>
      </c>
      <c r="BI30" s="1020">
        <v>115</v>
      </c>
      <c r="BJ30" s="1020">
        <v>20</v>
      </c>
      <c r="BK30" s="1161"/>
      <c r="BL30" s="1020">
        <v>41</v>
      </c>
      <c r="BM30" s="1020">
        <v>9</v>
      </c>
      <c r="BN30" s="1020">
        <v>170</v>
      </c>
      <c r="BO30" s="1020">
        <v>14</v>
      </c>
      <c r="BP30" s="1080">
        <v>0</v>
      </c>
      <c r="BQ30" s="1080">
        <v>4</v>
      </c>
      <c r="BR30" s="1080">
        <v>0</v>
      </c>
      <c r="BS30" s="1080">
        <v>1</v>
      </c>
      <c r="BT30" s="1080">
        <v>3</v>
      </c>
      <c r="BU30" s="1080">
        <v>3</v>
      </c>
      <c r="BV30" s="1080">
        <v>0</v>
      </c>
      <c r="BW30" s="1080">
        <v>0</v>
      </c>
      <c r="BX30" s="1080">
        <v>2</v>
      </c>
      <c r="BY30" s="1080">
        <v>0</v>
      </c>
      <c r="BZ30" s="1080">
        <v>2</v>
      </c>
      <c r="CA30" s="1080">
        <v>0</v>
      </c>
      <c r="CB30" s="1080">
        <v>1</v>
      </c>
      <c r="CC30" s="1080">
        <v>0</v>
      </c>
      <c r="CD30" s="1080">
        <v>0</v>
      </c>
      <c r="CE30" s="1080">
        <v>0</v>
      </c>
      <c r="CF30" s="1161"/>
      <c r="CG30" s="1020">
        <v>130</v>
      </c>
      <c r="CH30" s="1020">
        <v>86</v>
      </c>
      <c r="CI30" s="1020">
        <v>21</v>
      </c>
      <c r="CJ30" s="1161"/>
      <c r="CK30" s="1020">
        <v>155</v>
      </c>
      <c r="CL30" s="1020">
        <v>65</v>
      </c>
      <c r="CM30" s="1020">
        <v>17</v>
      </c>
      <c r="CN30" s="1041"/>
      <c r="CO30" s="1020">
        <v>64</v>
      </c>
      <c r="CP30" s="1020">
        <v>153</v>
      </c>
      <c r="CQ30" s="1020">
        <v>20</v>
      </c>
      <c r="CR30" s="1041"/>
      <c r="CS30" s="1020">
        <v>15</v>
      </c>
      <c r="CT30" s="1020">
        <v>15</v>
      </c>
      <c r="CU30" s="1020">
        <v>99</v>
      </c>
      <c r="CV30" s="1020">
        <v>94</v>
      </c>
      <c r="CW30" s="1020">
        <v>14</v>
      </c>
      <c r="CX30" s="1041"/>
      <c r="CY30" s="1020">
        <v>82</v>
      </c>
      <c r="CZ30" s="1020">
        <v>120</v>
      </c>
      <c r="DA30" s="1020">
        <v>35</v>
      </c>
      <c r="DB30" s="1080">
        <v>4</v>
      </c>
      <c r="DC30" s="1080">
        <v>10</v>
      </c>
      <c r="DD30" s="1041"/>
      <c r="DE30" s="1020">
        <v>51</v>
      </c>
      <c r="DF30" s="1020">
        <v>57</v>
      </c>
      <c r="DG30" s="1020">
        <v>12</v>
      </c>
      <c r="DH30" s="1041"/>
      <c r="DI30" s="1020">
        <v>19</v>
      </c>
      <c r="DJ30" s="1020">
        <v>37</v>
      </c>
      <c r="DK30" s="1020">
        <v>39</v>
      </c>
      <c r="DL30" s="1020">
        <v>119</v>
      </c>
      <c r="DM30" s="1020">
        <v>1</v>
      </c>
      <c r="DN30" s="1041"/>
      <c r="DO30" s="1020">
        <v>11</v>
      </c>
      <c r="DP30" s="1020">
        <v>68</v>
      </c>
      <c r="DQ30" s="1020">
        <v>119</v>
      </c>
      <c r="DR30" s="1020">
        <v>13</v>
      </c>
      <c r="DS30" s="1041"/>
      <c r="DT30" s="1020">
        <v>19</v>
      </c>
      <c r="DU30" s="1020">
        <v>19</v>
      </c>
      <c r="DV30" s="1020">
        <v>116</v>
      </c>
      <c r="DW30" s="1020">
        <v>68</v>
      </c>
      <c r="DX30" s="1020">
        <v>14</v>
      </c>
    </row>
    <row r="31" spans="1:128" s="1" customFormat="1" ht="12" customHeight="1">
      <c r="A31" s="1029"/>
      <c r="B31" s="1042"/>
      <c r="C31" s="1042"/>
      <c r="D31" s="1042"/>
      <c r="E31" s="1042"/>
      <c r="F31" s="1042"/>
      <c r="G31" s="1042"/>
      <c r="H31" s="1097"/>
      <c r="I31" s="1029"/>
      <c r="J31" s="676"/>
      <c r="K31" s="676"/>
      <c r="L31" s="676"/>
      <c r="M31" s="676"/>
      <c r="N31" s="676"/>
      <c r="O31" s="676"/>
      <c r="P31" s="676"/>
      <c r="Q31" s="676"/>
      <c r="R31" s="676"/>
      <c r="S31" s="676"/>
      <c r="T31" s="676"/>
      <c r="U31" s="676"/>
      <c r="V31" s="676"/>
      <c r="W31" s="676"/>
      <c r="X31" s="676"/>
      <c r="Y31" s="676"/>
      <c r="Z31" s="676"/>
      <c r="AA31" s="676"/>
      <c r="AB31" s="676"/>
      <c r="AC31" s="676"/>
      <c r="AD31" s="676"/>
      <c r="AE31" s="676"/>
      <c r="AF31" s="676"/>
      <c r="AG31" s="676"/>
      <c r="AH31" s="676"/>
      <c r="AI31" s="676"/>
      <c r="AJ31" s="676"/>
      <c r="AK31" s="676"/>
      <c r="AL31" s="676"/>
      <c r="AM31" s="676"/>
      <c r="AN31" s="676"/>
      <c r="AO31" s="676"/>
      <c r="AP31" s="676"/>
      <c r="AQ31" s="676"/>
      <c r="AR31" s="676"/>
      <c r="AS31" s="676"/>
      <c r="AT31" s="676"/>
      <c r="AU31" s="676"/>
      <c r="AV31" s="676"/>
      <c r="AW31" s="676"/>
      <c r="AX31" s="676"/>
      <c r="AY31" s="676"/>
      <c r="AZ31" s="676"/>
      <c r="BA31" s="676"/>
      <c r="BB31" s="676"/>
      <c r="BC31" s="1021"/>
      <c r="BD31" s="1021"/>
      <c r="BE31" s="1021"/>
      <c r="BF31" s="1021"/>
      <c r="BG31" s="1021"/>
      <c r="BH31" s="1021"/>
      <c r="BI31" s="1021"/>
      <c r="BJ31" s="1021"/>
      <c r="BK31" s="1162"/>
      <c r="BL31" s="1021"/>
      <c r="BM31" s="1021"/>
      <c r="BN31" s="1021"/>
      <c r="BO31" s="1021"/>
      <c r="BP31" s="1067"/>
      <c r="BQ31" s="1067"/>
      <c r="BR31" s="1067"/>
      <c r="BS31" s="1067"/>
      <c r="BT31" s="1067"/>
      <c r="BU31" s="1067"/>
      <c r="BV31" s="1067"/>
      <c r="BW31" s="1067"/>
      <c r="BX31" s="1067"/>
      <c r="BY31" s="1067"/>
      <c r="BZ31" s="1067"/>
      <c r="CA31" s="1067"/>
      <c r="CB31" s="1067"/>
      <c r="CC31" s="1067"/>
      <c r="CD31" s="1067"/>
      <c r="CE31" s="1067"/>
      <c r="CF31" s="1162"/>
      <c r="CG31" s="1021"/>
      <c r="CH31" s="1021"/>
      <c r="CI31" s="1021"/>
      <c r="CJ31" s="1162"/>
      <c r="CK31" s="1021"/>
      <c r="CL31" s="1021"/>
      <c r="CM31" s="1021"/>
      <c r="CN31" s="1042"/>
      <c r="CO31" s="1021"/>
      <c r="CP31" s="1021"/>
      <c r="CQ31" s="1021"/>
      <c r="CR31" s="1042"/>
      <c r="CS31" s="1021"/>
      <c r="CT31" s="1021"/>
      <c r="CU31" s="1021"/>
      <c r="CV31" s="1021"/>
      <c r="CW31" s="1021"/>
      <c r="CX31" s="1042"/>
      <c r="CY31" s="1021"/>
      <c r="CZ31" s="1021"/>
      <c r="DA31" s="1021"/>
      <c r="DB31" s="1067"/>
      <c r="DC31" s="1067"/>
      <c r="DD31" s="1042"/>
      <c r="DE31" s="1021"/>
      <c r="DF31" s="1021"/>
      <c r="DG31" s="1021"/>
      <c r="DH31" s="1042"/>
      <c r="DI31" s="1021"/>
      <c r="DJ31" s="1021"/>
      <c r="DK31" s="1021"/>
      <c r="DL31" s="1021"/>
      <c r="DM31" s="1021"/>
      <c r="DN31" s="1042"/>
      <c r="DO31" s="1021"/>
      <c r="DP31" s="1021"/>
      <c r="DQ31" s="1021"/>
      <c r="DR31" s="1021"/>
      <c r="DS31" s="1042"/>
      <c r="DT31" s="1021"/>
      <c r="DU31" s="1021"/>
      <c r="DV31" s="1021"/>
      <c r="DW31" s="1021"/>
      <c r="DX31" s="1021"/>
    </row>
    <row r="32" spans="1:128" s="1" customFormat="1" ht="12" customHeight="1">
      <c r="A32" s="1028">
        <v>641</v>
      </c>
      <c r="B32" s="1041">
        <v>472</v>
      </c>
      <c r="C32" s="1041">
        <v>41</v>
      </c>
      <c r="D32" s="1041">
        <v>55</v>
      </c>
      <c r="E32" s="1041">
        <v>25</v>
      </c>
      <c r="F32" s="1041">
        <v>16</v>
      </c>
      <c r="G32" s="1041">
        <v>32</v>
      </c>
      <c r="H32" s="1096">
        <v>556</v>
      </c>
      <c r="I32" s="1020">
        <v>81</v>
      </c>
      <c r="J32" s="676"/>
      <c r="K32" s="676"/>
      <c r="L32" s="676"/>
      <c r="M32" s="676"/>
      <c r="N32" s="676"/>
      <c r="O32" s="676"/>
      <c r="P32" s="676"/>
      <c r="Q32" s="676"/>
      <c r="R32" s="676"/>
      <c r="S32" s="676"/>
      <c r="T32" s="676"/>
      <c r="U32" s="676"/>
      <c r="V32" s="676"/>
      <c r="W32" s="676"/>
      <c r="X32" s="676"/>
      <c r="Y32" s="676"/>
      <c r="Z32" s="676"/>
      <c r="AA32" s="676"/>
      <c r="AB32" s="676"/>
      <c r="AC32" s="676"/>
      <c r="AD32" s="676"/>
      <c r="AE32" s="676"/>
      <c r="AF32" s="676"/>
      <c r="AG32" s="676"/>
      <c r="AH32" s="676"/>
      <c r="AI32" s="676"/>
      <c r="AJ32" s="676"/>
      <c r="AK32" s="676"/>
      <c r="AL32" s="676"/>
      <c r="AM32" s="676"/>
      <c r="AN32" s="676"/>
      <c r="AO32" s="676"/>
      <c r="AP32" s="676"/>
      <c r="AQ32" s="676"/>
      <c r="AR32" s="676"/>
      <c r="AS32" s="676"/>
      <c r="AT32" s="676"/>
      <c r="AU32" s="676"/>
      <c r="AV32" s="676"/>
      <c r="AW32" s="676"/>
      <c r="AX32" s="676"/>
      <c r="AY32" s="676"/>
      <c r="AZ32" s="676"/>
      <c r="BA32" s="676"/>
      <c r="BB32" s="676"/>
      <c r="BC32" s="1135">
        <v>472</v>
      </c>
      <c r="BD32" s="1020">
        <v>108</v>
      </c>
      <c r="BE32" s="1135">
        <v>250</v>
      </c>
      <c r="BF32" s="1020">
        <v>134</v>
      </c>
      <c r="BG32" s="1020">
        <v>77</v>
      </c>
      <c r="BH32" s="1135">
        <v>281</v>
      </c>
      <c r="BI32" s="1020">
        <v>560</v>
      </c>
      <c r="BJ32" s="1020">
        <v>81</v>
      </c>
      <c r="BK32" s="1163"/>
      <c r="BL32" s="1020">
        <v>197</v>
      </c>
      <c r="BM32" s="1020">
        <v>107</v>
      </c>
      <c r="BN32" s="1020">
        <v>898</v>
      </c>
      <c r="BO32" s="1020">
        <v>65</v>
      </c>
      <c r="BP32" s="1080">
        <v>7</v>
      </c>
      <c r="BQ32" s="1080">
        <v>31</v>
      </c>
      <c r="BR32" s="1080">
        <v>2</v>
      </c>
      <c r="BS32" s="1080">
        <v>24</v>
      </c>
      <c r="BT32" s="1080">
        <v>13</v>
      </c>
      <c r="BU32" s="1080">
        <v>33</v>
      </c>
      <c r="BV32" s="1080">
        <v>2</v>
      </c>
      <c r="BW32" s="1080">
        <v>20</v>
      </c>
      <c r="BX32" s="1080">
        <v>9</v>
      </c>
      <c r="BY32" s="1080">
        <v>0</v>
      </c>
      <c r="BZ32" s="1080">
        <v>4</v>
      </c>
      <c r="CA32" s="1080">
        <v>4</v>
      </c>
      <c r="CB32" s="1080">
        <v>10</v>
      </c>
      <c r="CC32" s="1080">
        <v>0</v>
      </c>
      <c r="CD32" s="1080">
        <v>6</v>
      </c>
      <c r="CE32" s="1080">
        <v>8</v>
      </c>
      <c r="CF32" s="1163"/>
      <c r="CG32" s="1020">
        <v>840</v>
      </c>
      <c r="CH32" s="1020">
        <v>372</v>
      </c>
      <c r="CI32" s="1020">
        <v>66</v>
      </c>
      <c r="CJ32" s="1163"/>
      <c r="CK32" s="1020">
        <v>989</v>
      </c>
      <c r="CL32" s="1020">
        <v>228</v>
      </c>
      <c r="CM32" s="1020">
        <v>61</v>
      </c>
      <c r="CN32" s="1098"/>
      <c r="CO32" s="1020">
        <v>376</v>
      </c>
      <c r="CP32" s="1020">
        <v>822</v>
      </c>
      <c r="CQ32" s="1020">
        <v>80</v>
      </c>
      <c r="CR32" s="1098"/>
      <c r="CS32" s="1020">
        <v>111</v>
      </c>
      <c r="CT32" s="1020">
        <v>107</v>
      </c>
      <c r="CU32" s="1020">
        <v>502</v>
      </c>
      <c r="CV32" s="1020">
        <v>508</v>
      </c>
      <c r="CW32" s="1020">
        <v>46</v>
      </c>
      <c r="CX32" s="1098"/>
      <c r="CY32" s="1020">
        <v>625</v>
      </c>
      <c r="CZ32" s="1020">
        <v>562</v>
      </c>
      <c r="DA32" s="1020">
        <v>91</v>
      </c>
      <c r="DB32" s="1080">
        <v>41</v>
      </c>
      <c r="DC32" s="1080">
        <v>109</v>
      </c>
      <c r="DD32" s="1098"/>
      <c r="DE32" s="1020">
        <v>226</v>
      </c>
      <c r="DF32" s="1020">
        <v>293</v>
      </c>
      <c r="DG32" s="1020">
        <v>43</v>
      </c>
      <c r="DH32" s="1041"/>
      <c r="DI32" s="1020">
        <v>181</v>
      </c>
      <c r="DJ32" s="1020">
        <v>173</v>
      </c>
      <c r="DK32" s="1020">
        <v>178</v>
      </c>
      <c r="DL32" s="1020">
        <v>595</v>
      </c>
      <c r="DM32" s="1020">
        <v>29</v>
      </c>
      <c r="DN32" s="1041"/>
      <c r="DO32" s="1020">
        <v>126</v>
      </c>
      <c r="DP32" s="1020">
        <v>344</v>
      </c>
      <c r="DQ32" s="1020">
        <v>595</v>
      </c>
      <c r="DR32" s="1020">
        <v>86</v>
      </c>
      <c r="DS32" s="1098"/>
      <c r="DT32" s="1020">
        <v>123</v>
      </c>
      <c r="DU32" s="1020">
        <v>119</v>
      </c>
      <c r="DV32" s="1020">
        <v>545</v>
      </c>
      <c r="DW32" s="1020">
        <v>411</v>
      </c>
      <c r="DX32" s="1020">
        <v>65</v>
      </c>
    </row>
    <row r="33" spans="1:128" s="1" customFormat="1" ht="12" customHeight="1">
      <c r="A33" s="1029"/>
      <c r="B33" s="1042"/>
      <c r="C33" s="1042"/>
      <c r="D33" s="1042"/>
      <c r="E33" s="1042"/>
      <c r="F33" s="1042"/>
      <c r="G33" s="1042"/>
      <c r="H33" s="1097"/>
      <c r="I33" s="1021"/>
      <c r="J33" s="676"/>
      <c r="K33" s="676"/>
      <c r="L33" s="676"/>
      <c r="M33" s="676"/>
      <c r="N33" s="676"/>
      <c r="O33" s="676"/>
      <c r="P33" s="676"/>
      <c r="Q33" s="676"/>
      <c r="R33" s="676"/>
      <c r="S33" s="676"/>
      <c r="T33" s="676"/>
      <c r="U33" s="676"/>
      <c r="V33" s="676"/>
      <c r="W33" s="676"/>
      <c r="X33" s="676"/>
      <c r="Y33" s="676"/>
      <c r="Z33" s="676"/>
      <c r="AA33" s="676"/>
      <c r="AB33" s="676"/>
      <c r="AC33" s="676"/>
      <c r="AD33" s="676"/>
      <c r="AE33" s="676"/>
      <c r="AF33" s="676"/>
      <c r="AG33" s="676"/>
      <c r="AH33" s="676"/>
      <c r="AI33" s="676"/>
      <c r="AJ33" s="676"/>
      <c r="AK33" s="676"/>
      <c r="AL33" s="676"/>
      <c r="AM33" s="676"/>
      <c r="AN33" s="676"/>
      <c r="AO33" s="676"/>
      <c r="AP33" s="676"/>
      <c r="AQ33" s="676"/>
      <c r="AR33" s="676"/>
      <c r="AS33" s="676"/>
      <c r="AT33" s="676"/>
      <c r="AU33" s="676"/>
      <c r="AV33" s="676"/>
      <c r="AW33" s="676"/>
      <c r="AX33" s="676"/>
      <c r="AY33" s="676"/>
      <c r="AZ33" s="676"/>
      <c r="BA33" s="676"/>
      <c r="BB33" s="676"/>
      <c r="BC33" s="1136"/>
      <c r="BD33" s="1021"/>
      <c r="BE33" s="1136"/>
      <c r="BF33" s="1021"/>
      <c r="BG33" s="1021"/>
      <c r="BH33" s="1136"/>
      <c r="BI33" s="1021"/>
      <c r="BJ33" s="1021"/>
      <c r="BK33" s="1164"/>
      <c r="BL33" s="1021"/>
      <c r="BM33" s="1021"/>
      <c r="BN33" s="1021"/>
      <c r="BO33" s="1021"/>
      <c r="BP33" s="1067"/>
      <c r="BQ33" s="1067"/>
      <c r="BR33" s="1067"/>
      <c r="BS33" s="1067"/>
      <c r="BT33" s="1067"/>
      <c r="BU33" s="1067"/>
      <c r="BV33" s="1067"/>
      <c r="BW33" s="1067"/>
      <c r="BX33" s="1067"/>
      <c r="BY33" s="1067"/>
      <c r="BZ33" s="1067"/>
      <c r="CA33" s="1067"/>
      <c r="CB33" s="1067"/>
      <c r="CC33" s="1067"/>
      <c r="CD33" s="1067"/>
      <c r="CE33" s="1067"/>
      <c r="CF33" s="1164"/>
      <c r="CG33" s="1021"/>
      <c r="CH33" s="1021"/>
      <c r="CI33" s="1021"/>
      <c r="CJ33" s="1164"/>
      <c r="CK33" s="1021"/>
      <c r="CL33" s="1021"/>
      <c r="CM33" s="1021"/>
      <c r="CN33" s="1099"/>
      <c r="CO33" s="1021"/>
      <c r="CP33" s="1021"/>
      <c r="CQ33" s="1021"/>
      <c r="CR33" s="1099"/>
      <c r="CS33" s="1021"/>
      <c r="CT33" s="1021"/>
      <c r="CU33" s="1021"/>
      <c r="CV33" s="1021"/>
      <c r="CW33" s="1021"/>
      <c r="CX33" s="1099"/>
      <c r="CY33" s="1021"/>
      <c r="CZ33" s="1021"/>
      <c r="DA33" s="1021"/>
      <c r="DB33" s="1067"/>
      <c r="DC33" s="1067"/>
      <c r="DD33" s="1099"/>
      <c r="DE33" s="1021"/>
      <c r="DF33" s="1021"/>
      <c r="DG33" s="1021"/>
      <c r="DH33" s="1042"/>
      <c r="DI33" s="1021"/>
      <c r="DJ33" s="1021"/>
      <c r="DK33" s="1021"/>
      <c r="DL33" s="1021"/>
      <c r="DM33" s="1021"/>
      <c r="DN33" s="1042"/>
      <c r="DO33" s="1021"/>
      <c r="DP33" s="1021"/>
      <c r="DQ33" s="1021"/>
      <c r="DR33" s="1021"/>
      <c r="DS33" s="1099"/>
      <c r="DT33" s="1021"/>
      <c r="DU33" s="1021"/>
      <c r="DV33" s="1021"/>
      <c r="DW33" s="1021"/>
      <c r="DX33" s="1021"/>
    </row>
    <row r="34" spans="1:128" s="4" customFormat="1" ht="12" customHeight="1" thickBot="1">
      <c r="A34" s="9"/>
      <c r="B34" s="9"/>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869"/>
      <c r="BQ34" s="874"/>
      <c r="BR34" s="874"/>
      <c r="BS34" s="874"/>
      <c r="BT34" s="874"/>
      <c r="BU34" s="874"/>
      <c r="BV34" s="874"/>
      <c r="BW34" s="874"/>
      <c r="BX34" s="914"/>
      <c r="BY34" s="677"/>
      <c r="BZ34" s="914"/>
      <c r="CA34" s="677"/>
      <c r="CB34" s="914"/>
      <c r="CC34" s="677"/>
      <c r="CD34" s="914"/>
      <c r="CE34" s="677"/>
      <c r="CF34" s="1"/>
      <c r="CG34" s="1"/>
      <c r="CH34" s="1"/>
      <c r="CI34" s="1"/>
      <c r="CJ34" s="1"/>
      <c r="CK34" s="1"/>
      <c r="CL34" s="1"/>
      <c r="CM34" s="1"/>
      <c r="CN34" s="9"/>
      <c r="CO34" s="9"/>
      <c r="CX34" s="562"/>
      <c r="DH34" s="5"/>
      <c r="DI34" s="5"/>
      <c r="DJ34" s="5"/>
      <c r="DK34" s="5"/>
      <c r="DL34" s="5"/>
      <c r="DM34" s="5"/>
      <c r="DN34" s="5"/>
      <c r="DO34" s="5"/>
      <c r="DP34" s="5"/>
      <c r="DQ34" s="5"/>
      <c r="DR34" s="5"/>
    </row>
    <row r="35" spans="1:128" s="660" customFormat="1" ht="12.75" customHeight="1">
      <c r="A35" s="610" t="s">
        <v>525</v>
      </c>
      <c r="B35" s="619"/>
      <c r="C35" s="619"/>
      <c r="D35" s="619"/>
      <c r="E35" s="670"/>
      <c r="F35" s="671"/>
      <c r="G35" s="650"/>
      <c r="H35" s="650"/>
      <c r="I35" s="650"/>
      <c r="J35" s="650"/>
      <c r="K35" s="650"/>
      <c r="L35" s="650"/>
      <c r="M35" s="650"/>
      <c r="N35" s="650"/>
      <c r="O35" s="650"/>
      <c r="P35" s="650"/>
      <c r="Q35" s="650"/>
      <c r="R35" s="650"/>
      <c r="S35" s="650"/>
      <c r="T35" s="650"/>
      <c r="U35" s="650"/>
      <c r="V35" s="650"/>
      <c r="W35" s="650"/>
      <c r="X35" s="650"/>
      <c r="Y35" s="650"/>
      <c r="Z35" s="650"/>
      <c r="AA35" s="650"/>
      <c r="AB35" s="650"/>
      <c r="AC35" s="650"/>
      <c r="AD35" s="650"/>
      <c r="AE35" s="650"/>
      <c r="AF35" s="650"/>
      <c r="AG35" s="650"/>
      <c r="AH35" s="650"/>
      <c r="AI35" s="650"/>
      <c r="AJ35" s="650"/>
      <c r="AK35" s="650"/>
      <c r="AL35" s="650"/>
      <c r="AM35" s="650"/>
      <c r="AN35" s="650"/>
      <c r="AO35" s="650"/>
      <c r="AP35" s="650"/>
      <c r="AQ35" s="650"/>
      <c r="AR35" s="650"/>
      <c r="AS35" s="650"/>
      <c r="AT35" s="650"/>
      <c r="AU35" s="650"/>
      <c r="AV35" s="650"/>
      <c r="AW35" s="650"/>
      <c r="AX35" s="650"/>
      <c r="AY35" s="650"/>
      <c r="AZ35" s="650"/>
      <c r="BA35" s="650"/>
      <c r="BB35" s="650"/>
      <c r="BC35" s="610" t="s">
        <v>525</v>
      </c>
      <c r="BD35" s="619"/>
      <c r="BE35" s="619"/>
      <c r="BF35" s="619"/>
      <c r="BG35" s="670"/>
      <c r="BH35" s="670"/>
      <c r="BI35" s="671"/>
      <c r="BJ35" s="650"/>
      <c r="BK35" s="612" t="s">
        <v>368</v>
      </c>
      <c r="BL35" s="613"/>
      <c r="BM35" s="613"/>
      <c r="BN35" s="613"/>
      <c r="BO35" s="614"/>
      <c r="BP35" s="866" t="s">
        <v>828</v>
      </c>
      <c r="BQ35" s="877"/>
      <c r="BR35" s="877"/>
      <c r="BS35" s="877"/>
      <c r="BT35" s="877"/>
      <c r="BU35" s="880"/>
      <c r="BV35" s="884"/>
      <c r="BW35" s="884"/>
      <c r="BX35" s="914"/>
      <c r="BY35" s="677"/>
      <c r="BZ35" s="914"/>
      <c r="CA35" s="677"/>
      <c r="CB35" s="914"/>
      <c r="CC35" s="677"/>
      <c r="CD35" s="914"/>
      <c r="CE35" s="677"/>
      <c r="CF35" s="887" t="s">
        <v>849</v>
      </c>
      <c r="CG35" s="888"/>
      <c r="CH35" s="888"/>
      <c r="CI35" s="889"/>
      <c r="CJ35" s="894"/>
      <c r="CK35" s="894"/>
      <c r="CL35" s="894"/>
      <c r="CM35" s="894"/>
      <c r="CN35" s="650"/>
      <c r="CO35" s="650"/>
      <c r="CR35" s="612" t="s">
        <v>643</v>
      </c>
      <c r="CS35" s="613"/>
      <c r="CT35" s="613"/>
      <c r="CU35" s="613"/>
      <c r="CV35" s="613"/>
      <c r="CW35" s="614"/>
      <c r="CX35" s="612" t="s">
        <v>642</v>
      </c>
      <c r="CY35" s="613"/>
      <c r="CZ35" s="613"/>
      <c r="DA35" s="613"/>
      <c r="DB35" s="613"/>
      <c r="DC35" s="613"/>
      <c r="DD35" s="613"/>
      <c r="DE35" s="613"/>
      <c r="DF35" s="613"/>
      <c r="DG35" s="671"/>
      <c r="DH35" s="610" t="s">
        <v>642</v>
      </c>
      <c r="DI35" s="619"/>
      <c r="DJ35" s="619"/>
      <c r="DK35" s="619"/>
      <c r="DL35" s="619"/>
      <c r="DM35" s="619"/>
      <c r="DN35" s="610" t="s">
        <v>641</v>
      </c>
      <c r="DO35" s="619"/>
      <c r="DP35" s="619"/>
      <c r="DQ35" s="619"/>
      <c r="DR35" s="619"/>
      <c r="DS35" s="612" t="s">
        <v>649</v>
      </c>
      <c r="DT35" s="613"/>
      <c r="DU35" s="613"/>
      <c r="DV35" s="613"/>
      <c r="DW35" s="613"/>
      <c r="DX35" s="614"/>
    </row>
    <row r="36" spans="1:128" s="660" customFormat="1" ht="13.5" customHeight="1" thickBot="1">
      <c r="A36" s="625" t="s">
        <v>146</v>
      </c>
      <c r="B36" s="626"/>
      <c r="C36" s="626"/>
      <c r="D36" s="626"/>
      <c r="E36" s="672"/>
      <c r="F36" s="673"/>
      <c r="G36" s="650"/>
      <c r="H36" s="650"/>
      <c r="I36" s="650"/>
      <c r="J36" s="650"/>
      <c r="K36" s="650"/>
      <c r="L36" s="650"/>
      <c r="M36" s="650"/>
      <c r="N36" s="650"/>
      <c r="O36" s="650"/>
      <c r="P36" s="650"/>
      <c r="Q36" s="650"/>
      <c r="R36" s="650"/>
      <c r="S36" s="650"/>
      <c r="T36" s="650"/>
      <c r="U36" s="650"/>
      <c r="V36" s="650"/>
      <c r="W36" s="650"/>
      <c r="X36" s="650"/>
      <c r="Y36" s="650"/>
      <c r="Z36" s="650"/>
      <c r="AA36" s="650"/>
      <c r="AB36" s="650"/>
      <c r="AC36" s="650"/>
      <c r="AD36" s="650"/>
      <c r="AE36" s="650"/>
      <c r="AF36" s="650"/>
      <c r="AG36" s="650"/>
      <c r="AH36" s="650"/>
      <c r="AI36" s="650"/>
      <c r="AJ36" s="650"/>
      <c r="AK36" s="650"/>
      <c r="AL36" s="650"/>
      <c r="AM36" s="650"/>
      <c r="AN36" s="650"/>
      <c r="AO36" s="650"/>
      <c r="AP36" s="650"/>
      <c r="AQ36" s="650"/>
      <c r="AR36" s="650"/>
      <c r="AS36" s="650"/>
      <c r="AT36" s="650"/>
      <c r="AU36" s="650"/>
      <c r="AV36" s="650"/>
      <c r="AW36" s="650"/>
      <c r="AX36" s="650"/>
      <c r="AY36" s="650"/>
      <c r="AZ36" s="650"/>
      <c r="BA36" s="650"/>
      <c r="BB36" s="650"/>
      <c r="BC36" s="625" t="s">
        <v>143</v>
      </c>
      <c r="BD36" s="626"/>
      <c r="BE36" s="626"/>
      <c r="BF36" s="626"/>
      <c r="BG36" s="672"/>
      <c r="BH36" s="672"/>
      <c r="BI36" s="673"/>
      <c r="BJ36" s="650"/>
      <c r="BK36" s="621" t="s">
        <v>367</v>
      </c>
      <c r="BL36" s="622"/>
      <c r="BM36" s="622"/>
      <c r="BN36" s="622"/>
      <c r="BO36" s="623"/>
      <c r="BP36" s="867" t="s">
        <v>829</v>
      </c>
      <c r="BQ36" s="878"/>
      <c r="BR36" s="878"/>
      <c r="BS36" s="878"/>
      <c r="BT36" s="878"/>
      <c r="BU36" s="882"/>
      <c r="BV36" s="884"/>
      <c r="BW36" s="884"/>
      <c r="BX36" s="914"/>
      <c r="BY36" s="677"/>
      <c r="BZ36" s="914"/>
      <c r="CA36" s="677"/>
      <c r="CB36" s="914"/>
      <c r="CC36" s="677"/>
      <c r="CD36" s="914"/>
      <c r="CE36" s="677"/>
      <c r="CF36" s="891" t="s">
        <v>850</v>
      </c>
      <c r="CG36" s="892"/>
      <c r="CH36" s="892"/>
      <c r="CI36" s="893"/>
      <c r="CJ36" s="894"/>
      <c r="CK36" s="894"/>
      <c r="CL36" s="894"/>
      <c r="CM36" s="894"/>
      <c r="CN36" s="650"/>
      <c r="CO36" s="650"/>
      <c r="CR36" s="1088" t="s">
        <v>309</v>
      </c>
      <c r="CS36" s="1089"/>
      <c r="CT36" s="1089"/>
      <c r="CU36" s="1089"/>
      <c r="CV36" s="1089"/>
      <c r="CW36" s="1090"/>
      <c r="CX36" s="621" t="s">
        <v>296</v>
      </c>
      <c r="CY36" s="622"/>
      <c r="CZ36" s="622"/>
      <c r="DA36" s="622"/>
      <c r="DB36" s="622"/>
      <c r="DC36" s="622"/>
      <c r="DD36" s="622"/>
      <c r="DE36" s="622"/>
      <c r="DF36" s="622"/>
      <c r="DG36" s="673"/>
      <c r="DH36" s="1093" t="s">
        <v>490</v>
      </c>
      <c r="DI36" s="1094"/>
      <c r="DJ36" s="1094"/>
      <c r="DK36" s="1094"/>
      <c r="DL36" s="1094"/>
      <c r="DM36" s="1158"/>
      <c r="DN36" s="1103" t="s">
        <v>105</v>
      </c>
      <c r="DO36" s="1104"/>
      <c r="DP36" s="1104"/>
      <c r="DQ36" s="1104"/>
      <c r="DR36" s="1105"/>
      <c r="DS36" s="1088" t="s">
        <v>650</v>
      </c>
      <c r="DT36" s="1089"/>
      <c r="DU36" s="1089"/>
      <c r="DV36" s="1089"/>
      <c r="DW36" s="1089"/>
      <c r="DX36" s="1090"/>
    </row>
    <row r="37" spans="1:128" s="1" customFormat="1" ht="12" customHeight="1">
      <c r="A37" s="5"/>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871" t="s">
        <v>541</v>
      </c>
      <c r="BQ37" s="871"/>
      <c r="BR37" s="871"/>
      <c r="BS37" s="871"/>
      <c r="BT37" s="871"/>
      <c r="BU37" s="871"/>
      <c r="BV37" s="871"/>
      <c r="BW37" s="871"/>
      <c r="BX37" s="914"/>
      <c r="BY37" s="677"/>
      <c r="BZ37" s="914"/>
      <c r="CA37" s="677"/>
      <c r="CB37" s="914"/>
      <c r="CC37" s="677"/>
      <c r="CD37" s="914"/>
      <c r="CE37" s="677"/>
      <c r="CN37" s="5"/>
      <c r="CO37" s="5"/>
      <c r="CX37" s="562"/>
      <c r="DH37" s="669"/>
      <c r="DI37" s="669"/>
      <c r="DJ37" s="669"/>
      <c r="DK37" s="669"/>
      <c r="DL37" s="669"/>
      <c r="DM37" s="669"/>
      <c r="DN37" s="669"/>
      <c r="DO37" s="669"/>
      <c r="DP37" s="669"/>
      <c r="DQ37" s="669"/>
      <c r="DR37" s="669"/>
    </row>
    <row r="38" spans="1:128" s="677" customFormat="1" ht="40.5" customHeight="1">
      <c r="A38" s="1149" t="s">
        <v>509</v>
      </c>
      <c r="B38" s="1150"/>
      <c r="C38" s="1150"/>
      <c r="D38" s="1150"/>
      <c r="E38" s="1150"/>
      <c r="F38" s="1150"/>
      <c r="G38" s="1150"/>
      <c r="H38" s="1150"/>
      <c r="I38" s="1151"/>
      <c r="J38" s="666"/>
      <c r="K38" s="666"/>
      <c r="L38" s="666"/>
      <c r="M38" s="666"/>
      <c r="N38" s="666"/>
      <c r="O38" s="666"/>
      <c r="P38" s="666"/>
      <c r="Q38" s="666"/>
      <c r="R38" s="666"/>
      <c r="S38" s="666"/>
      <c r="T38" s="666"/>
      <c r="U38" s="666"/>
      <c r="V38" s="666"/>
      <c r="W38" s="666"/>
      <c r="X38" s="666"/>
      <c r="Y38" s="666"/>
      <c r="Z38" s="666"/>
      <c r="AA38" s="666"/>
      <c r="AB38" s="666"/>
      <c r="AC38" s="666"/>
      <c r="AD38" s="666"/>
      <c r="AE38" s="666"/>
      <c r="AF38" s="666"/>
      <c r="AG38" s="666"/>
      <c r="AH38" s="666"/>
      <c r="AI38" s="666"/>
      <c r="AJ38" s="666"/>
      <c r="AK38" s="666"/>
      <c r="AL38" s="666"/>
      <c r="AM38" s="666"/>
      <c r="AN38" s="666"/>
      <c r="AO38" s="666"/>
      <c r="AP38" s="666"/>
      <c r="AQ38" s="666"/>
      <c r="AR38" s="666"/>
      <c r="AS38" s="666"/>
      <c r="AT38" s="666"/>
      <c r="AU38" s="666"/>
      <c r="AV38" s="666"/>
      <c r="AW38" s="666"/>
      <c r="AX38" s="666"/>
      <c r="AY38" s="666"/>
      <c r="AZ38" s="666"/>
      <c r="BA38" s="666"/>
      <c r="BB38" s="666"/>
      <c r="BC38" s="1023" t="s">
        <v>346</v>
      </c>
      <c r="BD38" s="1024"/>
      <c r="BE38" s="1024"/>
      <c r="BF38" s="1024"/>
      <c r="BG38" s="1024"/>
      <c r="BH38" s="1024"/>
      <c r="BI38" s="1024"/>
      <c r="BJ38" s="1025"/>
      <c r="BK38" s="1048" t="s">
        <v>366</v>
      </c>
      <c r="BL38" s="1091"/>
      <c r="BM38" s="1091"/>
      <c r="BN38" s="1091"/>
      <c r="BO38" s="1092"/>
      <c r="BP38" s="1081" t="s">
        <v>830</v>
      </c>
      <c r="BQ38" s="1152"/>
      <c r="BR38" s="1152"/>
      <c r="BS38" s="1153"/>
      <c r="BT38" s="1081" t="s">
        <v>831</v>
      </c>
      <c r="BU38" s="1152"/>
      <c r="BV38" s="1152"/>
      <c r="BW38" s="1153"/>
      <c r="BX38" s="1081" t="s">
        <v>832</v>
      </c>
      <c r="BY38" s="1152"/>
      <c r="BZ38" s="1152"/>
      <c r="CA38" s="1153"/>
      <c r="CB38" s="1140" t="s">
        <v>833</v>
      </c>
      <c r="CC38" s="1141"/>
      <c r="CD38" s="1141"/>
      <c r="CE38" s="1142"/>
      <c r="CF38" s="1048" t="s">
        <v>851</v>
      </c>
      <c r="CG38" s="1091"/>
      <c r="CH38" s="1091"/>
      <c r="CI38" s="1092"/>
      <c r="CJ38" s="1048" t="s">
        <v>852</v>
      </c>
      <c r="CK38" s="1091"/>
      <c r="CL38" s="1091"/>
      <c r="CM38" s="1092"/>
      <c r="CN38" s="1048" t="s">
        <v>310</v>
      </c>
      <c r="CO38" s="1091"/>
      <c r="CP38" s="1091"/>
      <c r="CQ38" s="1092"/>
      <c r="CR38" s="1048" t="s">
        <v>297</v>
      </c>
      <c r="CS38" s="1091"/>
      <c r="CT38" s="1091"/>
      <c r="CU38" s="1091"/>
      <c r="CV38" s="1091"/>
      <c r="CW38" s="1092"/>
      <c r="CX38" s="1100" t="s">
        <v>159</v>
      </c>
      <c r="CY38" s="1101"/>
      <c r="CZ38" s="1101"/>
      <c r="DA38" s="1102"/>
      <c r="DB38" s="1100" t="s">
        <v>853</v>
      </c>
      <c r="DC38" s="1102"/>
      <c r="DD38" s="1048" t="s">
        <v>478</v>
      </c>
      <c r="DE38" s="1091"/>
      <c r="DF38" s="1091"/>
      <c r="DG38" s="1092"/>
      <c r="DH38" s="907" t="s">
        <v>106</v>
      </c>
      <c r="DI38" s="908" t="s">
        <v>107</v>
      </c>
      <c r="DJ38" s="908"/>
      <c r="DK38" s="908"/>
      <c r="DL38" s="908"/>
      <c r="DM38" s="909"/>
      <c r="DN38" s="1048" t="s">
        <v>108</v>
      </c>
      <c r="DO38" s="1091"/>
      <c r="DP38" s="1091"/>
      <c r="DQ38" s="1091"/>
      <c r="DR38" s="1092"/>
      <c r="DS38" s="1048" t="s">
        <v>651</v>
      </c>
      <c r="DT38" s="1091"/>
      <c r="DU38" s="1091"/>
      <c r="DV38" s="1091"/>
      <c r="DW38" s="1091"/>
      <c r="DX38" s="1092"/>
    </row>
    <row r="39" spans="1:128" s="677" customFormat="1" ht="40.5" customHeight="1">
      <c r="A39" s="904" t="s">
        <v>479</v>
      </c>
      <c r="B39" s="1011" t="s">
        <v>179</v>
      </c>
      <c r="C39" s="1012"/>
      <c r="D39" s="1012"/>
      <c r="E39" s="1012"/>
      <c r="F39" s="1012"/>
      <c r="G39" s="1013"/>
      <c r="H39" s="904" t="s">
        <v>343</v>
      </c>
      <c r="I39" s="903" t="s">
        <v>546</v>
      </c>
      <c r="J39" s="666"/>
      <c r="K39" s="666"/>
      <c r="L39" s="666"/>
      <c r="M39" s="666"/>
      <c r="N39" s="666"/>
      <c r="O39" s="666"/>
      <c r="P39" s="666"/>
      <c r="Q39" s="666"/>
      <c r="R39" s="666"/>
      <c r="S39" s="666"/>
      <c r="T39" s="666"/>
      <c r="U39" s="666"/>
      <c r="V39" s="666"/>
      <c r="W39" s="666"/>
      <c r="X39" s="666"/>
      <c r="Y39" s="666"/>
      <c r="Z39" s="666"/>
      <c r="AA39" s="666"/>
      <c r="AB39" s="666"/>
      <c r="AC39" s="666"/>
      <c r="AD39" s="666"/>
      <c r="AE39" s="666"/>
      <c r="AF39" s="666"/>
      <c r="AG39" s="666"/>
      <c r="AH39" s="666"/>
      <c r="AI39" s="666"/>
      <c r="AJ39" s="666"/>
      <c r="AK39" s="666"/>
      <c r="AL39" s="666"/>
      <c r="AM39" s="666"/>
      <c r="AN39" s="666"/>
      <c r="AO39" s="666"/>
      <c r="AP39" s="666"/>
      <c r="AQ39" s="666"/>
      <c r="AR39" s="666"/>
      <c r="AS39" s="666"/>
      <c r="AT39" s="666"/>
      <c r="AU39" s="666"/>
      <c r="AV39" s="666"/>
      <c r="AW39" s="666"/>
      <c r="AX39" s="666"/>
      <c r="AY39" s="666"/>
      <c r="AZ39" s="666"/>
      <c r="BA39" s="666"/>
      <c r="BB39" s="666"/>
      <c r="BC39" s="904" t="s">
        <v>340</v>
      </c>
      <c r="BD39" s="904" t="s">
        <v>216</v>
      </c>
      <c r="BE39" s="903" t="s">
        <v>341</v>
      </c>
      <c r="BF39" s="904" t="s">
        <v>142</v>
      </c>
      <c r="BG39" s="903" t="s">
        <v>480</v>
      </c>
      <c r="BH39" s="904" t="s">
        <v>628</v>
      </c>
      <c r="BI39" s="904" t="s">
        <v>450</v>
      </c>
      <c r="BJ39" s="904" t="s">
        <v>399</v>
      </c>
      <c r="BK39" s="633"/>
      <c r="BL39" s="904" t="s">
        <v>481</v>
      </c>
      <c r="BM39" s="904" t="s">
        <v>482</v>
      </c>
      <c r="BN39" s="903" t="s">
        <v>236</v>
      </c>
      <c r="BO39" s="903" t="s">
        <v>546</v>
      </c>
      <c r="BP39" s="640" t="s">
        <v>812</v>
      </c>
      <c r="BQ39" s="641" t="s">
        <v>813</v>
      </c>
      <c r="BR39" s="640" t="s">
        <v>814</v>
      </c>
      <c r="BS39" s="641" t="s">
        <v>815</v>
      </c>
      <c r="BT39" s="640" t="s">
        <v>816</v>
      </c>
      <c r="BU39" s="641" t="s">
        <v>817</v>
      </c>
      <c r="BV39" s="640" t="s">
        <v>818</v>
      </c>
      <c r="BW39" s="641" t="s">
        <v>819</v>
      </c>
      <c r="BX39" s="640" t="s">
        <v>820</v>
      </c>
      <c r="BY39" s="641" t="s">
        <v>821</v>
      </c>
      <c r="BZ39" s="640" t="s">
        <v>822</v>
      </c>
      <c r="CA39" s="641" t="s">
        <v>823</v>
      </c>
      <c r="CB39" s="640" t="s">
        <v>824</v>
      </c>
      <c r="CC39" s="641" t="s">
        <v>825</v>
      </c>
      <c r="CD39" s="640" t="s">
        <v>826</v>
      </c>
      <c r="CE39" s="641" t="s">
        <v>827</v>
      </c>
      <c r="CF39" s="633"/>
      <c r="CG39" s="903" t="s">
        <v>483</v>
      </c>
      <c r="CH39" s="903" t="s">
        <v>484</v>
      </c>
      <c r="CI39" s="903" t="s">
        <v>546</v>
      </c>
      <c r="CJ39" s="633"/>
      <c r="CK39" s="903" t="s">
        <v>483</v>
      </c>
      <c r="CL39" s="903" t="s">
        <v>484</v>
      </c>
      <c r="CM39" s="903" t="s">
        <v>546</v>
      </c>
      <c r="CN39" s="633"/>
      <c r="CO39" s="903" t="s">
        <v>483</v>
      </c>
      <c r="CP39" s="903" t="s">
        <v>484</v>
      </c>
      <c r="CQ39" s="903" t="s">
        <v>546</v>
      </c>
      <c r="CR39" s="633"/>
      <c r="CS39" s="903" t="s">
        <v>298</v>
      </c>
      <c r="CT39" s="903" t="s">
        <v>299</v>
      </c>
      <c r="CU39" s="904" t="s">
        <v>485</v>
      </c>
      <c r="CV39" s="903" t="s">
        <v>301</v>
      </c>
      <c r="CW39" s="903" t="s">
        <v>546</v>
      </c>
      <c r="CX39" s="633"/>
      <c r="CY39" s="903" t="s">
        <v>486</v>
      </c>
      <c r="CZ39" s="903" t="s">
        <v>487</v>
      </c>
      <c r="DA39" s="903" t="s">
        <v>399</v>
      </c>
      <c r="DB39" s="638" t="s">
        <v>854</v>
      </c>
      <c r="DC39" s="638" t="s">
        <v>835</v>
      </c>
      <c r="DD39" s="633"/>
      <c r="DE39" s="904" t="s">
        <v>488</v>
      </c>
      <c r="DF39" s="904" t="s">
        <v>489</v>
      </c>
      <c r="DG39" s="903" t="s">
        <v>399</v>
      </c>
      <c r="DH39" s="633"/>
      <c r="DI39" s="904" t="s">
        <v>110</v>
      </c>
      <c r="DJ39" s="904" t="s">
        <v>111</v>
      </c>
      <c r="DK39" s="903" t="s">
        <v>112</v>
      </c>
      <c r="DL39" s="903" t="s">
        <v>752</v>
      </c>
      <c r="DM39" s="903" t="s">
        <v>546</v>
      </c>
      <c r="DN39" s="633"/>
      <c r="DO39" s="903" t="s">
        <v>237</v>
      </c>
      <c r="DP39" s="903" t="s">
        <v>238</v>
      </c>
      <c r="DQ39" s="903" t="s">
        <v>752</v>
      </c>
      <c r="DR39" s="903" t="s">
        <v>546</v>
      </c>
      <c r="DS39" s="633"/>
      <c r="DT39" s="903" t="s">
        <v>298</v>
      </c>
      <c r="DU39" s="903" t="s">
        <v>299</v>
      </c>
      <c r="DV39" s="904" t="s">
        <v>485</v>
      </c>
      <c r="DW39" s="903" t="s">
        <v>301</v>
      </c>
      <c r="DX39" s="903" t="s">
        <v>546</v>
      </c>
    </row>
    <row r="40" spans="1:128" s="1" customFormat="1" ht="12" customHeight="1">
      <c r="A40" s="1028">
        <v>60</v>
      </c>
      <c r="B40" s="1041">
        <v>50</v>
      </c>
      <c r="C40" s="1041">
        <v>2</v>
      </c>
      <c r="D40" s="1041">
        <v>3</v>
      </c>
      <c r="E40" s="1041">
        <v>0</v>
      </c>
      <c r="F40" s="1041">
        <v>0</v>
      </c>
      <c r="G40" s="1041">
        <v>5</v>
      </c>
      <c r="H40" s="1096">
        <v>12</v>
      </c>
      <c r="I40" s="1028">
        <v>0</v>
      </c>
      <c r="J40" s="676"/>
      <c r="K40" s="676"/>
      <c r="L40" s="676"/>
      <c r="M40" s="676"/>
      <c r="N40" s="676"/>
      <c r="O40" s="676"/>
      <c r="P40" s="676"/>
      <c r="Q40" s="676"/>
      <c r="R40" s="676"/>
      <c r="S40" s="676"/>
      <c r="T40" s="676"/>
      <c r="U40" s="676"/>
      <c r="V40" s="676"/>
      <c r="W40" s="676"/>
      <c r="X40" s="676"/>
      <c r="Y40" s="676"/>
      <c r="Z40" s="676"/>
      <c r="AA40" s="676"/>
      <c r="AB40" s="676"/>
      <c r="AC40" s="676"/>
      <c r="AD40" s="676"/>
      <c r="AE40" s="676"/>
      <c r="AF40" s="676"/>
      <c r="AG40" s="676"/>
      <c r="AH40" s="676"/>
      <c r="AI40" s="676"/>
      <c r="AJ40" s="676"/>
      <c r="AK40" s="676"/>
      <c r="AL40" s="676"/>
      <c r="AM40" s="676"/>
      <c r="AN40" s="676"/>
      <c r="AO40" s="676"/>
      <c r="AP40" s="676"/>
      <c r="AQ40" s="676"/>
      <c r="AR40" s="676"/>
      <c r="AS40" s="676"/>
      <c r="AT40" s="676"/>
      <c r="AU40" s="676"/>
      <c r="AV40" s="676"/>
      <c r="AW40" s="676"/>
      <c r="AX40" s="676"/>
      <c r="AY40" s="676"/>
      <c r="AZ40" s="676"/>
      <c r="BA40" s="676"/>
      <c r="BB40" s="676"/>
      <c r="BC40" s="1020">
        <v>50</v>
      </c>
      <c r="BD40" s="1020">
        <v>4</v>
      </c>
      <c r="BE40" s="1020">
        <v>35</v>
      </c>
      <c r="BF40" s="1020">
        <v>11</v>
      </c>
      <c r="BG40" s="1020">
        <v>9</v>
      </c>
      <c r="BH40" s="1020">
        <v>46</v>
      </c>
      <c r="BI40" s="1020">
        <v>13</v>
      </c>
      <c r="BJ40" s="1020">
        <v>0</v>
      </c>
      <c r="BK40" s="1041"/>
      <c r="BL40" s="1020">
        <v>12</v>
      </c>
      <c r="BM40" s="1020">
        <v>5</v>
      </c>
      <c r="BN40" s="1020">
        <v>55</v>
      </c>
      <c r="BO40" s="1020">
        <v>0</v>
      </c>
      <c r="BP40" s="1080">
        <v>0</v>
      </c>
      <c r="BQ40" s="1080">
        <v>1</v>
      </c>
      <c r="BR40" s="1080">
        <v>0</v>
      </c>
      <c r="BS40" s="1080">
        <v>1</v>
      </c>
      <c r="BT40" s="1080">
        <v>0</v>
      </c>
      <c r="BU40" s="1080">
        <v>2</v>
      </c>
      <c r="BV40" s="1080">
        <v>0</v>
      </c>
      <c r="BW40" s="1080">
        <v>1</v>
      </c>
      <c r="BX40" s="1080">
        <v>0</v>
      </c>
      <c r="BY40" s="1080">
        <v>0</v>
      </c>
      <c r="BZ40" s="1080">
        <v>0</v>
      </c>
      <c r="CA40" s="1080">
        <v>1</v>
      </c>
      <c r="CB40" s="1080">
        <v>0</v>
      </c>
      <c r="CC40" s="1080">
        <v>0</v>
      </c>
      <c r="CD40" s="1080">
        <v>0</v>
      </c>
      <c r="CE40" s="1080">
        <v>0</v>
      </c>
      <c r="CF40" s="1041"/>
      <c r="CG40" s="1020">
        <v>57</v>
      </c>
      <c r="CH40" s="1020">
        <v>14</v>
      </c>
      <c r="CI40" s="1020">
        <v>1</v>
      </c>
      <c r="CJ40" s="1041"/>
      <c r="CK40" s="1020">
        <v>64</v>
      </c>
      <c r="CL40" s="1020">
        <v>7</v>
      </c>
      <c r="CM40" s="1020">
        <v>1</v>
      </c>
      <c r="CN40" s="1041"/>
      <c r="CO40" s="1020">
        <v>19</v>
      </c>
      <c r="CP40" s="1020">
        <v>52</v>
      </c>
      <c r="CQ40" s="1020">
        <v>1</v>
      </c>
      <c r="CR40" s="1041"/>
      <c r="CS40" s="1020">
        <v>56</v>
      </c>
      <c r="CT40" s="1020">
        <v>4</v>
      </c>
      <c r="CU40" s="1020">
        <v>7</v>
      </c>
      <c r="CV40" s="1020">
        <v>5</v>
      </c>
      <c r="CW40" s="1020">
        <v>0</v>
      </c>
      <c r="CX40" s="1041"/>
      <c r="CY40" s="1020">
        <v>60</v>
      </c>
      <c r="CZ40" s="1020">
        <v>11</v>
      </c>
      <c r="DA40" s="1020">
        <v>1</v>
      </c>
      <c r="DB40" s="1080">
        <v>11</v>
      </c>
      <c r="DC40" s="1080">
        <v>21</v>
      </c>
      <c r="DD40" s="1041"/>
      <c r="DE40" s="1020">
        <v>5</v>
      </c>
      <c r="DF40" s="1020">
        <v>6</v>
      </c>
      <c r="DG40" s="1020">
        <v>0</v>
      </c>
      <c r="DH40" s="1156"/>
      <c r="DI40" s="1020">
        <v>40</v>
      </c>
      <c r="DJ40" s="1020">
        <v>22</v>
      </c>
      <c r="DK40" s="1020">
        <v>7</v>
      </c>
      <c r="DL40" s="1020">
        <v>0</v>
      </c>
      <c r="DM40" s="1020">
        <v>2</v>
      </c>
      <c r="DN40" s="1156"/>
      <c r="DO40" s="1020">
        <v>30</v>
      </c>
      <c r="DP40" s="1020">
        <v>38</v>
      </c>
      <c r="DQ40" s="1020">
        <v>0</v>
      </c>
      <c r="DR40" s="1020">
        <v>2</v>
      </c>
      <c r="DS40" s="1041"/>
      <c r="DT40" s="1020">
        <v>57</v>
      </c>
      <c r="DU40" s="1020">
        <v>5</v>
      </c>
      <c r="DV40" s="1020">
        <v>6</v>
      </c>
      <c r="DW40" s="1020">
        <v>4</v>
      </c>
      <c r="DX40" s="1020">
        <v>0</v>
      </c>
    </row>
    <row r="41" spans="1:128" s="1" customFormat="1" ht="12" customHeight="1">
      <c r="A41" s="1029"/>
      <c r="B41" s="1042"/>
      <c r="C41" s="1042"/>
      <c r="D41" s="1042"/>
      <c r="E41" s="1042"/>
      <c r="F41" s="1042"/>
      <c r="G41" s="1042"/>
      <c r="H41" s="1097"/>
      <c r="I41" s="1029"/>
      <c r="J41" s="676"/>
      <c r="K41" s="676"/>
      <c r="L41" s="676"/>
      <c r="M41" s="676"/>
      <c r="N41" s="676"/>
      <c r="O41" s="676"/>
      <c r="P41" s="676"/>
      <c r="Q41" s="676"/>
      <c r="R41" s="676"/>
      <c r="S41" s="676"/>
      <c r="T41" s="676"/>
      <c r="U41" s="676"/>
      <c r="V41" s="676"/>
      <c r="W41" s="676"/>
      <c r="X41" s="676"/>
      <c r="Y41" s="676"/>
      <c r="Z41" s="676"/>
      <c r="AA41" s="676"/>
      <c r="AB41" s="676"/>
      <c r="AC41" s="676"/>
      <c r="AD41" s="676"/>
      <c r="AE41" s="676"/>
      <c r="AF41" s="676"/>
      <c r="AG41" s="676"/>
      <c r="AH41" s="676"/>
      <c r="AI41" s="676"/>
      <c r="AJ41" s="676"/>
      <c r="AK41" s="676"/>
      <c r="AL41" s="676"/>
      <c r="AM41" s="676"/>
      <c r="AN41" s="676"/>
      <c r="AO41" s="676"/>
      <c r="AP41" s="676"/>
      <c r="AQ41" s="676"/>
      <c r="AR41" s="676"/>
      <c r="AS41" s="676"/>
      <c r="AT41" s="676"/>
      <c r="AU41" s="676"/>
      <c r="AV41" s="676"/>
      <c r="AW41" s="676"/>
      <c r="AX41" s="676"/>
      <c r="AY41" s="676"/>
      <c r="AZ41" s="676"/>
      <c r="BA41" s="676"/>
      <c r="BB41" s="676"/>
      <c r="BC41" s="1021"/>
      <c r="BD41" s="1021"/>
      <c r="BE41" s="1021"/>
      <c r="BF41" s="1021"/>
      <c r="BG41" s="1021"/>
      <c r="BH41" s="1021"/>
      <c r="BI41" s="1021"/>
      <c r="BJ41" s="1021"/>
      <c r="BK41" s="1042"/>
      <c r="BL41" s="1021"/>
      <c r="BM41" s="1021"/>
      <c r="BN41" s="1021"/>
      <c r="BO41" s="1021"/>
      <c r="BP41" s="1067"/>
      <c r="BQ41" s="1067"/>
      <c r="BR41" s="1067"/>
      <c r="BS41" s="1067"/>
      <c r="BT41" s="1067"/>
      <c r="BU41" s="1067"/>
      <c r="BV41" s="1067"/>
      <c r="BW41" s="1067"/>
      <c r="BX41" s="1067"/>
      <c r="BY41" s="1067"/>
      <c r="BZ41" s="1067"/>
      <c r="CA41" s="1067"/>
      <c r="CB41" s="1067"/>
      <c r="CC41" s="1067"/>
      <c r="CD41" s="1067"/>
      <c r="CE41" s="1067"/>
      <c r="CF41" s="1042"/>
      <c r="CG41" s="1021"/>
      <c r="CH41" s="1021"/>
      <c r="CI41" s="1021"/>
      <c r="CJ41" s="1042"/>
      <c r="CK41" s="1021"/>
      <c r="CL41" s="1021"/>
      <c r="CM41" s="1021"/>
      <c r="CN41" s="1042"/>
      <c r="CO41" s="1021"/>
      <c r="CP41" s="1021"/>
      <c r="CQ41" s="1021"/>
      <c r="CR41" s="1042"/>
      <c r="CS41" s="1021"/>
      <c r="CT41" s="1021"/>
      <c r="CU41" s="1021"/>
      <c r="CV41" s="1021"/>
      <c r="CW41" s="1021"/>
      <c r="CX41" s="1042"/>
      <c r="CY41" s="1021"/>
      <c r="CZ41" s="1021"/>
      <c r="DA41" s="1021"/>
      <c r="DB41" s="1067"/>
      <c r="DC41" s="1067"/>
      <c r="DD41" s="1042"/>
      <c r="DE41" s="1021"/>
      <c r="DF41" s="1021"/>
      <c r="DG41" s="1021"/>
      <c r="DH41" s="1157"/>
      <c r="DI41" s="1021"/>
      <c r="DJ41" s="1021"/>
      <c r="DK41" s="1021"/>
      <c r="DL41" s="1021"/>
      <c r="DM41" s="1021"/>
      <c r="DN41" s="1157"/>
      <c r="DO41" s="1021"/>
      <c r="DP41" s="1021"/>
      <c r="DQ41" s="1021"/>
      <c r="DR41" s="1021"/>
      <c r="DS41" s="1042"/>
      <c r="DT41" s="1021"/>
      <c r="DU41" s="1021"/>
      <c r="DV41" s="1021"/>
      <c r="DW41" s="1021"/>
      <c r="DX41" s="1021"/>
    </row>
    <row r="42" spans="1:128" s="1" customFormat="1" ht="12" customHeight="1">
      <c r="A42" s="1028">
        <v>63</v>
      </c>
      <c r="B42" s="1041">
        <v>51</v>
      </c>
      <c r="C42" s="1041">
        <v>0</v>
      </c>
      <c r="D42" s="1041">
        <v>6</v>
      </c>
      <c r="E42" s="1041">
        <v>2</v>
      </c>
      <c r="F42" s="1041">
        <v>1</v>
      </c>
      <c r="G42" s="1041">
        <v>3</v>
      </c>
      <c r="H42" s="1096">
        <v>19</v>
      </c>
      <c r="I42" s="1028">
        <v>2</v>
      </c>
      <c r="J42" s="676"/>
      <c r="K42" s="676"/>
      <c r="L42" s="676"/>
      <c r="M42" s="676"/>
      <c r="N42" s="676"/>
      <c r="O42" s="676"/>
      <c r="P42" s="676"/>
      <c r="Q42" s="676"/>
      <c r="R42" s="676"/>
      <c r="S42" s="676"/>
      <c r="T42" s="676"/>
      <c r="U42" s="676"/>
      <c r="V42" s="676"/>
      <c r="W42" s="676"/>
      <c r="X42" s="676"/>
      <c r="Y42" s="676"/>
      <c r="Z42" s="676"/>
      <c r="AA42" s="676"/>
      <c r="AB42" s="676"/>
      <c r="AC42" s="676"/>
      <c r="AD42" s="676"/>
      <c r="AE42" s="676"/>
      <c r="AF42" s="676"/>
      <c r="AG42" s="676"/>
      <c r="AH42" s="676"/>
      <c r="AI42" s="676"/>
      <c r="AJ42" s="676"/>
      <c r="AK42" s="676"/>
      <c r="AL42" s="676"/>
      <c r="AM42" s="676"/>
      <c r="AN42" s="676"/>
      <c r="AO42" s="676"/>
      <c r="AP42" s="676"/>
      <c r="AQ42" s="676"/>
      <c r="AR42" s="676"/>
      <c r="AS42" s="676"/>
      <c r="AT42" s="676"/>
      <c r="AU42" s="676"/>
      <c r="AV42" s="676"/>
      <c r="AW42" s="676"/>
      <c r="AX42" s="676"/>
      <c r="AY42" s="676"/>
      <c r="AZ42" s="676"/>
      <c r="BA42" s="676"/>
      <c r="BB42" s="676"/>
      <c r="BC42" s="1020">
        <v>51</v>
      </c>
      <c r="BD42" s="1020">
        <v>8</v>
      </c>
      <c r="BE42" s="1020">
        <v>35</v>
      </c>
      <c r="BF42" s="1020">
        <v>12</v>
      </c>
      <c r="BG42" s="1020">
        <v>10</v>
      </c>
      <c r="BH42" s="1020">
        <v>36</v>
      </c>
      <c r="BI42" s="1020">
        <v>19</v>
      </c>
      <c r="BJ42" s="1020">
        <v>2</v>
      </c>
      <c r="BK42" s="1041"/>
      <c r="BL42" s="1020">
        <v>14</v>
      </c>
      <c r="BM42" s="1020">
        <v>10</v>
      </c>
      <c r="BN42" s="1020">
        <v>56</v>
      </c>
      <c r="BO42" s="1020">
        <v>0</v>
      </c>
      <c r="BP42" s="1080">
        <v>0</v>
      </c>
      <c r="BQ42" s="1080">
        <v>1</v>
      </c>
      <c r="BR42" s="1080">
        <v>0</v>
      </c>
      <c r="BS42" s="1080">
        <v>1</v>
      </c>
      <c r="BT42" s="1080">
        <v>2</v>
      </c>
      <c r="BU42" s="1080">
        <v>2</v>
      </c>
      <c r="BV42" s="1080">
        <v>0</v>
      </c>
      <c r="BW42" s="1080">
        <v>1</v>
      </c>
      <c r="BX42" s="1080">
        <v>0</v>
      </c>
      <c r="BY42" s="1080">
        <v>0</v>
      </c>
      <c r="BZ42" s="1080">
        <v>0</v>
      </c>
      <c r="CA42" s="1080">
        <v>1</v>
      </c>
      <c r="CB42" s="1080">
        <v>0</v>
      </c>
      <c r="CC42" s="1080">
        <v>0</v>
      </c>
      <c r="CD42" s="1080">
        <v>0</v>
      </c>
      <c r="CE42" s="1080">
        <v>0</v>
      </c>
      <c r="CF42" s="1041"/>
      <c r="CG42" s="1020">
        <v>60</v>
      </c>
      <c r="CH42" s="1020">
        <v>20</v>
      </c>
      <c r="CI42" s="1020">
        <v>4</v>
      </c>
      <c r="CJ42" s="1041"/>
      <c r="CK42" s="1020">
        <v>71</v>
      </c>
      <c r="CL42" s="1020">
        <v>10</v>
      </c>
      <c r="CM42" s="1020">
        <v>3</v>
      </c>
      <c r="CN42" s="1041"/>
      <c r="CO42" s="1020">
        <v>21</v>
      </c>
      <c r="CP42" s="1020">
        <v>60</v>
      </c>
      <c r="CQ42" s="1020">
        <v>3</v>
      </c>
      <c r="CR42" s="1041"/>
      <c r="CS42" s="1020">
        <v>17</v>
      </c>
      <c r="CT42" s="1020">
        <v>9</v>
      </c>
      <c r="CU42" s="1020">
        <v>31</v>
      </c>
      <c r="CV42" s="1020">
        <v>25</v>
      </c>
      <c r="CW42" s="1020">
        <v>1</v>
      </c>
      <c r="CX42" s="1041"/>
      <c r="CY42" s="1020">
        <v>62</v>
      </c>
      <c r="CZ42" s="1020">
        <v>22</v>
      </c>
      <c r="DA42" s="1020">
        <v>0</v>
      </c>
      <c r="DB42" s="1080">
        <v>6</v>
      </c>
      <c r="DC42" s="1080">
        <v>20</v>
      </c>
      <c r="DD42" s="1041"/>
      <c r="DE42" s="1020">
        <v>11</v>
      </c>
      <c r="DF42" s="1020">
        <v>9</v>
      </c>
      <c r="DG42" s="1020">
        <v>2</v>
      </c>
      <c r="DH42" s="1156"/>
      <c r="DI42" s="1020">
        <v>43</v>
      </c>
      <c r="DJ42" s="1020">
        <v>25</v>
      </c>
      <c r="DK42" s="1020">
        <v>8</v>
      </c>
      <c r="DL42" s="1020">
        <v>0</v>
      </c>
      <c r="DM42" s="1020">
        <v>6</v>
      </c>
      <c r="DN42" s="1156"/>
      <c r="DO42" s="1020">
        <v>39</v>
      </c>
      <c r="DP42" s="1020">
        <v>37</v>
      </c>
      <c r="DQ42" s="1020">
        <v>0</v>
      </c>
      <c r="DR42" s="1020">
        <v>6</v>
      </c>
      <c r="DS42" s="1041"/>
      <c r="DT42" s="1020">
        <v>18</v>
      </c>
      <c r="DU42" s="1020">
        <v>10</v>
      </c>
      <c r="DV42" s="1020">
        <v>32</v>
      </c>
      <c r="DW42" s="1020">
        <v>19</v>
      </c>
      <c r="DX42" s="1020">
        <v>2</v>
      </c>
    </row>
    <row r="43" spans="1:128" s="1" customFormat="1" ht="12" customHeight="1">
      <c r="A43" s="1029"/>
      <c r="B43" s="1042"/>
      <c r="C43" s="1042"/>
      <c r="D43" s="1042"/>
      <c r="E43" s="1042"/>
      <c r="F43" s="1042"/>
      <c r="G43" s="1042"/>
      <c r="H43" s="1097"/>
      <c r="I43" s="1029"/>
      <c r="J43" s="676"/>
      <c r="K43" s="676"/>
      <c r="L43" s="676"/>
      <c r="M43" s="676"/>
      <c r="N43" s="676"/>
      <c r="O43" s="676"/>
      <c r="P43" s="676"/>
      <c r="Q43" s="676"/>
      <c r="R43" s="676"/>
      <c r="S43" s="676"/>
      <c r="T43" s="676"/>
      <c r="U43" s="676"/>
      <c r="V43" s="676"/>
      <c r="W43" s="676"/>
      <c r="X43" s="676"/>
      <c r="Y43" s="676"/>
      <c r="Z43" s="676"/>
      <c r="AA43" s="676"/>
      <c r="AB43" s="676"/>
      <c r="AC43" s="676"/>
      <c r="AD43" s="676"/>
      <c r="AE43" s="676"/>
      <c r="AF43" s="676"/>
      <c r="AG43" s="676"/>
      <c r="AH43" s="676"/>
      <c r="AI43" s="676"/>
      <c r="AJ43" s="676"/>
      <c r="AK43" s="676"/>
      <c r="AL43" s="676"/>
      <c r="AM43" s="676"/>
      <c r="AN43" s="676"/>
      <c r="AO43" s="676"/>
      <c r="AP43" s="676"/>
      <c r="AQ43" s="676"/>
      <c r="AR43" s="676"/>
      <c r="AS43" s="676"/>
      <c r="AT43" s="676"/>
      <c r="AU43" s="676"/>
      <c r="AV43" s="676"/>
      <c r="AW43" s="676"/>
      <c r="AX43" s="676"/>
      <c r="AY43" s="676"/>
      <c r="AZ43" s="676"/>
      <c r="BA43" s="676"/>
      <c r="BB43" s="676"/>
      <c r="BC43" s="1021"/>
      <c r="BD43" s="1021"/>
      <c r="BE43" s="1021"/>
      <c r="BF43" s="1021"/>
      <c r="BG43" s="1021"/>
      <c r="BH43" s="1021"/>
      <c r="BI43" s="1021"/>
      <c r="BJ43" s="1021"/>
      <c r="BK43" s="1042"/>
      <c r="BL43" s="1021"/>
      <c r="BM43" s="1021"/>
      <c r="BN43" s="1021"/>
      <c r="BO43" s="1021"/>
      <c r="BP43" s="1067"/>
      <c r="BQ43" s="1067"/>
      <c r="BR43" s="1067"/>
      <c r="BS43" s="1067"/>
      <c r="BT43" s="1067"/>
      <c r="BU43" s="1067"/>
      <c r="BV43" s="1067"/>
      <c r="BW43" s="1067"/>
      <c r="BX43" s="1067"/>
      <c r="BY43" s="1067"/>
      <c r="BZ43" s="1067"/>
      <c r="CA43" s="1067"/>
      <c r="CB43" s="1067"/>
      <c r="CC43" s="1067"/>
      <c r="CD43" s="1067"/>
      <c r="CE43" s="1067"/>
      <c r="CF43" s="1042"/>
      <c r="CG43" s="1021"/>
      <c r="CH43" s="1021"/>
      <c r="CI43" s="1021"/>
      <c r="CJ43" s="1042"/>
      <c r="CK43" s="1021"/>
      <c r="CL43" s="1021"/>
      <c r="CM43" s="1021"/>
      <c r="CN43" s="1042"/>
      <c r="CO43" s="1021"/>
      <c r="CP43" s="1021"/>
      <c r="CQ43" s="1021"/>
      <c r="CR43" s="1042"/>
      <c r="CS43" s="1021"/>
      <c r="CT43" s="1021"/>
      <c r="CU43" s="1021"/>
      <c r="CV43" s="1021"/>
      <c r="CW43" s="1021"/>
      <c r="CX43" s="1042"/>
      <c r="CY43" s="1021"/>
      <c r="CZ43" s="1021"/>
      <c r="DA43" s="1021"/>
      <c r="DB43" s="1067"/>
      <c r="DC43" s="1067"/>
      <c r="DD43" s="1042"/>
      <c r="DE43" s="1021"/>
      <c r="DF43" s="1021"/>
      <c r="DG43" s="1021"/>
      <c r="DH43" s="1157"/>
      <c r="DI43" s="1021"/>
      <c r="DJ43" s="1021"/>
      <c r="DK43" s="1021"/>
      <c r="DL43" s="1021"/>
      <c r="DM43" s="1021"/>
      <c r="DN43" s="1157"/>
      <c r="DO43" s="1021"/>
      <c r="DP43" s="1021"/>
      <c r="DQ43" s="1021"/>
      <c r="DR43" s="1021"/>
      <c r="DS43" s="1042"/>
      <c r="DT43" s="1021"/>
      <c r="DU43" s="1021"/>
      <c r="DV43" s="1021"/>
      <c r="DW43" s="1021"/>
      <c r="DX43" s="1021"/>
    </row>
    <row r="44" spans="1:128" s="1" customFormat="1" ht="12" customHeight="1">
      <c r="A44" s="1028">
        <v>69</v>
      </c>
      <c r="B44" s="1041">
        <v>55</v>
      </c>
      <c r="C44" s="1041">
        <v>1</v>
      </c>
      <c r="D44" s="1041">
        <v>7</v>
      </c>
      <c r="E44" s="1041">
        <v>0</v>
      </c>
      <c r="F44" s="1041">
        <v>3</v>
      </c>
      <c r="G44" s="1041">
        <v>3</v>
      </c>
      <c r="H44" s="1096">
        <v>36</v>
      </c>
      <c r="I44" s="1028">
        <v>7</v>
      </c>
      <c r="J44" s="676"/>
      <c r="K44" s="676"/>
      <c r="L44" s="676"/>
      <c r="M44" s="676"/>
      <c r="N44" s="676"/>
      <c r="O44" s="676"/>
      <c r="P44" s="676"/>
      <c r="Q44" s="676"/>
      <c r="R44" s="676"/>
      <c r="S44" s="676"/>
      <c r="T44" s="676"/>
      <c r="U44" s="676"/>
      <c r="V44" s="676"/>
      <c r="W44" s="676"/>
      <c r="X44" s="676"/>
      <c r="Y44" s="676"/>
      <c r="Z44" s="676"/>
      <c r="AA44" s="676"/>
      <c r="AB44" s="676"/>
      <c r="AC44" s="676"/>
      <c r="AD44" s="676"/>
      <c r="AE44" s="676"/>
      <c r="AF44" s="676"/>
      <c r="AG44" s="676"/>
      <c r="AH44" s="676"/>
      <c r="AI44" s="676"/>
      <c r="AJ44" s="676"/>
      <c r="AK44" s="676"/>
      <c r="AL44" s="676"/>
      <c r="AM44" s="676"/>
      <c r="AN44" s="676"/>
      <c r="AO44" s="676"/>
      <c r="AP44" s="676"/>
      <c r="AQ44" s="676"/>
      <c r="AR44" s="676"/>
      <c r="AS44" s="676"/>
      <c r="AT44" s="676"/>
      <c r="AU44" s="676"/>
      <c r="AV44" s="676"/>
      <c r="AW44" s="676"/>
      <c r="AX44" s="676"/>
      <c r="AY44" s="676"/>
      <c r="AZ44" s="676"/>
      <c r="BA44" s="676"/>
      <c r="BB44" s="676"/>
      <c r="BC44" s="1020">
        <v>55</v>
      </c>
      <c r="BD44" s="1020">
        <v>7</v>
      </c>
      <c r="BE44" s="1020">
        <v>36</v>
      </c>
      <c r="BF44" s="1020">
        <v>10</v>
      </c>
      <c r="BG44" s="1020">
        <v>8</v>
      </c>
      <c r="BH44" s="1020">
        <v>42</v>
      </c>
      <c r="BI44" s="1020">
        <v>37</v>
      </c>
      <c r="BJ44" s="1020">
        <v>7</v>
      </c>
      <c r="BK44" s="1041"/>
      <c r="BL44" s="1020">
        <v>20</v>
      </c>
      <c r="BM44" s="1020">
        <v>12</v>
      </c>
      <c r="BN44" s="1020">
        <v>77</v>
      </c>
      <c r="BO44" s="1020">
        <v>3</v>
      </c>
      <c r="BP44" s="1080">
        <v>0</v>
      </c>
      <c r="BQ44" s="1080">
        <v>16</v>
      </c>
      <c r="BR44" s="1080">
        <v>0</v>
      </c>
      <c r="BS44" s="1080">
        <v>4</v>
      </c>
      <c r="BT44" s="1080">
        <v>1</v>
      </c>
      <c r="BU44" s="1080">
        <v>12</v>
      </c>
      <c r="BV44" s="1080">
        <v>0</v>
      </c>
      <c r="BW44" s="1080">
        <v>3</v>
      </c>
      <c r="BX44" s="1080">
        <v>0</v>
      </c>
      <c r="BY44" s="1080">
        <v>0</v>
      </c>
      <c r="BZ44" s="1080">
        <v>0</v>
      </c>
      <c r="CA44" s="1080">
        <v>0</v>
      </c>
      <c r="CB44" s="1080">
        <v>0</v>
      </c>
      <c r="CC44" s="1080">
        <v>0</v>
      </c>
      <c r="CD44" s="1080">
        <v>3</v>
      </c>
      <c r="CE44" s="1080">
        <v>6</v>
      </c>
      <c r="CF44" s="1041"/>
      <c r="CG44" s="1020">
        <v>76</v>
      </c>
      <c r="CH44" s="1020">
        <v>32</v>
      </c>
      <c r="CI44" s="1020">
        <v>4</v>
      </c>
      <c r="CJ44" s="1041"/>
      <c r="CK44" s="1020">
        <v>99</v>
      </c>
      <c r="CL44" s="1020">
        <v>11</v>
      </c>
      <c r="CM44" s="1020">
        <v>2</v>
      </c>
      <c r="CN44" s="1041"/>
      <c r="CO44" s="1020">
        <v>32</v>
      </c>
      <c r="CP44" s="1020">
        <v>76</v>
      </c>
      <c r="CQ44" s="1020">
        <v>4</v>
      </c>
      <c r="CR44" s="1041"/>
      <c r="CS44" s="1020">
        <v>8</v>
      </c>
      <c r="CT44" s="1020">
        <v>13</v>
      </c>
      <c r="CU44" s="1020">
        <v>51</v>
      </c>
      <c r="CV44" s="1020">
        <v>37</v>
      </c>
      <c r="CW44" s="1020">
        <v>3</v>
      </c>
      <c r="CX44" s="1041"/>
      <c r="CY44" s="1020">
        <v>80</v>
      </c>
      <c r="CZ44" s="1020">
        <v>28</v>
      </c>
      <c r="DA44" s="1020">
        <v>4</v>
      </c>
      <c r="DB44" s="1080">
        <v>10</v>
      </c>
      <c r="DC44" s="1080">
        <v>21</v>
      </c>
      <c r="DD44" s="1041"/>
      <c r="DE44" s="1020">
        <v>16</v>
      </c>
      <c r="DF44" s="1020">
        <v>12</v>
      </c>
      <c r="DG44" s="1020">
        <v>0</v>
      </c>
      <c r="DH44" s="1156"/>
      <c r="DI44" s="1020">
        <v>44</v>
      </c>
      <c r="DJ44" s="1020">
        <v>27</v>
      </c>
      <c r="DK44" s="1020">
        <v>19</v>
      </c>
      <c r="DL44" s="1020">
        <v>0</v>
      </c>
      <c r="DM44" s="1020">
        <v>21</v>
      </c>
      <c r="DN44" s="1156"/>
      <c r="DO44" s="1020">
        <v>40</v>
      </c>
      <c r="DP44" s="1020">
        <v>50</v>
      </c>
      <c r="DQ44" s="1020">
        <v>0</v>
      </c>
      <c r="DR44" s="1020">
        <v>21</v>
      </c>
      <c r="DS44" s="1041"/>
      <c r="DT44" s="1020">
        <v>10</v>
      </c>
      <c r="DU44" s="1020">
        <v>15</v>
      </c>
      <c r="DV44" s="1020">
        <v>53</v>
      </c>
      <c r="DW44" s="1020">
        <v>32</v>
      </c>
      <c r="DX44" s="1020">
        <v>2</v>
      </c>
    </row>
    <row r="45" spans="1:128" s="1" customFormat="1" ht="12" customHeight="1">
      <c r="A45" s="1029"/>
      <c r="B45" s="1042"/>
      <c r="C45" s="1042"/>
      <c r="D45" s="1042"/>
      <c r="E45" s="1042"/>
      <c r="F45" s="1042"/>
      <c r="G45" s="1042"/>
      <c r="H45" s="1097"/>
      <c r="I45" s="1029"/>
      <c r="J45" s="676"/>
      <c r="K45" s="676"/>
      <c r="L45" s="676"/>
      <c r="M45" s="676"/>
      <c r="N45" s="676"/>
      <c r="O45" s="676"/>
      <c r="P45" s="676"/>
      <c r="Q45" s="676"/>
      <c r="R45" s="676"/>
      <c r="S45" s="676"/>
      <c r="T45" s="676"/>
      <c r="U45" s="676"/>
      <c r="V45" s="676"/>
      <c r="W45" s="676"/>
      <c r="X45" s="676"/>
      <c r="Y45" s="676"/>
      <c r="Z45" s="676"/>
      <c r="AA45" s="676"/>
      <c r="AB45" s="676"/>
      <c r="AC45" s="676"/>
      <c r="AD45" s="676"/>
      <c r="AE45" s="676"/>
      <c r="AF45" s="676"/>
      <c r="AG45" s="676"/>
      <c r="AH45" s="676"/>
      <c r="AI45" s="676"/>
      <c r="AJ45" s="676"/>
      <c r="AK45" s="676"/>
      <c r="AL45" s="676"/>
      <c r="AM45" s="676"/>
      <c r="AN45" s="676"/>
      <c r="AO45" s="676"/>
      <c r="AP45" s="676"/>
      <c r="AQ45" s="676"/>
      <c r="AR45" s="676"/>
      <c r="AS45" s="676"/>
      <c r="AT45" s="676"/>
      <c r="AU45" s="676"/>
      <c r="AV45" s="676"/>
      <c r="AW45" s="676"/>
      <c r="AX45" s="676"/>
      <c r="AY45" s="676"/>
      <c r="AZ45" s="676"/>
      <c r="BA45" s="676"/>
      <c r="BB45" s="676"/>
      <c r="BC45" s="1021"/>
      <c r="BD45" s="1021"/>
      <c r="BE45" s="1021"/>
      <c r="BF45" s="1021"/>
      <c r="BG45" s="1021"/>
      <c r="BH45" s="1021"/>
      <c r="BI45" s="1021"/>
      <c r="BJ45" s="1021"/>
      <c r="BK45" s="1042"/>
      <c r="BL45" s="1021"/>
      <c r="BM45" s="1021"/>
      <c r="BN45" s="1021"/>
      <c r="BO45" s="1021"/>
      <c r="BP45" s="1067"/>
      <c r="BQ45" s="1067"/>
      <c r="BR45" s="1067"/>
      <c r="BS45" s="1067"/>
      <c r="BT45" s="1067"/>
      <c r="BU45" s="1067"/>
      <c r="BV45" s="1067"/>
      <c r="BW45" s="1067"/>
      <c r="BX45" s="1067"/>
      <c r="BY45" s="1067"/>
      <c r="BZ45" s="1067"/>
      <c r="CA45" s="1067"/>
      <c r="CB45" s="1067"/>
      <c r="CC45" s="1067"/>
      <c r="CD45" s="1067"/>
      <c r="CE45" s="1067"/>
      <c r="CF45" s="1042"/>
      <c r="CG45" s="1021"/>
      <c r="CH45" s="1021"/>
      <c r="CI45" s="1021"/>
      <c r="CJ45" s="1042"/>
      <c r="CK45" s="1021"/>
      <c r="CL45" s="1021"/>
      <c r="CM45" s="1021"/>
      <c r="CN45" s="1042"/>
      <c r="CO45" s="1021"/>
      <c r="CP45" s="1021"/>
      <c r="CQ45" s="1021"/>
      <c r="CR45" s="1042"/>
      <c r="CS45" s="1021"/>
      <c r="CT45" s="1021"/>
      <c r="CU45" s="1021"/>
      <c r="CV45" s="1021"/>
      <c r="CW45" s="1021"/>
      <c r="CX45" s="1042"/>
      <c r="CY45" s="1021"/>
      <c r="CZ45" s="1021"/>
      <c r="DA45" s="1021"/>
      <c r="DB45" s="1067"/>
      <c r="DC45" s="1067"/>
      <c r="DD45" s="1042"/>
      <c r="DE45" s="1021"/>
      <c r="DF45" s="1021"/>
      <c r="DG45" s="1021"/>
      <c r="DH45" s="1157"/>
      <c r="DI45" s="1021"/>
      <c r="DJ45" s="1021"/>
      <c r="DK45" s="1021"/>
      <c r="DL45" s="1021"/>
      <c r="DM45" s="1021"/>
      <c r="DN45" s="1157"/>
      <c r="DO45" s="1021"/>
      <c r="DP45" s="1021"/>
      <c r="DQ45" s="1021"/>
      <c r="DR45" s="1021"/>
      <c r="DS45" s="1042"/>
      <c r="DT45" s="1021"/>
      <c r="DU45" s="1021"/>
      <c r="DV45" s="1021"/>
      <c r="DW45" s="1021"/>
      <c r="DX45" s="1021"/>
    </row>
    <row r="46" spans="1:128" s="1" customFormat="1" ht="12" customHeight="1">
      <c r="A46" s="1028">
        <v>248</v>
      </c>
      <c r="B46" s="1041">
        <v>173</v>
      </c>
      <c r="C46" s="1041">
        <v>19</v>
      </c>
      <c r="D46" s="1041">
        <v>19</v>
      </c>
      <c r="E46" s="1041">
        <v>12</v>
      </c>
      <c r="F46" s="1041">
        <v>8</v>
      </c>
      <c r="G46" s="1041">
        <v>17</v>
      </c>
      <c r="H46" s="1096">
        <v>182</v>
      </c>
      <c r="I46" s="1028">
        <v>19</v>
      </c>
      <c r="J46" s="676"/>
      <c r="K46" s="676"/>
      <c r="L46" s="676"/>
      <c r="M46" s="676"/>
      <c r="N46" s="676"/>
      <c r="O46" s="676"/>
      <c r="P46" s="676"/>
      <c r="Q46" s="676"/>
      <c r="R46" s="676"/>
      <c r="S46" s="676"/>
      <c r="T46" s="676"/>
      <c r="U46" s="676"/>
      <c r="V46" s="676"/>
      <c r="W46" s="676"/>
      <c r="X46" s="676"/>
      <c r="Y46" s="676"/>
      <c r="Z46" s="676"/>
      <c r="AA46" s="676"/>
      <c r="AB46" s="676"/>
      <c r="AC46" s="676"/>
      <c r="AD46" s="676"/>
      <c r="AE46" s="676"/>
      <c r="AF46" s="676"/>
      <c r="AG46" s="676"/>
      <c r="AH46" s="676"/>
      <c r="AI46" s="676"/>
      <c r="AJ46" s="676"/>
      <c r="AK46" s="676"/>
      <c r="AL46" s="676"/>
      <c r="AM46" s="676"/>
      <c r="AN46" s="676"/>
      <c r="AO46" s="676"/>
      <c r="AP46" s="676"/>
      <c r="AQ46" s="676"/>
      <c r="AR46" s="676"/>
      <c r="AS46" s="676"/>
      <c r="AT46" s="676"/>
      <c r="AU46" s="676"/>
      <c r="AV46" s="676"/>
      <c r="AW46" s="676"/>
      <c r="AX46" s="676"/>
      <c r="AY46" s="676"/>
      <c r="AZ46" s="676"/>
      <c r="BA46" s="676"/>
      <c r="BB46" s="676"/>
      <c r="BC46" s="1020">
        <v>173</v>
      </c>
      <c r="BD46" s="1020">
        <v>42</v>
      </c>
      <c r="BE46" s="1020">
        <v>79</v>
      </c>
      <c r="BF46" s="1020">
        <v>52</v>
      </c>
      <c r="BG46" s="1020">
        <v>28</v>
      </c>
      <c r="BH46" s="1020">
        <v>111</v>
      </c>
      <c r="BI46" s="1020">
        <v>183</v>
      </c>
      <c r="BJ46" s="1020">
        <v>19</v>
      </c>
      <c r="BK46" s="1041"/>
      <c r="BL46" s="1020">
        <v>84</v>
      </c>
      <c r="BM46" s="1020">
        <v>44</v>
      </c>
      <c r="BN46" s="1020">
        <v>297</v>
      </c>
      <c r="BO46" s="1020">
        <v>22</v>
      </c>
      <c r="BP46" s="1080">
        <v>0</v>
      </c>
      <c r="BQ46" s="1080">
        <v>11</v>
      </c>
      <c r="BR46" s="1080">
        <v>0</v>
      </c>
      <c r="BS46" s="1080">
        <v>11</v>
      </c>
      <c r="BT46" s="1080">
        <v>0</v>
      </c>
      <c r="BU46" s="1080">
        <v>14</v>
      </c>
      <c r="BV46" s="1080">
        <v>0</v>
      </c>
      <c r="BW46" s="1080">
        <v>8</v>
      </c>
      <c r="BX46" s="1080">
        <v>1</v>
      </c>
      <c r="BY46" s="1080">
        <v>0</v>
      </c>
      <c r="BZ46" s="1080">
        <v>2</v>
      </c>
      <c r="CA46" s="1080">
        <v>0</v>
      </c>
      <c r="CB46" s="1080">
        <v>1</v>
      </c>
      <c r="CC46" s="1080">
        <v>0</v>
      </c>
      <c r="CD46" s="1080">
        <v>1</v>
      </c>
      <c r="CE46" s="1080">
        <v>1</v>
      </c>
      <c r="CF46" s="1041"/>
      <c r="CG46" s="1020">
        <v>311</v>
      </c>
      <c r="CH46" s="1020">
        <v>124</v>
      </c>
      <c r="CI46" s="1020">
        <v>14</v>
      </c>
      <c r="CJ46" s="1041"/>
      <c r="CK46" s="1020">
        <v>349</v>
      </c>
      <c r="CL46" s="1020">
        <v>86</v>
      </c>
      <c r="CM46" s="1020">
        <v>14</v>
      </c>
      <c r="CN46" s="1041"/>
      <c r="CO46" s="1020">
        <v>140</v>
      </c>
      <c r="CP46" s="1020">
        <v>287</v>
      </c>
      <c r="CQ46" s="1020">
        <v>22</v>
      </c>
      <c r="CR46" s="1041"/>
      <c r="CS46" s="1020">
        <v>24</v>
      </c>
      <c r="CT46" s="1020">
        <v>46</v>
      </c>
      <c r="CU46" s="1020">
        <v>182</v>
      </c>
      <c r="CV46" s="1020">
        <v>184</v>
      </c>
      <c r="CW46" s="1020">
        <v>11</v>
      </c>
      <c r="CX46" s="1041"/>
      <c r="CY46" s="1020">
        <v>225</v>
      </c>
      <c r="CZ46" s="1020">
        <v>197</v>
      </c>
      <c r="DA46" s="1020">
        <v>27</v>
      </c>
      <c r="DB46" s="1080">
        <v>9</v>
      </c>
      <c r="DC46" s="1080">
        <v>23</v>
      </c>
      <c r="DD46" s="1041"/>
      <c r="DE46" s="1020">
        <v>98</v>
      </c>
      <c r="DF46" s="1020">
        <v>85</v>
      </c>
      <c r="DG46" s="1020">
        <v>14</v>
      </c>
      <c r="DH46" s="1156"/>
      <c r="DI46" s="1020">
        <v>35</v>
      </c>
      <c r="DJ46" s="1020">
        <v>48</v>
      </c>
      <c r="DK46" s="1020">
        <v>66</v>
      </c>
      <c r="DL46" s="1020">
        <v>232</v>
      </c>
      <c r="DM46" s="1020">
        <v>0</v>
      </c>
      <c r="DN46" s="1156"/>
      <c r="DO46" s="1020">
        <v>12</v>
      </c>
      <c r="DP46" s="1020">
        <v>104</v>
      </c>
      <c r="DQ46" s="1020">
        <v>232</v>
      </c>
      <c r="DR46" s="1020">
        <v>29</v>
      </c>
      <c r="DS46" s="1041"/>
      <c r="DT46" s="1020">
        <v>26</v>
      </c>
      <c r="DU46" s="1020">
        <v>54</v>
      </c>
      <c r="DV46" s="1020">
        <v>202</v>
      </c>
      <c r="DW46" s="1020">
        <v>138</v>
      </c>
      <c r="DX46" s="1020">
        <v>21</v>
      </c>
    </row>
    <row r="47" spans="1:128" s="1" customFormat="1" ht="12" customHeight="1">
      <c r="A47" s="1029"/>
      <c r="B47" s="1042"/>
      <c r="C47" s="1042"/>
      <c r="D47" s="1042"/>
      <c r="E47" s="1042"/>
      <c r="F47" s="1042"/>
      <c r="G47" s="1042"/>
      <c r="H47" s="1097"/>
      <c r="I47" s="1029"/>
      <c r="J47" s="676"/>
      <c r="K47" s="676"/>
      <c r="L47" s="676"/>
      <c r="M47" s="676"/>
      <c r="N47" s="676"/>
      <c r="O47" s="676"/>
      <c r="P47" s="676"/>
      <c r="Q47" s="676"/>
      <c r="R47" s="676"/>
      <c r="S47" s="676"/>
      <c r="T47" s="676"/>
      <c r="U47" s="676"/>
      <c r="V47" s="676"/>
      <c r="W47" s="676"/>
      <c r="X47" s="676"/>
      <c r="Y47" s="676"/>
      <c r="Z47" s="676"/>
      <c r="AA47" s="676"/>
      <c r="AB47" s="676"/>
      <c r="AC47" s="676"/>
      <c r="AD47" s="676"/>
      <c r="AE47" s="676"/>
      <c r="AF47" s="676"/>
      <c r="AG47" s="676"/>
      <c r="AH47" s="676"/>
      <c r="AI47" s="676"/>
      <c r="AJ47" s="676"/>
      <c r="AK47" s="676"/>
      <c r="AL47" s="676"/>
      <c r="AM47" s="676"/>
      <c r="AN47" s="676"/>
      <c r="AO47" s="676"/>
      <c r="AP47" s="676"/>
      <c r="AQ47" s="676"/>
      <c r="AR47" s="676"/>
      <c r="AS47" s="676"/>
      <c r="AT47" s="676"/>
      <c r="AU47" s="676"/>
      <c r="AV47" s="676"/>
      <c r="AW47" s="676"/>
      <c r="AX47" s="676"/>
      <c r="AY47" s="676"/>
      <c r="AZ47" s="676"/>
      <c r="BA47" s="676"/>
      <c r="BB47" s="676"/>
      <c r="BC47" s="1021"/>
      <c r="BD47" s="1021"/>
      <c r="BE47" s="1021"/>
      <c r="BF47" s="1021"/>
      <c r="BG47" s="1021"/>
      <c r="BH47" s="1021"/>
      <c r="BI47" s="1021"/>
      <c r="BJ47" s="1021"/>
      <c r="BK47" s="1042"/>
      <c r="BL47" s="1021"/>
      <c r="BM47" s="1021"/>
      <c r="BN47" s="1021"/>
      <c r="BO47" s="1021"/>
      <c r="BP47" s="1067"/>
      <c r="BQ47" s="1067"/>
      <c r="BR47" s="1067"/>
      <c r="BS47" s="1067"/>
      <c r="BT47" s="1067"/>
      <c r="BU47" s="1067"/>
      <c r="BV47" s="1067"/>
      <c r="BW47" s="1067"/>
      <c r="BX47" s="1067"/>
      <c r="BY47" s="1067"/>
      <c r="BZ47" s="1067"/>
      <c r="CA47" s="1067"/>
      <c r="CB47" s="1067"/>
      <c r="CC47" s="1067"/>
      <c r="CD47" s="1067"/>
      <c r="CE47" s="1067"/>
      <c r="CF47" s="1042"/>
      <c r="CG47" s="1021"/>
      <c r="CH47" s="1021"/>
      <c r="CI47" s="1021"/>
      <c r="CJ47" s="1042"/>
      <c r="CK47" s="1021"/>
      <c r="CL47" s="1021"/>
      <c r="CM47" s="1021"/>
      <c r="CN47" s="1042"/>
      <c r="CO47" s="1021"/>
      <c r="CP47" s="1021"/>
      <c r="CQ47" s="1021"/>
      <c r="CR47" s="1042"/>
      <c r="CS47" s="1021"/>
      <c r="CT47" s="1021"/>
      <c r="CU47" s="1021"/>
      <c r="CV47" s="1021"/>
      <c r="CW47" s="1021"/>
      <c r="CX47" s="1042"/>
      <c r="CY47" s="1021"/>
      <c r="CZ47" s="1021"/>
      <c r="DA47" s="1021"/>
      <c r="DB47" s="1067"/>
      <c r="DC47" s="1067"/>
      <c r="DD47" s="1042"/>
      <c r="DE47" s="1021"/>
      <c r="DF47" s="1021"/>
      <c r="DG47" s="1021"/>
      <c r="DH47" s="1157"/>
      <c r="DI47" s="1021"/>
      <c r="DJ47" s="1021"/>
      <c r="DK47" s="1021"/>
      <c r="DL47" s="1021"/>
      <c r="DM47" s="1021"/>
      <c r="DN47" s="1157"/>
      <c r="DO47" s="1021"/>
      <c r="DP47" s="1021"/>
      <c r="DQ47" s="1021"/>
      <c r="DR47" s="1021"/>
      <c r="DS47" s="1042"/>
      <c r="DT47" s="1021"/>
      <c r="DU47" s="1021"/>
      <c r="DV47" s="1021"/>
      <c r="DW47" s="1021"/>
      <c r="DX47" s="1021"/>
    </row>
    <row r="48" spans="1:128" s="1" customFormat="1" ht="12" customHeight="1">
      <c r="A48" s="1028">
        <v>143</v>
      </c>
      <c r="B48" s="1041">
        <v>101</v>
      </c>
      <c r="C48" s="1041">
        <v>10</v>
      </c>
      <c r="D48" s="1041">
        <v>17</v>
      </c>
      <c r="E48" s="1041">
        <v>8</v>
      </c>
      <c r="F48" s="1041">
        <v>4</v>
      </c>
      <c r="G48" s="1041">
        <v>3</v>
      </c>
      <c r="H48" s="1096">
        <v>224</v>
      </c>
      <c r="I48" s="1028">
        <v>32</v>
      </c>
      <c r="J48" s="676"/>
      <c r="K48" s="676"/>
      <c r="L48" s="676"/>
      <c r="M48" s="676"/>
      <c r="N48" s="676"/>
      <c r="O48" s="676"/>
      <c r="P48" s="676"/>
      <c r="Q48" s="676"/>
      <c r="R48" s="676"/>
      <c r="S48" s="676"/>
      <c r="T48" s="676"/>
      <c r="U48" s="676"/>
      <c r="V48" s="676"/>
      <c r="W48" s="676"/>
      <c r="X48" s="676"/>
      <c r="Y48" s="676"/>
      <c r="Z48" s="676"/>
      <c r="AA48" s="676"/>
      <c r="AB48" s="676"/>
      <c r="AC48" s="676"/>
      <c r="AD48" s="676"/>
      <c r="AE48" s="676"/>
      <c r="AF48" s="676"/>
      <c r="AG48" s="676"/>
      <c r="AH48" s="676"/>
      <c r="AI48" s="676"/>
      <c r="AJ48" s="676"/>
      <c r="AK48" s="676"/>
      <c r="AL48" s="676"/>
      <c r="AM48" s="676"/>
      <c r="AN48" s="676"/>
      <c r="AO48" s="676"/>
      <c r="AP48" s="676"/>
      <c r="AQ48" s="676"/>
      <c r="AR48" s="676"/>
      <c r="AS48" s="676"/>
      <c r="AT48" s="676"/>
      <c r="AU48" s="676"/>
      <c r="AV48" s="676"/>
      <c r="AW48" s="676"/>
      <c r="AX48" s="676"/>
      <c r="AY48" s="676"/>
      <c r="AZ48" s="676"/>
      <c r="BA48" s="676"/>
      <c r="BB48" s="676"/>
      <c r="BC48" s="1020">
        <v>101</v>
      </c>
      <c r="BD48" s="1020">
        <v>31</v>
      </c>
      <c r="BE48" s="1020">
        <v>47</v>
      </c>
      <c r="BF48" s="1020">
        <v>34</v>
      </c>
      <c r="BG48" s="1020">
        <v>15</v>
      </c>
      <c r="BH48" s="1020">
        <v>30</v>
      </c>
      <c r="BI48" s="1020">
        <v>225</v>
      </c>
      <c r="BJ48" s="1020">
        <v>32</v>
      </c>
      <c r="BK48" s="1041"/>
      <c r="BL48" s="1020">
        <v>56</v>
      </c>
      <c r="BM48" s="1020">
        <v>26</v>
      </c>
      <c r="BN48" s="1020">
        <v>292</v>
      </c>
      <c r="BO48" s="1020">
        <v>23</v>
      </c>
      <c r="BP48" s="1080">
        <v>7</v>
      </c>
      <c r="BQ48" s="1080">
        <v>2</v>
      </c>
      <c r="BR48" s="1080">
        <v>2</v>
      </c>
      <c r="BS48" s="1080">
        <v>6</v>
      </c>
      <c r="BT48" s="1080">
        <v>10</v>
      </c>
      <c r="BU48" s="1080">
        <v>3</v>
      </c>
      <c r="BV48" s="1080">
        <v>2</v>
      </c>
      <c r="BW48" s="1080">
        <v>4</v>
      </c>
      <c r="BX48" s="1080">
        <v>8</v>
      </c>
      <c r="BY48" s="1080">
        <v>0</v>
      </c>
      <c r="BZ48" s="1080">
        <v>2</v>
      </c>
      <c r="CA48" s="1080">
        <v>2</v>
      </c>
      <c r="CB48" s="1080">
        <v>8</v>
      </c>
      <c r="CC48" s="1080">
        <v>0</v>
      </c>
      <c r="CD48" s="1080">
        <v>2</v>
      </c>
      <c r="CE48" s="1080">
        <v>0</v>
      </c>
      <c r="CF48" s="1041"/>
      <c r="CG48" s="1020">
        <v>241</v>
      </c>
      <c r="CH48" s="1020">
        <v>131</v>
      </c>
      <c r="CI48" s="1020">
        <v>27</v>
      </c>
      <c r="CJ48" s="1041"/>
      <c r="CK48" s="1020">
        <v>296</v>
      </c>
      <c r="CL48" s="1020">
        <v>78</v>
      </c>
      <c r="CM48" s="1020">
        <v>25</v>
      </c>
      <c r="CN48" s="1041"/>
      <c r="CO48" s="1020">
        <v>118</v>
      </c>
      <c r="CP48" s="1020">
        <v>251</v>
      </c>
      <c r="CQ48" s="1020">
        <v>30</v>
      </c>
      <c r="CR48" s="1041"/>
      <c r="CS48" s="1020">
        <v>6</v>
      </c>
      <c r="CT48" s="1020">
        <v>24</v>
      </c>
      <c r="CU48" s="1020">
        <v>170</v>
      </c>
      <c r="CV48" s="1020">
        <v>178</v>
      </c>
      <c r="CW48" s="1020">
        <v>20</v>
      </c>
      <c r="CX48" s="1041"/>
      <c r="CY48" s="1020">
        <v>152</v>
      </c>
      <c r="CZ48" s="1020">
        <v>210</v>
      </c>
      <c r="DA48" s="1020">
        <v>37</v>
      </c>
      <c r="DB48" s="1080">
        <v>5</v>
      </c>
      <c r="DC48" s="1080">
        <v>18</v>
      </c>
      <c r="DD48" s="1041"/>
      <c r="DE48" s="1020">
        <v>70</v>
      </c>
      <c r="DF48" s="1020">
        <v>119</v>
      </c>
      <c r="DG48" s="1020">
        <v>21</v>
      </c>
      <c r="DH48" s="1156"/>
      <c r="DI48" s="1020">
        <v>12</v>
      </c>
      <c r="DJ48" s="1020">
        <v>38</v>
      </c>
      <c r="DK48" s="1020">
        <v>55</v>
      </c>
      <c r="DL48" s="1020">
        <v>261</v>
      </c>
      <c r="DM48" s="1020">
        <v>0</v>
      </c>
      <c r="DN48" s="1156"/>
      <c r="DO48" s="1020">
        <v>3</v>
      </c>
      <c r="DP48" s="1020">
        <v>85</v>
      </c>
      <c r="DQ48" s="1020">
        <v>261</v>
      </c>
      <c r="DR48" s="1020">
        <v>20</v>
      </c>
      <c r="DS48" s="1041"/>
      <c r="DT48" s="1020">
        <v>9</v>
      </c>
      <c r="DU48" s="1020">
        <v>27</v>
      </c>
      <c r="DV48" s="1020">
        <v>183</v>
      </c>
      <c r="DW48" s="1020">
        <v>150</v>
      </c>
      <c r="DX48" s="1020">
        <v>27</v>
      </c>
    </row>
    <row r="49" spans="1:128" s="1" customFormat="1" ht="12" customHeight="1">
      <c r="A49" s="1029"/>
      <c r="B49" s="1042"/>
      <c r="C49" s="1042"/>
      <c r="D49" s="1042"/>
      <c r="E49" s="1042"/>
      <c r="F49" s="1042"/>
      <c r="G49" s="1042"/>
      <c r="H49" s="1097"/>
      <c r="I49" s="1029"/>
      <c r="J49" s="676"/>
      <c r="K49" s="676"/>
      <c r="L49" s="676"/>
      <c r="M49" s="676"/>
      <c r="N49" s="676"/>
      <c r="O49" s="676"/>
      <c r="P49" s="676"/>
      <c r="Q49" s="676"/>
      <c r="R49" s="676"/>
      <c r="S49" s="676"/>
      <c r="T49" s="676"/>
      <c r="U49" s="676"/>
      <c r="V49" s="676"/>
      <c r="W49" s="676"/>
      <c r="X49" s="676"/>
      <c r="Y49" s="676"/>
      <c r="Z49" s="676"/>
      <c r="AA49" s="676"/>
      <c r="AB49" s="676"/>
      <c r="AC49" s="676"/>
      <c r="AD49" s="676"/>
      <c r="AE49" s="676"/>
      <c r="AF49" s="676"/>
      <c r="AG49" s="676"/>
      <c r="AH49" s="676"/>
      <c r="AI49" s="676"/>
      <c r="AJ49" s="676"/>
      <c r="AK49" s="676"/>
      <c r="AL49" s="676"/>
      <c r="AM49" s="676"/>
      <c r="AN49" s="676"/>
      <c r="AO49" s="676"/>
      <c r="AP49" s="676"/>
      <c r="AQ49" s="676"/>
      <c r="AR49" s="676"/>
      <c r="AS49" s="676"/>
      <c r="AT49" s="676"/>
      <c r="AU49" s="676"/>
      <c r="AV49" s="676"/>
      <c r="AW49" s="676"/>
      <c r="AX49" s="676"/>
      <c r="AY49" s="676"/>
      <c r="AZ49" s="676"/>
      <c r="BA49" s="676"/>
      <c r="BB49" s="676"/>
      <c r="BC49" s="1021"/>
      <c r="BD49" s="1021"/>
      <c r="BE49" s="1021"/>
      <c r="BF49" s="1021"/>
      <c r="BG49" s="1021"/>
      <c r="BH49" s="1021"/>
      <c r="BI49" s="1021"/>
      <c r="BJ49" s="1021"/>
      <c r="BK49" s="1042"/>
      <c r="BL49" s="1021"/>
      <c r="BM49" s="1021"/>
      <c r="BN49" s="1021"/>
      <c r="BO49" s="1021"/>
      <c r="BP49" s="1067"/>
      <c r="BQ49" s="1067"/>
      <c r="BR49" s="1067"/>
      <c r="BS49" s="1067"/>
      <c r="BT49" s="1067"/>
      <c r="BU49" s="1067"/>
      <c r="BV49" s="1067"/>
      <c r="BW49" s="1067"/>
      <c r="BX49" s="1067"/>
      <c r="BY49" s="1067"/>
      <c r="BZ49" s="1067"/>
      <c r="CA49" s="1067"/>
      <c r="CB49" s="1067"/>
      <c r="CC49" s="1067"/>
      <c r="CD49" s="1067"/>
      <c r="CE49" s="1067"/>
      <c r="CF49" s="1042"/>
      <c r="CG49" s="1021"/>
      <c r="CH49" s="1021"/>
      <c r="CI49" s="1021"/>
      <c r="CJ49" s="1042"/>
      <c r="CK49" s="1021"/>
      <c r="CL49" s="1021"/>
      <c r="CM49" s="1021"/>
      <c r="CN49" s="1042"/>
      <c r="CO49" s="1021"/>
      <c r="CP49" s="1021"/>
      <c r="CQ49" s="1021"/>
      <c r="CR49" s="1042"/>
      <c r="CS49" s="1021"/>
      <c r="CT49" s="1021"/>
      <c r="CU49" s="1021"/>
      <c r="CV49" s="1021"/>
      <c r="CW49" s="1021"/>
      <c r="CX49" s="1042"/>
      <c r="CY49" s="1021"/>
      <c r="CZ49" s="1021"/>
      <c r="DA49" s="1021"/>
      <c r="DB49" s="1067"/>
      <c r="DC49" s="1067"/>
      <c r="DD49" s="1042"/>
      <c r="DE49" s="1021"/>
      <c r="DF49" s="1021"/>
      <c r="DG49" s="1021"/>
      <c r="DH49" s="1157"/>
      <c r="DI49" s="1021"/>
      <c r="DJ49" s="1021"/>
      <c r="DK49" s="1021"/>
      <c r="DL49" s="1021"/>
      <c r="DM49" s="1021"/>
      <c r="DN49" s="1157"/>
      <c r="DO49" s="1021"/>
      <c r="DP49" s="1021"/>
      <c r="DQ49" s="1021"/>
      <c r="DR49" s="1021"/>
      <c r="DS49" s="1042"/>
      <c r="DT49" s="1021"/>
      <c r="DU49" s="1021"/>
      <c r="DV49" s="1021"/>
      <c r="DW49" s="1021"/>
      <c r="DX49" s="1021"/>
    </row>
    <row r="50" spans="1:128" s="1" customFormat="1" ht="12" customHeight="1">
      <c r="A50" s="1028">
        <v>58</v>
      </c>
      <c r="B50" s="1041">
        <v>42</v>
      </c>
      <c r="C50" s="1041">
        <v>9</v>
      </c>
      <c r="D50" s="1041">
        <v>3</v>
      </c>
      <c r="E50" s="1041">
        <v>3</v>
      </c>
      <c r="F50" s="1041">
        <v>0</v>
      </c>
      <c r="G50" s="1041">
        <v>1</v>
      </c>
      <c r="H50" s="1096">
        <v>83</v>
      </c>
      <c r="I50" s="1028">
        <v>21</v>
      </c>
      <c r="J50" s="676"/>
      <c r="K50" s="676"/>
      <c r="L50" s="676"/>
      <c r="M50" s="676"/>
      <c r="N50" s="676"/>
      <c r="O50" s="676"/>
      <c r="P50" s="676"/>
      <c r="Q50" s="676"/>
      <c r="R50" s="676"/>
      <c r="S50" s="676"/>
      <c r="T50" s="676"/>
      <c r="U50" s="676"/>
      <c r="V50" s="676"/>
      <c r="W50" s="676"/>
      <c r="X50" s="676"/>
      <c r="Y50" s="676"/>
      <c r="Z50" s="676"/>
      <c r="AA50" s="676"/>
      <c r="AB50" s="676"/>
      <c r="AC50" s="676"/>
      <c r="AD50" s="676"/>
      <c r="AE50" s="676"/>
      <c r="AF50" s="676"/>
      <c r="AG50" s="676"/>
      <c r="AH50" s="676"/>
      <c r="AI50" s="676"/>
      <c r="AJ50" s="676"/>
      <c r="AK50" s="676"/>
      <c r="AL50" s="676"/>
      <c r="AM50" s="676"/>
      <c r="AN50" s="676"/>
      <c r="AO50" s="676"/>
      <c r="AP50" s="676"/>
      <c r="AQ50" s="676"/>
      <c r="AR50" s="676"/>
      <c r="AS50" s="676"/>
      <c r="AT50" s="676"/>
      <c r="AU50" s="676"/>
      <c r="AV50" s="676"/>
      <c r="AW50" s="676"/>
      <c r="AX50" s="676"/>
      <c r="AY50" s="676"/>
      <c r="AZ50" s="676"/>
      <c r="BA50" s="676"/>
      <c r="BB50" s="676"/>
      <c r="BC50" s="1020">
        <v>42</v>
      </c>
      <c r="BD50" s="1020">
        <v>16</v>
      </c>
      <c r="BE50" s="1020">
        <v>18</v>
      </c>
      <c r="BF50" s="1020">
        <v>15</v>
      </c>
      <c r="BG50" s="1020">
        <v>7</v>
      </c>
      <c r="BH50" s="1020">
        <v>16</v>
      </c>
      <c r="BI50" s="1020">
        <v>83</v>
      </c>
      <c r="BJ50" s="1020">
        <v>21</v>
      </c>
      <c r="BK50" s="1041"/>
      <c r="BL50" s="1020">
        <v>11</v>
      </c>
      <c r="BM50" s="1020">
        <v>10</v>
      </c>
      <c r="BN50" s="1020">
        <v>121</v>
      </c>
      <c r="BO50" s="1020">
        <v>17</v>
      </c>
      <c r="BP50" s="1080">
        <v>0</v>
      </c>
      <c r="BQ50" s="1080">
        <v>0</v>
      </c>
      <c r="BR50" s="1080">
        <v>0</v>
      </c>
      <c r="BS50" s="1080">
        <v>1</v>
      </c>
      <c r="BT50" s="1080">
        <v>0</v>
      </c>
      <c r="BU50" s="1080">
        <v>0</v>
      </c>
      <c r="BV50" s="1080">
        <v>0</v>
      </c>
      <c r="BW50" s="1080">
        <v>3</v>
      </c>
      <c r="BX50" s="1080">
        <v>0</v>
      </c>
      <c r="BY50" s="1080">
        <v>0</v>
      </c>
      <c r="BZ50" s="1080">
        <v>0</v>
      </c>
      <c r="CA50" s="1080">
        <v>0</v>
      </c>
      <c r="CB50" s="1080">
        <v>1</v>
      </c>
      <c r="CC50" s="1080">
        <v>0</v>
      </c>
      <c r="CD50" s="1080">
        <v>0</v>
      </c>
      <c r="CE50" s="1080">
        <v>1</v>
      </c>
      <c r="CF50" s="1041"/>
      <c r="CG50" s="1020">
        <v>95</v>
      </c>
      <c r="CH50" s="1020">
        <v>51</v>
      </c>
      <c r="CI50" s="1020">
        <v>16</v>
      </c>
      <c r="CJ50" s="1041"/>
      <c r="CK50" s="1020">
        <v>110</v>
      </c>
      <c r="CL50" s="1020">
        <v>36</v>
      </c>
      <c r="CM50" s="1020">
        <v>16</v>
      </c>
      <c r="CN50" s="1041"/>
      <c r="CO50" s="1020">
        <v>46</v>
      </c>
      <c r="CP50" s="1020">
        <v>96</v>
      </c>
      <c r="CQ50" s="1020">
        <v>20</v>
      </c>
      <c r="CR50" s="1041"/>
      <c r="CS50" s="1020">
        <v>0</v>
      </c>
      <c r="CT50" s="1020">
        <v>11</v>
      </c>
      <c r="CU50" s="1020">
        <v>61</v>
      </c>
      <c r="CV50" s="1020">
        <v>79</v>
      </c>
      <c r="CW50" s="1020">
        <v>11</v>
      </c>
      <c r="CX50" s="1041"/>
      <c r="CY50" s="1020">
        <v>46</v>
      </c>
      <c r="CZ50" s="1020">
        <v>94</v>
      </c>
      <c r="DA50" s="1020">
        <v>22</v>
      </c>
      <c r="DB50" s="1080">
        <v>0</v>
      </c>
      <c r="DC50" s="1080">
        <v>6</v>
      </c>
      <c r="DD50" s="1041"/>
      <c r="DE50" s="1020">
        <v>26</v>
      </c>
      <c r="DF50" s="1020">
        <v>62</v>
      </c>
      <c r="DG50" s="1020">
        <v>6</v>
      </c>
      <c r="DH50" s="1156"/>
      <c r="DI50" s="1020">
        <v>7</v>
      </c>
      <c r="DJ50" s="1020">
        <v>13</v>
      </c>
      <c r="DK50" s="1020">
        <v>23</v>
      </c>
      <c r="DL50" s="1020">
        <v>102</v>
      </c>
      <c r="DM50" s="1020">
        <v>0</v>
      </c>
      <c r="DN50" s="1156"/>
      <c r="DO50" s="1020">
        <v>2</v>
      </c>
      <c r="DP50" s="1020">
        <v>30</v>
      </c>
      <c r="DQ50" s="1020">
        <v>102</v>
      </c>
      <c r="DR50" s="1020">
        <v>8</v>
      </c>
      <c r="DS50" s="1041"/>
      <c r="DT50" s="1020">
        <v>3</v>
      </c>
      <c r="DU50" s="1020">
        <v>8</v>
      </c>
      <c r="DV50" s="1020">
        <v>69</v>
      </c>
      <c r="DW50" s="1020">
        <v>68</v>
      </c>
      <c r="DX50" s="1020">
        <v>13</v>
      </c>
    </row>
    <row r="51" spans="1:128" s="1" customFormat="1" ht="12" customHeight="1">
      <c r="A51" s="1029"/>
      <c r="B51" s="1042"/>
      <c r="C51" s="1042"/>
      <c r="D51" s="1042"/>
      <c r="E51" s="1042"/>
      <c r="F51" s="1042"/>
      <c r="G51" s="1042"/>
      <c r="H51" s="1097"/>
      <c r="I51" s="1029"/>
      <c r="J51" s="676"/>
      <c r="K51" s="676"/>
      <c r="L51" s="676"/>
      <c r="M51" s="676"/>
      <c r="N51" s="676"/>
      <c r="O51" s="676"/>
      <c r="P51" s="676"/>
      <c r="Q51" s="676"/>
      <c r="R51" s="676"/>
      <c r="S51" s="676"/>
      <c r="T51" s="676"/>
      <c r="U51" s="676"/>
      <c r="V51" s="676"/>
      <c r="W51" s="676"/>
      <c r="X51" s="676"/>
      <c r="Y51" s="676"/>
      <c r="Z51" s="676"/>
      <c r="AA51" s="676"/>
      <c r="AB51" s="676"/>
      <c r="AC51" s="676"/>
      <c r="AD51" s="676"/>
      <c r="AE51" s="676"/>
      <c r="AF51" s="676"/>
      <c r="AG51" s="676"/>
      <c r="AH51" s="676"/>
      <c r="AI51" s="676"/>
      <c r="AJ51" s="676"/>
      <c r="AK51" s="676"/>
      <c r="AL51" s="676"/>
      <c r="AM51" s="676"/>
      <c r="AN51" s="676"/>
      <c r="AO51" s="676"/>
      <c r="AP51" s="676"/>
      <c r="AQ51" s="676"/>
      <c r="AR51" s="676"/>
      <c r="AS51" s="676"/>
      <c r="AT51" s="676"/>
      <c r="AU51" s="676"/>
      <c r="AV51" s="676"/>
      <c r="AW51" s="676"/>
      <c r="AX51" s="676"/>
      <c r="AY51" s="676"/>
      <c r="AZ51" s="676"/>
      <c r="BA51" s="676"/>
      <c r="BB51" s="676"/>
      <c r="BC51" s="1021"/>
      <c r="BD51" s="1021"/>
      <c r="BE51" s="1021"/>
      <c r="BF51" s="1021"/>
      <c r="BG51" s="1021"/>
      <c r="BH51" s="1021"/>
      <c r="BI51" s="1021"/>
      <c r="BJ51" s="1021"/>
      <c r="BK51" s="1042"/>
      <c r="BL51" s="1021"/>
      <c r="BM51" s="1021"/>
      <c r="BN51" s="1021"/>
      <c r="BO51" s="1021"/>
      <c r="BP51" s="1067"/>
      <c r="BQ51" s="1067"/>
      <c r="BR51" s="1067"/>
      <c r="BS51" s="1067"/>
      <c r="BT51" s="1067"/>
      <c r="BU51" s="1067"/>
      <c r="BV51" s="1067"/>
      <c r="BW51" s="1067"/>
      <c r="BX51" s="1067"/>
      <c r="BY51" s="1067"/>
      <c r="BZ51" s="1067"/>
      <c r="CA51" s="1067"/>
      <c r="CB51" s="1067"/>
      <c r="CC51" s="1067"/>
      <c r="CD51" s="1067"/>
      <c r="CE51" s="1067"/>
      <c r="CF51" s="1042"/>
      <c r="CG51" s="1021"/>
      <c r="CH51" s="1021"/>
      <c r="CI51" s="1021"/>
      <c r="CJ51" s="1042"/>
      <c r="CK51" s="1021"/>
      <c r="CL51" s="1021"/>
      <c r="CM51" s="1021"/>
      <c r="CN51" s="1042"/>
      <c r="CO51" s="1021"/>
      <c r="CP51" s="1021"/>
      <c r="CQ51" s="1021"/>
      <c r="CR51" s="1042"/>
      <c r="CS51" s="1021"/>
      <c r="CT51" s="1021"/>
      <c r="CU51" s="1021"/>
      <c r="CV51" s="1021"/>
      <c r="CW51" s="1021"/>
      <c r="CX51" s="1042"/>
      <c r="CY51" s="1021"/>
      <c r="CZ51" s="1021"/>
      <c r="DA51" s="1021"/>
      <c r="DB51" s="1067"/>
      <c r="DC51" s="1067"/>
      <c r="DD51" s="1042"/>
      <c r="DE51" s="1021"/>
      <c r="DF51" s="1021"/>
      <c r="DG51" s="1021"/>
      <c r="DH51" s="1157"/>
      <c r="DI51" s="1021"/>
      <c r="DJ51" s="1021"/>
      <c r="DK51" s="1021"/>
      <c r="DL51" s="1021"/>
      <c r="DM51" s="1021"/>
      <c r="DN51" s="1157"/>
      <c r="DO51" s="1021"/>
      <c r="DP51" s="1021"/>
      <c r="DQ51" s="1021"/>
      <c r="DR51" s="1021"/>
      <c r="DS51" s="1042"/>
      <c r="DT51" s="1021"/>
      <c r="DU51" s="1021"/>
      <c r="DV51" s="1021"/>
      <c r="DW51" s="1021"/>
      <c r="DX51" s="1021"/>
    </row>
    <row r="52" spans="1:128" s="1" customFormat="1" ht="12" customHeight="1">
      <c r="A52" s="1028">
        <v>641</v>
      </c>
      <c r="B52" s="1041">
        <v>472</v>
      </c>
      <c r="C52" s="1041">
        <v>41</v>
      </c>
      <c r="D52" s="1041">
        <v>55</v>
      </c>
      <c r="E52" s="1041">
        <v>25</v>
      </c>
      <c r="F52" s="1041">
        <v>16</v>
      </c>
      <c r="G52" s="1041">
        <v>32</v>
      </c>
      <c r="H52" s="1096">
        <v>556</v>
      </c>
      <c r="I52" s="1020">
        <v>81</v>
      </c>
      <c r="J52" s="676"/>
      <c r="K52" s="676"/>
      <c r="L52" s="676"/>
      <c r="M52" s="676"/>
      <c r="N52" s="676"/>
      <c r="O52" s="676"/>
      <c r="P52" s="676"/>
      <c r="Q52" s="676"/>
      <c r="R52" s="676"/>
      <c r="S52" s="676"/>
      <c r="T52" s="676"/>
      <c r="U52" s="676"/>
      <c r="V52" s="676"/>
      <c r="W52" s="676"/>
      <c r="X52" s="676"/>
      <c r="Y52" s="676"/>
      <c r="Z52" s="676"/>
      <c r="AA52" s="676"/>
      <c r="AB52" s="676"/>
      <c r="AC52" s="676"/>
      <c r="AD52" s="676"/>
      <c r="AE52" s="676"/>
      <c r="AF52" s="676"/>
      <c r="AG52" s="676"/>
      <c r="AH52" s="676"/>
      <c r="AI52" s="676"/>
      <c r="AJ52" s="676"/>
      <c r="AK52" s="676"/>
      <c r="AL52" s="676"/>
      <c r="AM52" s="676"/>
      <c r="AN52" s="676"/>
      <c r="AO52" s="676"/>
      <c r="AP52" s="676"/>
      <c r="AQ52" s="676"/>
      <c r="AR52" s="676"/>
      <c r="AS52" s="676"/>
      <c r="AT52" s="676"/>
      <c r="AU52" s="676"/>
      <c r="AV52" s="676"/>
      <c r="AW52" s="676"/>
      <c r="AX52" s="676"/>
      <c r="AY52" s="676"/>
      <c r="AZ52" s="676"/>
      <c r="BA52" s="676"/>
      <c r="BB52" s="676"/>
      <c r="BC52" s="1020">
        <v>472</v>
      </c>
      <c r="BD52" s="1020">
        <v>108</v>
      </c>
      <c r="BE52" s="1020">
        <v>250</v>
      </c>
      <c r="BF52" s="1020">
        <v>134</v>
      </c>
      <c r="BG52" s="1020">
        <v>77</v>
      </c>
      <c r="BH52" s="1020">
        <v>281</v>
      </c>
      <c r="BI52" s="1020">
        <v>560</v>
      </c>
      <c r="BJ52" s="1020">
        <v>81</v>
      </c>
      <c r="BK52" s="1098"/>
      <c r="BL52" s="1020">
        <v>197</v>
      </c>
      <c r="BM52" s="1020">
        <v>107</v>
      </c>
      <c r="BN52" s="1020">
        <v>898</v>
      </c>
      <c r="BO52" s="1020">
        <v>65</v>
      </c>
      <c r="BP52" s="1080">
        <v>7</v>
      </c>
      <c r="BQ52" s="1080">
        <v>31</v>
      </c>
      <c r="BR52" s="1080">
        <v>2</v>
      </c>
      <c r="BS52" s="1080">
        <v>24</v>
      </c>
      <c r="BT52" s="1080">
        <v>13</v>
      </c>
      <c r="BU52" s="1080">
        <v>33</v>
      </c>
      <c r="BV52" s="1080">
        <v>2</v>
      </c>
      <c r="BW52" s="1080">
        <v>20</v>
      </c>
      <c r="BX52" s="1080">
        <v>9</v>
      </c>
      <c r="BY52" s="1080">
        <v>0</v>
      </c>
      <c r="BZ52" s="1080">
        <v>4</v>
      </c>
      <c r="CA52" s="1080">
        <v>4</v>
      </c>
      <c r="CB52" s="1080">
        <v>10</v>
      </c>
      <c r="CC52" s="1080">
        <v>0</v>
      </c>
      <c r="CD52" s="1080">
        <v>6</v>
      </c>
      <c r="CE52" s="1080">
        <v>8</v>
      </c>
      <c r="CF52" s="1098"/>
      <c r="CG52" s="1020">
        <v>840</v>
      </c>
      <c r="CH52" s="1020">
        <v>372</v>
      </c>
      <c r="CI52" s="1020">
        <v>66</v>
      </c>
      <c r="CJ52" s="1098"/>
      <c r="CK52" s="1020">
        <v>989</v>
      </c>
      <c r="CL52" s="1020">
        <v>228</v>
      </c>
      <c r="CM52" s="1020">
        <v>61</v>
      </c>
      <c r="CN52" s="1098"/>
      <c r="CO52" s="1020">
        <v>376</v>
      </c>
      <c r="CP52" s="1020">
        <v>822</v>
      </c>
      <c r="CQ52" s="1020">
        <v>80</v>
      </c>
      <c r="CR52" s="1041"/>
      <c r="CS52" s="1020">
        <v>111</v>
      </c>
      <c r="CT52" s="1020">
        <v>107</v>
      </c>
      <c r="CU52" s="1020">
        <v>502</v>
      </c>
      <c r="CV52" s="1020">
        <v>508</v>
      </c>
      <c r="CW52" s="1020">
        <v>46</v>
      </c>
      <c r="CX52" s="1041"/>
      <c r="CY52" s="1020">
        <v>625</v>
      </c>
      <c r="CZ52" s="1020">
        <v>562</v>
      </c>
      <c r="DA52" s="1020">
        <v>91</v>
      </c>
      <c r="DB52" s="1080">
        <v>41</v>
      </c>
      <c r="DC52" s="1080">
        <v>109</v>
      </c>
      <c r="DD52" s="1041"/>
      <c r="DE52" s="1020">
        <v>226</v>
      </c>
      <c r="DF52" s="1020">
        <v>293</v>
      </c>
      <c r="DG52" s="1020">
        <v>43</v>
      </c>
      <c r="DH52" s="1159"/>
      <c r="DI52" s="1020">
        <v>181</v>
      </c>
      <c r="DJ52" s="1020">
        <v>173</v>
      </c>
      <c r="DK52" s="1020">
        <v>178</v>
      </c>
      <c r="DL52" s="1020">
        <v>595</v>
      </c>
      <c r="DM52" s="1020">
        <v>29</v>
      </c>
      <c r="DN52" s="1159"/>
      <c r="DO52" s="1020">
        <v>126</v>
      </c>
      <c r="DP52" s="1020">
        <v>344</v>
      </c>
      <c r="DQ52" s="1020">
        <v>595</v>
      </c>
      <c r="DR52" s="1020">
        <v>86</v>
      </c>
      <c r="DS52" s="1041"/>
      <c r="DT52" s="1020">
        <v>123</v>
      </c>
      <c r="DU52" s="1020">
        <v>119</v>
      </c>
      <c r="DV52" s="1020">
        <v>545</v>
      </c>
      <c r="DW52" s="1020">
        <v>411</v>
      </c>
      <c r="DX52" s="1020">
        <v>65</v>
      </c>
    </row>
    <row r="53" spans="1:128" s="1" customFormat="1" ht="12" customHeight="1">
      <c r="A53" s="1029"/>
      <c r="B53" s="1042"/>
      <c r="C53" s="1042"/>
      <c r="D53" s="1042"/>
      <c r="E53" s="1042"/>
      <c r="F53" s="1042"/>
      <c r="G53" s="1042"/>
      <c r="H53" s="1097"/>
      <c r="I53" s="1021"/>
      <c r="J53" s="676"/>
      <c r="K53" s="676"/>
      <c r="L53" s="676"/>
      <c r="M53" s="676"/>
      <c r="N53" s="676"/>
      <c r="O53" s="676"/>
      <c r="P53" s="676"/>
      <c r="Q53" s="676"/>
      <c r="R53" s="676"/>
      <c r="S53" s="676"/>
      <c r="T53" s="676"/>
      <c r="U53" s="676"/>
      <c r="V53" s="676"/>
      <c r="W53" s="676"/>
      <c r="X53" s="676"/>
      <c r="Y53" s="676"/>
      <c r="Z53" s="676"/>
      <c r="AA53" s="676"/>
      <c r="AB53" s="676"/>
      <c r="AC53" s="676"/>
      <c r="AD53" s="676"/>
      <c r="AE53" s="676"/>
      <c r="AF53" s="676"/>
      <c r="AG53" s="676"/>
      <c r="AH53" s="676"/>
      <c r="AI53" s="676"/>
      <c r="AJ53" s="676"/>
      <c r="AK53" s="676"/>
      <c r="AL53" s="676"/>
      <c r="AM53" s="676"/>
      <c r="AN53" s="676"/>
      <c r="AO53" s="676"/>
      <c r="AP53" s="676"/>
      <c r="AQ53" s="676"/>
      <c r="AR53" s="676"/>
      <c r="AS53" s="676"/>
      <c r="AT53" s="676"/>
      <c r="AU53" s="676"/>
      <c r="AV53" s="676"/>
      <c r="AW53" s="676"/>
      <c r="AX53" s="676"/>
      <c r="AY53" s="676"/>
      <c r="AZ53" s="676"/>
      <c r="BA53" s="676"/>
      <c r="BB53" s="676"/>
      <c r="BC53" s="1021"/>
      <c r="BD53" s="1021"/>
      <c r="BE53" s="1021"/>
      <c r="BF53" s="1021"/>
      <c r="BG53" s="1021"/>
      <c r="BH53" s="1021"/>
      <c r="BI53" s="1021"/>
      <c r="BJ53" s="1021"/>
      <c r="BK53" s="1099"/>
      <c r="BL53" s="1021"/>
      <c r="BM53" s="1021"/>
      <c r="BN53" s="1021"/>
      <c r="BO53" s="1021"/>
      <c r="BP53" s="1067"/>
      <c r="BQ53" s="1067"/>
      <c r="BR53" s="1067"/>
      <c r="BS53" s="1067"/>
      <c r="BT53" s="1067"/>
      <c r="BU53" s="1067"/>
      <c r="BV53" s="1067"/>
      <c r="BW53" s="1067"/>
      <c r="BX53" s="1067"/>
      <c r="BY53" s="1067"/>
      <c r="BZ53" s="1067"/>
      <c r="CA53" s="1067"/>
      <c r="CB53" s="1067"/>
      <c r="CC53" s="1067"/>
      <c r="CD53" s="1067"/>
      <c r="CE53" s="1067"/>
      <c r="CF53" s="1099"/>
      <c r="CG53" s="1021"/>
      <c r="CH53" s="1021"/>
      <c r="CI53" s="1021"/>
      <c r="CJ53" s="1099"/>
      <c r="CK53" s="1021"/>
      <c r="CL53" s="1021"/>
      <c r="CM53" s="1021"/>
      <c r="CN53" s="1099"/>
      <c r="CO53" s="1021"/>
      <c r="CP53" s="1021"/>
      <c r="CQ53" s="1021"/>
      <c r="CR53" s="1042"/>
      <c r="CS53" s="1021"/>
      <c r="CT53" s="1021"/>
      <c r="CU53" s="1021"/>
      <c r="CV53" s="1021"/>
      <c r="CW53" s="1021"/>
      <c r="CX53" s="1042"/>
      <c r="CY53" s="1021"/>
      <c r="CZ53" s="1021"/>
      <c r="DA53" s="1021"/>
      <c r="DB53" s="1067"/>
      <c r="DC53" s="1067"/>
      <c r="DD53" s="1042"/>
      <c r="DE53" s="1021"/>
      <c r="DF53" s="1021"/>
      <c r="DG53" s="1021"/>
      <c r="DH53" s="1160"/>
      <c r="DI53" s="1021"/>
      <c r="DJ53" s="1021"/>
      <c r="DK53" s="1021"/>
      <c r="DL53" s="1021"/>
      <c r="DM53" s="1021"/>
      <c r="DN53" s="1160"/>
      <c r="DO53" s="1021"/>
      <c r="DP53" s="1021"/>
      <c r="DQ53" s="1021"/>
      <c r="DR53" s="1021"/>
      <c r="DS53" s="1042"/>
      <c r="DT53" s="1021"/>
      <c r="DU53" s="1021"/>
      <c r="DV53" s="1021"/>
      <c r="DW53" s="1021"/>
      <c r="DX53" s="1021"/>
    </row>
    <row r="54" spans="1:128" s="1" customFormat="1" ht="12" customHeight="1">
      <c r="A54" s="5"/>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22"/>
      <c r="BK54" s="1095" t="s">
        <v>313</v>
      </c>
      <c r="BL54" s="1095"/>
      <c r="BM54" s="1095"/>
      <c r="BN54" s="1095"/>
      <c r="BO54" s="1095"/>
      <c r="BP54" s="875"/>
      <c r="BQ54" s="875"/>
      <c r="BR54" s="875"/>
      <c r="BS54" s="875"/>
      <c r="BT54" s="861"/>
      <c r="BU54" s="861"/>
      <c r="BV54" s="861"/>
      <c r="BW54" s="861"/>
      <c r="BX54" s="640"/>
      <c r="BY54" s="641"/>
      <c r="BZ54" s="640"/>
      <c r="CA54" s="641"/>
      <c r="CB54" s="640"/>
      <c r="CC54" s="641"/>
      <c r="CD54" s="640"/>
      <c r="CE54" s="641"/>
      <c r="CN54" s="5"/>
      <c r="CO54" s="5"/>
      <c r="CX54" s="562"/>
    </row>
    <row r="55" spans="1:128" s="1" customFormat="1" ht="12" customHeight="1">
      <c r="A55" s="9"/>
      <c r="B55" s="9"/>
      <c r="C55" s="9"/>
      <c r="D55" s="9"/>
      <c r="E55" s="9"/>
      <c r="F55" s="9"/>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1095" t="s">
        <v>314</v>
      </c>
      <c r="BL55" s="1095"/>
      <c r="BM55" s="1095"/>
      <c r="BN55" s="1095"/>
      <c r="BO55" s="1095"/>
      <c r="BP55" s="1087"/>
      <c r="BQ55" s="1087"/>
      <c r="BR55" s="1087"/>
      <c r="BS55" s="1087"/>
      <c r="BT55" s="1020"/>
      <c r="BU55" s="1020"/>
      <c r="BV55" s="1020"/>
      <c r="BW55" s="1020"/>
      <c r="BX55" s="1045"/>
      <c r="BY55" s="1045"/>
      <c r="BZ55" s="1045"/>
      <c r="CA55" s="1045"/>
      <c r="CB55" s="1045"/>
      <c r="CC55" s="1045"/>
      <c r="CD55" s="1045"/>
      <c r="CE55" s="1045"/>
      <c r="CN55" s="5"/>
      <c r="CO55" s="5"/>
      <c r="CX55" s="562"/>
      <c r="DI55" s="5"/>
    </row>
    <row r="56" spans="1:128" ht="12" customHeight="1">
      <c r="BP56" s="1087"/>
      <c r="BQ56" s="1087"/>
      <c r="BR56" s="1087"/>
      <c r="BS56" s="1087"/>
      <c r="BT56" s="1021"/>
      <c r="BU56" s="1021"/>
      <c r="BV56" s="1021"/>
      <c r="BW56" s="1021"/>
      <c r="BX56" s="1045"/>
      <c r="BY56" s="1045"/>
      <c r="BZ56" s="1045"/>
      <c r="CA56" s="1045"/>
      <c r="CB56" s="1045"/>
      <c r="CC56" s="1045"/>
      <c r="CD56" s="1045"/>
      <c r="CE56" s="1045"/>
    </row>
    <row r="57" spans="1:128" ht="12" customHeight="1">
      <c r="BP57" s="1087"/>
      <c r="BQ57" s="1087"/>
      <c r="BR57" s="1087"/>
      <c r="BS57" s="1087"/>
      <c r="BT57" s="1020"/>
      <c r="BU57" s="1020"/>
      <c r="BV57" s="1020"/>
      <c r="BW57" s="1020"/>
      <c r="BX57" s="1045"/>
      <c r="BY57" s="1045"/>
      <c r="BZ57" s="1045"/>
      <c r="CA57" s="1045"/>
      <c r="CB57" s="1045"/>
      <c r="CC57" s="1045"/>
      <c r="CD57" s="1045"/>
      <c r="CE57" s="1045"/>
      <c r="DA57" s="538"/>
    </row>
    <row r="58" spans="1:128" ht="12" customHeight="1">
      <c r="BP58" s="1087"/>
      <c r="BQ58" s="1087"/>
      <c r="BR58" s="1087"/>
      <c r="BS58" s="1087"/>
      <c r="BT58" s="1021"/>
      <c r="BU58" s="1021"/>
      <c r="BV58" s="1021"/>
      <c r="BW58" s="1021"/>
      <c r="BX58" s="1045"/>
      <c r="BY58" s="1045"/>
      <c r="BZ58" s="1045"/>
      <c r="CA58" s="1045"/>
      <c r="CB58" s="1045"/>
      <c r="CC58" s="1045"/>
      <c r="CD58" s="1045"/>
      <c r="CE58" s="1045"/>
    </row>
    <row r="59" spans="1:128" ht="12" customHeight="1">
      <c r="BP59" s="1087"/>
      <c r="BQ59" s="1087"/>
      <c r="BR59" s="1087"/>
      <c r="BS59" s="1087"/>
      <c r="BT59" s="1020"/>
      <c r="BU59" s="1020"/>
      <c r="BV59" s="1020"/>
      <c r="BW59" s="1020"/>
      <c r="BX59" s="1045"/>
      <c r="BY59" s="1045"/>
      <c r="BZ59" s="1045"/>
      <c r="CA59" s="1045"/>
      <c r="CB59" s="1045"/>
      <c r="CC59" s="1045"/>
      <c r="CD59" s="1045"/>
      <c r="CE59" s="1045"/>
    </row>
    <row r="60" spans="1:128" ht="12" customHeight="1">
      <c r="BP60" s="1087"/>
      <c r="BQ60" s="1087"/>
      <c r="BR60" s="1087"/>
      <c r="BS60" s="1087"/>
      <c r="BT60" s="1021"/>
      <c r="BU60" s="1021"/>
      <c r="BV60" s="1021"/>
      <c r="BW60" s="1021"/>
      <c r="BX60" s="1045"/>
      <c r="BY60" s="1045"/>
      <c r="BZ60" s="1045"/>
      <c r="CA60" s="1045"/>
      <c r="CB60" s="1045"/>
      <c r="CC60" s="1045"/>
      <c r="CD60" s="1045"/>
      <c r="CE60" s="1045"/>
    </row>
    <row r="61" spans="1:128" ht="12" customHeight="1">
      <c r="BP61" s="1087"/>
      <c r="BQ61" s="1087"/>
      <c r="BR61" s="1087"/>
      <c r="BS61" s="1087"/>
      <c r="BT61" s="1020"/>
      <c r="BU61" s="1020"/>
      <c r="BV61" s="1020"/>
      <c r="BW61" s="1020"/>
      <c r="BX61" s="1045"/>
      <c r="BY61" s="1045"/>
      <c r="BZ61" s="1045"/>
      <c r="CA61" s="1045"/>
      <c r="CB61" s="1045"/>
      <c r="CC61" s="1045"/>
      <c r="CD61" s="1045"/>
      <c r="CE61" s="1045"/>
    </row>
    <row r="62" spans="1:128" ht="12" customHeight="1">
      <c r="BP62" s="1087"/>
      <c r="BQ62" s="1087"/>
      <c r="BR62" s="1087"/>
      <c r="BS62" s="1087"/>
      <c r="BT62" s="1021"/>
      <c r="BU62" s="1021"/>
      <c r="BV62" s="1021"/>
      <c r="BW62" s="1021"/>
      <c r="BX62" s="1045"/>
      <c r="BY62" s="1045"/>
      <c r="BZ62" s="1045"/>
      <c r="CA62" s="1045"/>
      <c r="CB62" s="1045"/>
      <c r="CC62" s="1045"/>
      <c r="CD62" s="1045"/>
      <c r="CE62" s="1045"/>
    </row>
    <row r="63" spans="1:128" ht="12" customHeight="1">
      <c r="BP63" s="1087"/>
      <c r="BQ63" s="1087"/>
      <c r="BR63" s="1087"/>
      <c r="BS63" s="1087"/>
      <c r="BT63" s="1020"/>
      <c r="BU63" s="1020"/>
      <c r="BV63" s="1020"/>
      <c r="BW63" s="1020"/>
      <c r="BX63" s="1045"/>
      <c r="BY63" s="1045"/>
      <c r="BZ63" s="1045"/>
      <c r="CA63" s="1045"/>
      <c r="CB63" s="1045"/>
      <c r="CC63" s="1045"/>
      <c r="CD63" s="1045"/>
      <c r="CE63" s="1045"/>
    </row>
    <row r="64" spans="1:128" ht="12" customHeight="1">
      <c r="BP64" s="1087"/>
      <c r="BQ64" s="1087"/>
      <c r="BR64" s="1087"/>
      <c r="BS64" s="1087"/>
      <c r="BT64" s="1021"/>
      <c r="BU64" s="1021"/>
      <c r="BV64" s="1021"/>
      <c r="BW64" s="1021"/>
      <c r="BX64" s="1045"/>
      <c r="BY64" s="1045"/>
      <c r="BZ64" s="1045"/>
      <c r="CA64" s="1045"/>
      <c r="CB64" s="1045"/>
      <c r="CC64" s="1045"/>
      <c r="CD64" s="1045"/>
      <c r="CE64" s="1045"/>
    </row>
    <row r="65" spans="68:83" ht="12" customHeight="1" thickBot="1">
      <c r="BP65" s="870"/>
      <c r="BQ65" s="870"/>
      <c r="BR65" s="870"/>
      <c r="BS65" s="870"/>
      <c r="BT65" s="883"/>
      <c r="BU65" s="883"/>
      <c r="BV65" s="883"/>
      <c r="BW65" s="883"/>
      <c r="BX65" s="1045"/>
      <c r="BY65" s="1045"/>
      <c r="BZ65" s="1045"/>
      <c r="CA65" s="1045"/>
      <c r="CB65" s="1045"/>
      <c r="CC65" s="1045"/>
      <c r="CD65" s="1045"/>
      <c r="CE65" s="1045"/>
    </row>
    <row r="66" spans="68:83" ht="12" customHeight="1">
      <c r="BP66" s="866"/>
      <c r="BQ66" s="877"/>
      <c r="BR66" s="877"/>
      <c r="BS66" s="877"/>
      <c r="BT66" s="877"/>
      <c r="BU66" s="880"/>
      <c r="BV66" s="884"/>
      <c r="BW66" s="884"/>
      <c r="BX66" s="1045"/>
      <c r="BY66" s="1045"/>
      <c r="BZ66" s="1045"/>
      <c r="CA66" s="1045"/>
      <c r="CB66" s="1045"/>
      <c r="CC66" s="1045"/>
      <c r="CD66" s="1045"/>
      <c r="CE66" s="1045"/>
    </row>
    <row r="67" spans="68:83" ht="12" customHeight="1" thickBot="1">
      <c r="BP67" s="867"/>
      <c r="BQ67" s="878"/>
      <c r="BR67" s="878"/>
      <c r="BS67" s="878"/>
      <c r="BT67" s="878"/>
      <c r="BU67" s="882"/>
      <c r="BV67" s="884"/>
      <c r="BW67" s="884"/>
      <c r="BX67" s="1045"/>
      <c r="BY67" s="1045"/>
      <c r="BZ67" s="1045"/>
      <c r="CA67" s="1045"/>
      <c r="CB67" s="1045"/>
      <c r="CC67" s="1045"/>
      <c r="CD67" s="1045"/>
      <c r="CE67" s="1045"/>
    </row>
    <row r="68" spans="68:83" ht="12" customHeight="1">
      <c r="BP68" s="871"/>
      <c r="BQ68" s="871"/>
      <c r="BR68" s="871"/>
      <c r="BS68" s="871"/>
      <c r="BT68" s="871"/>
      <c r="BU68" s="871"/>
      <c r="BV68" s="871"/>
      <c r="BW68" s="871"/>
      <c r="BX68" s="1045"/>
      <c r="BY68" s="1045"/>
      <c r="BZ68" s="1045"/>
      <c r="CA68" s="1045"/>
      <c r="CB68" s="1045"/>
      <c r="CC68" s="1045"/>
      <c r="CD68" s="1045"/>
      <c r="CE68" s="1045"/>
    </row>
    <row r="69" spans="68:83" ht="12" customHeight="1">
      <c r="BP69" s="1046"/>
      <c r="BQ69" s="1046"/>
      <c r="BR69" s="1046"/>
      <c r="BS69" s="1046"/>
      <c r="BT69" s="1046"/>
      <c r="BU69" s="1046"/>
      <c r="BV69" s="1046"/>
      <c r="BW69" s="1046"/>
      <c r="BX69" s="872"/>
      <c r="BY69" s="677"/>
      <c r="BZ69" s="871"/>
      <c r="CA69" s="677"/>
      <c r="CB69" s="872"/>
      <c r="CC69" s="677"/>
      <c r="CD69" s="871"/>
      <c r="CE69" s="677"/>
    </row>
    <row r="70" spans="68:83" ht="12" customHeight="1">
      <c r="BP70" s="640"/>
      <c r="BQ70" s="640"/>
      <c r="BR70" s="640"/>
      <c r="BS70" s="865"/>
      <c r="BT70" s="640"/>
      <c r="BU70" s="640"/>
      <c r="BV70" s="640"/>
      <c r="BW70" s="640"/>
      <c r="BX70" s="9"/>
      <c r="BY70" s="674"/>
      <c r="BZ70" s="674"/>
      <c r="CA70" s="674"/>
      <c r="CB70" s="9"/>
      <c r="CC70" s="674"/>
      <c r="CD70" s="674"/>
      <c r="CE70" s="674"/>
    </row>
    <row r="71" spans="68:83" ht="12" customHeight="1">
      <c r="BP71" s="1045"/>
      <c r="BQ71" s="1045"/>
      <c r="BR71" s="1045"/>
      <c r="BS71" s="1045"/>
      <c r="BT71" s="1010"/>
      <c r="BU71" s="1010"/>
      <c r="BV71" s="1010"/>
      <c r="BW71" s="1010"/>
      <c r="BX71" s="863"/>
      <c r="BY71" s="674"/>
      <c r="BZ71" s="863"/>
      <c r="CA71" s="674"/>
      <c r="CB71" s="863"/>
      <c r="CC71" s="674"/>
      <c r="CD71" s="863"/>
      <c r="CE71" s="674"/>
    </row>
    <row r="72" spans="68:83" ht="12" customHeight="1">
      <c r="BP72" s="1045"/>
      <c r="BQ72" s="1045"/>
      <c r="BR72" s="1045"/>
      <c r="BS72" s="1045"/>
      <c r="BT72" s="1010"/>
      <c r="BU72" s="1010"/>
      <c r="BV72" s="1010"/>
      <c r="BW72" s="1010"/>
      <c r="BX72" s="1045"/>
      <c r="BY72" s="674"/>
      <c r="BZ72" s="1045"/>
      <c r="CA72" s="674"/>
      <c r="CB72" s="1045"/>
      <c r="CC72" s="674"/>
      <c r="CD72" s="1045"/>
      <c r="CE72" s="674"/>
    </row>
    <row r="73" spans="68:83" ht="12" customHeight="1">
      <c r="BP73" s="1045"/>
      <c r="BQ73" s="1045"/>
      <c r="BR73" s="1045"/>
      <c r="BS73" s="1045"/>
      <c r="BT73" s="1010"/>
      <c r="BU73" s="1010"/>
      <c r="BV73" s="1010"/>
      <c r="BW73" s="1010"/>
      <c r="BX73" s="1045"/>
      <c r="BY73" s="674"/>
      <c r="BZ73" s="1045"/>
      <c r="CA73" s="674"/>
      <c r="CB73" s="1045"/>
      <c r="CC73" s="674"/>
      <c r="CD73" s="1045"/>
      <c r="CE73" s="674"/>
    </row>
    <row r="74" spans="68:83" ht="12" customHeight="1">
      <c r="BP74" s="1045"/>
      <c r="BQ74" s="1045"/>
      <c r="BR74" s="1045"/>
      <c r="BS74" s="1045"/>
      <c r="BT74" s="1010"/>
      <c r="BU74" s="1010"/>
      <c r="BV74" s="1010"/>
      <c r="BW74" s="1010"/>
      <c r="BX74" s="1045"/>
      <c r="BY74" s="674"/>
      <c r="BZ74" s="1045"/>
      <c r="CA74" s="674"/>
      <c r="CB74" s="1045"/>
      <c r="CC74" s="674"/>
      <c r="CD74" s="1045"/>
      <c r="CE74" s="674"/>
    </row>
    <row r="75" spans="68:83" ht="12" customHeight="1">
      <c r="BP75" s="1045"/>
      <c r="BQ75" s="1045"/>
      <c r="BR75" s="1045"/>
      <c r="BS75" s="1045"/>
      <c r="BT75" s="1010"/>
      <c r="BU75" s="1010"/>
      <c r="BV75" s="1010"/>
      <c r="BW75" s="1010"/>
      <c r="BX75" s="1045"/>
      <c r="BY75" s="674"/>
      <c r="BZ75" s="1045"/>
      <c r="CA75" s="674"/>
      <c r="CB75" s="1045"/>
      <c r="CC75" s="674"/>
      <c r="CD75" s="1045"/>
      <c r="CE75" s="674"/>
    </row>
    <row r="76" spans="68:83" ht="12" customHeight="1">
      <c r="BP76" s="1045"/>
      <c r="BQ76" s="1045"/>
      <c r="BR76" s="1045"/>
      <c r="BS76" s="1045"/>
      <c r="BT76" s="1010"/>
      <c r="BU76" s="1010"/>
      <c r="BV76" s="1010"/>
      <c r="BW76" s="1010"/>
      <c r="BX76" s="1045"/>
      <c r="BY76" s="674"/>
      <c r="BZ76" s="1045"/>
      <c r="CA76" s="674"/>
      <c r="CB76" s="1045"/>
      <c r="CC76" s="674"/>
      <c r="CD76" s="1045"/>
      <c r="CE76" s="674"/>
    </row>
    <row r="77" spans="68:83" ht="12" customHeight="1">
      <c r="BP77" s="1045"/>
      <c r="BQ77" s="1045"/>
      <c r="BR77" s="1045"/>
      <c r="BS77" s="1045"/>
      <c r="BT77" s="1010"/>
      <c r="BU77" s="1010"/>
      <c r="BV77" s="1010"/>
      <c r="BW77" s="1010"/>
      <c r="BX77" s="1045"/>
      <c r="BY77" s="674"/>
      <c r="BZ77" s="1045"/>
      <c r="CA77" s="674"/>
      <c r="CB77" s="1045"/>
      <c r="CC77" s="674"/>
      <c r="CD77" s="1045"/>
      <c r="CE77" s="674"/>
    </row>
    <row r="78" spans="68:83" ht="12" customHeight="1">
      <c r="BP78" s="1045"/>
      <c r="BQ78" s="1045"/>
      <c r="BR78" s="1045"/>
      <c r="BS78" s="1045"/>
      <c r="BT78" s="1010"/>
      <c r="BU78" s="1010"/>
      <c r="BV78" s="1010"/>
      <c r="BW78" s="1010"/>
      <c r="BX78" s="1045"/>
      <c r="BY78" s="674"/>
      <c r="BZ78" s="1045"/>
      <c r="CA78" s="674"/>
      <c r="CB78" s="1045"/>
      <c r="CC78" s="674"/>
      <c r="CD78" s="1045"/>
      <c r="CE78" s="674"/>
    </row>
    <row r="79" spans="68:83" ht="12" customHeight="1">
      <c r="BP79" s="1045"/>
      <c r="BQ79" s="1045"/>
      <c r="BR79" s="1045"/>
      <c r="BS79" s="1045"/>
      <c r="BT79" s="1010"/>
      <c r="BU79" s="1010"/>
      <c r="BV79" s="1010"/>
      <c r="BW79" s="1010"/>
      <c r="BX79" s="1045"/>
      <c r="BY79" s="674"/>
      <c r="BZ79" s="1045"/>
      <c r="CA79" s="674"/>
      <c r="CB79" s="1045"/>
      <c r="CC79" s="674"/>
      <c r="CD79" s="1045"/>
      <c r="CE79" s="674"/>
    </row>
    <row r="80" spans="68:83" ht="12" customHeight="1">
      <c r="BP80" s="1045"/>
      <c r="BQ80" s="1045"/>
      <c r="BR80" s="1045"/>
      <c r="BS80" s="1045"/>
      <c r="BT80" s="1010"/>
      <c r="BU80" s="1010"/>
      <c r="BV80" s="1010"/>
      <c r="BW80" s="1010"/>
      <c r="BX80" s="1045"/>
      <c r="BY80" s="674"/>
      <c r="BZ80" s="1045"/>
      <c r="CA80" s="674"/>
      <c r="CB80" s="1045"/>
      <c r="CC80" s="674"/>
      <c r="CD80" s="1045"/>
      <c r="CE80" s="674"/>
    </row>
    <row r="81" spans="68:83" ht="12" customHeight="1">
      <c r="BP81" s="1045"/>
      <c r="BQ81" s="1045"/>
      <c r="BR81" s="1045"/>
      <c r="BS81" s="1045"/>
      <c r="BT81" s="1010"/>
      <c r="BU81" s="1010"/>
      <c r="BV81" s="1010"/>
      <c r="BW81" s="1010"/>
      <c r="BX81" s="1045"/>
      <c r="BY81" s="674"/>
      <c r="BZ81" s="1045"/>
      <c r="CA81" s="674"/>
      <c r="CB81" s="1045"/>
      <c r="CC81" s="674"/>
      <c r="CD81" s="1045"/>
      <c r="CE81" s="674"/>
    </row>
    <row r="82" spans="68:83" ht="12" customHeight="1">
      <c r="BP82" s="1045"/>
      <c r="BQ82" s="1045"/>
      <c r="BR82" s="1045"/>
      <c r="BS82" s="1045"/>
      <c r="BT82" s="1010"/>
      <c r="BU82" s="1010"/>
      <c r="BV82" s="1010"/>
      <c r="BW82" s="1010"/>
      <c r="BX82" s="1045"/>
      <c r="BY82" s="674"/>
      <c r="BZ82" s="1045"/>
      <c r="CA82" s="674"/>
      <c r="CB82" s="1045"/>
      <c r="CC82" s="674"/>
      <c r="CD82" s="1045"/>
      <c r="CE82" s="674"/>
    </row>
    <row r="83" spans="68:83" ht="12" customHeight="1">
      <c r="BP83" s="1045"/>
      <c r="BQ83" s="1045"/>
      <c r="BR83" s="1045"/>
      <c r="BS83" s="1045"/>
      <c r="BT83" s="1010"/>
      <c r="BU83" s="1010"/>
      <c r="BV83" s="1010"/>
      <c r="BW83" s="1010"/>
      <c r="BX83" s="1045"/>
      <c r="BY83" s="674"/>
      <c r="BZ83" s="1045"/>
      <c r="CA83" s="674"/>
      <c r="CB83" s="1045"/>
      <c r="CC83" s="674"/>
      <c r="CD83" s="1045"/>
      <c r="CE83" s="674"/>
    </row>
    <row r="84" spans="68:83" ht="12" customHeight="1">
      <c r="BP84" s="1045"/>
      <c r="BQ84" s="1045"/>
      <c r="BR84" s="1045"/>
      <c r="BS84" s="1045"/>
      <c r="BT84" s="1010"/>
      <c r="BU84" s="1010"/>
      <c r="BV84" s="1010"/>
      <c r="BW84" s="1010"/>
      <c r="BX84" s="1045"/>
      <c r="BY84" s="674"/>
      <c r="BZ84" s="1045"/>
      <c r="CA84" s="674"/>
      <c r="CB84" s="1045"/>
      <c r="CC84" s="674"/>
      <c r="CD84" s="1045"/>
      <c r="CE84" s="674"/>
    </row>
    <row r="85" spans="68:83" ht="12" customHeight="1">
      <c r="BP85" s="872"/>
      <c r="BQ85" s="871"/>
      <c r="BR85" s="871"/>
      <c r="BS85" s="871"/>
      <c r="BT85" s="871"/>
      <c r="BU85" s="871"/>
      <c r="BV85" s="871"/>
      <c r="BW85" s="871"/>
      <c r="BX85" s="1045"/>
      <c r="BY85" s="674"/>
      <c r="BZ85" s="1045"/>
      <c r="CA85" s="674"/>
      <c r="CB85" s="1045"/>
      <c r="CC85" s="674"/>
      <c r="CD85" s="1045"/>
      <c r="CE85" s="674"/>
    </row>
    <row r="86" spans="68:83" ht="12" customHeight="1">
      <c r="BP86" s="1037"/>
      <c r="BQ86" s="1037"/>
      <c r="BR86" s="1037"/>
      <c r="BS86" s="1037"/>
      <c r="BT86" s="1085"/>
      <c r="BU86" s="1086"/>
      <c r="BV86" s="1086"/>
      <c r="BW86" s="1086"/>
      <c r="BX86" s="873"/>
      <c r="BY86" s="876"/>
      <c r="BZ86" s="873"/>
      <c r="CA86" s="876"/>
      <c r="CB86" s="873"/>
      <c r="CC86" s="876"/>
      <c r="CD86" s="873"/>
      <c r="CE86" s="876"/>
    </row>
    <row r="87" spans="68:83" ht="12" customHeight="1">
      <c r="BP87" s="863"/>
      <c r="BQ87" s="863"/>
      <c r="BR87" s="863"/>
      <c r="BS87" s="862"/>
      <c r="BT87" s="863"/>
      <c r="BU87" s="863"/>
      <c r="BV87" s="863"/>
      <c r="BW87" s="863"/>
    </row>
    <row r="88" spans="68:83" ht="12" customHeight="1">
      <c r="BP88" s="1045"/>
      <c r="BQ88" s="1045"/>
      <c r="BR88" s="1045"/>
      <c r="BS88" s="1045"/>
      <c r="BT88" s="1020"/>
      <c r="BU88" s="1020"/>
      <c r="BV88" s="1020"/>
      <c r="BW88" s="1020"/>
    </row>
    <row r="89" spans="68:83" ht="12" customHeight="1">
      <c r="BP89" s="1045"/>
      <c r="BQ89" s="1045"/>
      <c r="BR89" s="1084"/>
      <c r="BS89" s="1045"/>
      <c r="BT89" s="1021"/>
      <c r="BU89" s="1021"/>
      <c r="BV89" s="1021"/>
      <c r="BW89" s="1021"/>
    </row>
    <row r="90" spans="68:83" ht="12" customHeight="1">
      <c r="BP90" s="1045"/>
      <c r="BQ90" s="1045"/>
      <c r="BR90" s="1045"/>
      <c r="BS90" s="1045"/>
      <c r="BT90" s="1020"/>
      <c r="BU90" s="1020"/>
      <c r="BV90" s="1020"/>
      <c r="BW90" s="1020"/>
    </row>
    <row r="91" spans="68:83" ht="12" customHeight="1">
      <c r="BP91" s="1045"/>
      <c r="BQ91" s="1045"/>
      <c r="BR91" s="1045"/>
      <c r="BS91" s="1045"/>
      <c r="BT91" s="1021"/>
      <c r="BU91" s="1021"/>
      <c r="BV91" s="1021"/>
      <c r="BW91" s="1021"/>
    </row>
    <row r="92" spans="68:83" ht="12" customHeight="1">
      <c r="BP92" s="1045"/>
      <c r="BQ92" s="1045"/>
      <c r="BR92" s="1045"/>
      <c r="BS92" s="1045"/>
      <c r="BT92" s="1020"/>
      <c r="BU92" s="1020"/>
      <c r="BV92" s="1020"/>
      <c r="BW92" s="1020"/>
    </row>
    <row r="93" spans="68:83" ht="12" customHeight="1">
      <c r="BP93" s="1045"/>
      <c r="BQ93" s="1045"/>
      <c r="BR93" s="1045"/>
      <c r="BS93" s="1045"/>
      <c r="BT93" s="1021"/>
      <c r="BU93" s="1021"/>
      <c r="BV93" s="1021"/>
      <c r="BW93" s="1021"/>
    </row>
    <row r="94" spans="68:83" ht="12" customHeight="1">
      <c r="BP94" s="1045"/>
      <c r="BQ94" s="1045"/>
      <c r="BR94" s="1045"/>
      <c r="BS94" s="1045"/>
      <c r="BT94" s="1020"/>
      <c r="BU94" s="1020"/>
      <c r="BV94" s="1020"/>
      <c r="BW94" s="1020"/>
    </row>
    <row r="95" spans="68:83" ht="12" customHeight="1">
      <c r="BP95" s="1045"/>
      <c r="BQ95" s="1045"/>
      <c r="BR95" s="1045"/>
      <c r="BS95" s="1045"/>
      <c r="BT95" s="1021"/>
      <c r="BU95" s="1021"/>
      <c r="BV95" s="1021"/>
      <c r="BW95" s="1021"/>
    </row>
    <row r="96" spans="68:83" ht="12" customHeight="1">
      <c r="BP96" s="1045"/>
      <c r="BQ96" s="1045"/>
      <c r="BR96" s="1045"/>
      <c r="BS96" s="1045"/>
      <c r="BT96" s="1020"/>
      <c r="BU96" s="1020"/>
      <c r="BV96" s="1020"/>
      <c r="BW96" s="1020"/>
    </row>
    <row r="97" spans="68:75" ht="12" customHeight="1">
      <c r="BP97" s="1045"/>
      <c r="BQ97" s="1045"/>
      <c r="BR97" s="1045"/>
      <c r="BS97" s="1045"/>
      <c r="BT97" s="1021"/>
      <c r="BU97" s="1021"/>
      <c r="BV97" s="1021"/>
      <c r="BW97" s="1021"/>
    </row>
    <row r="98" spans="68:75" ht="12" customHeight="1">
      <c r="BP98" s="1045"/>
      <c r="BQ98" s="1045"/>
      <c r="BR98" s="1045"/>
      <c r="BS98" s="1045"/>
      <c r="BT98" s="1020"/>
      <c r="BU98" s="1020"/>
      <c r="BV98" s="1020"/>
      <c r="BW98" s="1020"/>
    </row>
    <row r="99" spans="68:75" ht="12" customHeight="1">
      <c r="BP99" s="1045"/>
      <c r="BQ99" s="1045"/>
      <c r="BR99" s="1045"/>
      <c r="BS99" s="1045"/>
      <c r="BT99" s="1021"/>
      <c r="BU99" s="1021"/>
      <c r="BV99" s="1021"/>
      <c r="BW99" s="1021"/>
    </row>
    <row r="100" spans="68:75" ht="12" customHeight="1">
      <c r="BP100" s="1045"/>
      <c r="BQ100" s="1045"/>
      <c r="BR100" s="1045"/>
      <c r="BS100" s="1045"/>
      <c r="BT100" s="1010"/>
      <c r="BU100" s="1010"/>
      <c r="BV100" s="1010"/>
      <c r="BW100" s="1010"/>
    </row>
    <row r="101" spans="68:75" ht="12" customHeight="1">
      <c r="BP101" s="1045"/>
      <c r="BQ101" s="1045"/>
      <c r="BR101" s="1045"/>
      <c r="BS101" s="1045"/>
      <c r="BT101" s="1010"/>
      <c r="BU101" s="1010"/>
      <c r="BV101" s="1010"/>
      <c r="BW101" s="1010"/>
    </row>
    <row r="102" spans="68:75" ht="12" customHeight="1"/>
    <row r="103" spans="68:75" ht="12" customHeight="1"/>
    <row r="104" spans="68:75" ht="12" customHeight="1"/>
    <row r="105" spans="68:75" ht="12" customHeight="1"/>
    <row r="106" spans="68:75" ht="12" customHeight="1"/>
    <row r="107" spans="68:75" ht="12" customHeight="1"/>
    <row r="108" spans="68:75" ht="12" customHeight="1"/>
    <row r="109" spans="68:75" ht="12" customHeight="1"/>
    <row r="110" spans="68:75" ht="12" customHeight="1"/>
    <row r="111" spans="68:75" ht="12" customHeight="1"/>
    <row r="112" spans="68:75"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sheetData>
  <sheetProtection formatCells="0" formatColumns="0" formatRows="0" insertColumns="0" insertRows="0" insertHyperlinks="0" deleteColumns="0"/>
  <mergeCells count="2042">
    <mergeCell ref="CX4:DA4"/>
    <mergeCell ref="DB4:DC4"/>
    <mergeCell ref="CF52:CF53"/>
    <mergeCell ref="CG52:CG53"/>
    <mergeCell ref="CH52:CH53"/>
    <mergeCell ref="CI52:CI53"/>
    <mergeCell ref="CJ52:CJ53"/>
    <mergeCell ref="CK52:CK53"/>
    <mergeCell ref="CL52:CL53"/>
    <mergeCell ref="CM52:CM53"/>
    <mergeCell ref="CH44:CH45"/>
    <mergeCell ref="CI44:CI45"/>
    <mergeCell ref="CJ44:CJ45"/>
    <mergeCell ref="CK44:CK45"/>
    <mergeCell ref="CL44:CL45"/>
    <mergeCell ref="CM44:CM45"/>
    <mergeCell ref="CF46:CF47"/>
    <mergeCell ref="CG46:CG47"/>
    <mergeCell ref="CH46:CH47"/>
    <mergeCell ref="CI46:CI47"/>
    <mergeCell ref="CJ46:CJ47"/>
    <mergeCell ref="CK46:CK47"/>
    <mergeCell ref="CL46:CL47"/>
    <mergeCell ref="CM46:CM47"/>
    <mergeCell ref="CF48:CF49"/>
    <mergeCell ref="CG48:CG49"/>
    <mergeCell ref="CH48:CH49"/>
    <mergeCell ref="CI48:CI49"/>
    <mergeCell ref="CJ48:CJ49"/>
    <mergeCell ref="CK48:CK49"/>
    <mergeCell ref="CL48:CL49"/>
    <mergeCell ref="CM48:CM49"/>
    <mergeCell ref="CF50:CF51"/>
    <mergeCell ref="CG50:CG51"/>
    <mergeCell ref="CF26:CF27"/>
    <mergeCell ref="CG26:CG27"/>
    <mergeCell ref="CH26:CH27"/>
    <mergeCell ref="CI26:CI27"/>
    <mergeCell ref="CJ26:CJ27"/>
    <mergeCell ref="CK26:CK27"/>
    <mergeCell ref="CL26:CL27"/>
    <mergeCell ref="CM26:CM27"/>
    <mergeCell ref="CF32:CF33"/>
    <mergeCell ref="CG32:CG33"/>
    <mergeCell ref="CH32:CH33"/>
    <mergeCell ref="CI32:CI33"/>
    <mergeCell ref="CJ32:CJ33"/>
    <mergeCell ref="CK32:CK33"/>
    <mergeCell ref="CL32:CL33"/>
    <mergeCell ref="CM32:CM33"/>
    <mergeCell ref="CF38:CI38"/>
    <mergeCell ref="CJ38:CM38"/>
    <mergeCell ref="CH50:CH51"/>
    <mergeCell ref="CI50:CI51"/>
    <mergeCell ref="CJ50:CJ51"/>
    <mergeCell ref="CK50:CK51"/>
    <mergeCell ref="CL50:CL51"/>
    <mergeCell ref="CM50:CM51"/>
    <mergeCell ref="CF42:CF43"/>
    <mergeCell ref="CG42:CG43"/>
    <mergeCell ref="CH42:CH43"/>
    <mergeCell ref="CI42:CI43"/>
    <mergeCell ref="CJ42:CJ43"/>
    <mergeCell ref="CK42:CK43"/>
    <mergeCell ref="CF18:CF19"/>
    <mergeCell ref="CG18:CG19"/>
    <mergeCell ref="CH18:CH19"/>
    <mergeCell ref="CI18:CI19"/>
    <mergeCell ref="CJ18:CJ19"/>
    <mergeCell ref="CK18:CK19"/>
    <mergeCell ref="CL18:CL19"/>
    <mergeCell ref="CM18:CM19"/>
    <mergeCell ref="CF22:CF23"/>
    <mergeCell ref="CG22:CG23"/>
    <mergeCell ref="CH22:CH23"/>
    <mergeCell ref="CI22:CI23"/>
    <mergeCell ref="CJ22:CJ23"/>
    <mergeCell ref="CK22:CK23"/>
    <mergeCell ref="CL22:CL23"/>
    <mergeCell ref="CM22:CM23"/>
    <mergeCell ref="CF24:CF25"/>
    <mergeCell ref="CG24:CG25"/>
    <mergeCell ref="CH24:CH25"/>
    <mergeCell ref="CI24:CI25"/>
    <mergeCell ref="CJ24:CJ25"/>
    <mergeCell ref="CK24:CK25"/>
    <mergeCell ref="CL24:CL25"/>
    <mergeCell ref="CM24:CM25"/>
    <mergeCell ref="CJ10:CJ11"/>
    <mergeCell ref="CK10:CK11"/>
    <mergeCell ref="CL10:CL11"/>
    <mergeCell ref="CM10:CM11"/>
    <mergeCell ref="CF14:CF15"/>
    <mergeCell ref="CG14:CG15"/>
    <mergeCell ref="CH14:CH15"/>
    <mergeCell ref="CI14:CI15"/>
    <mergeCell ref="CJ14:CJ15"/>
    <mergeCell ref="CK14:CK15"/>
    <mergeCell ref="CL14:CL15"/>
    <mergeCell ref="CM14:CM15"/>
    <mergeCell ref="CF16:CF17"/>
    <mergeCell ref="CG16:CG17"/>
    <mergeCell ref="CH16:CH17"/>
    <mergeCell ref="CI16:CI17"/>
    <mergeCell ref="CJ16:CJ17"/>
    <mergeCell ref="CK16:CK17"/>
    <mergeCell ref="CL16:CL17"/>
    <mergeCell ref="CM16:CM17"/>
    <mergeCell ref="CL42:CL43"/>
    <mergeCell ref="CM42:CM43"/>
    <mergeCell ref="CF44:CF45"/>
    <mergeCell ref="CG44:CG45"/>
    <mergeCell ref="CF30:CF31"/>
    <mergeCell ref="CG30:CG31"/>
    <mergeCell ref="CH30:CH31"/>
    <mergeCell ref="CI30:CI31"/>
    <mergeCell ref="CJ30:CJ31"/>
    <mergeCell ref="CK30:CK31"/>
    <mergeCell ref="CL30:CL31"/>
    <mergeCell ref="CM30:CM31"/>
    <mergeCell ref="CF40:CF41"/>
    <mergeCell ref="CG40:CG41"/>
    <mergeCell ref="CH40:CH41"/>
    <mergeCell ref="CI40:CI41"/>
    <mergeCell ref="CJ40:CJ41"/>
    <mergeCell ref="CK40:CK41"/>
    <mergeCell ref="CL40:CL41"/>
    <mergeCell ref="CM40:CM41"/>
    <mergeCell ref="CF4:CI4"/>
    <mergeCell ref="CJ4:CM4"/>
    <mergeCell ref="CF6:CF7"/>
    <mergeCell ref="CG6:CG7"/>
    <mergeCell ref="CH6:CH7"/>
    <mergeCell ref="CI6:CI7"/>
    <mergeCell ref="CJ6:CJ7"/>
    <mergeCell ref="CK6:CK7"/>
    <mergeCell ref="CL6:CL7"/>
    <mergeCell ref="CF28:CF29"/>
    <mergeCell ref="CG28:CG29"/>
    <mergeCell ref="CH28:CH29"/>
    <mergeCell ref="CI28:CI29"/>
    <mergeCell ref="CJ28:CJ29"/>
    <mergeCell ref="CK28:CK29"/>
    <mergeCell ref="CL28:CL29"/>
    <mergeCell ref="CM28:CM29"/>
    <mergeCell ref="CF20:CF21"/>
    <mergeCell ref="CG20:CG21"/>
    <mergeCell ref="CH20:CH21"/>
    <mergeCell ref="CI20:CI21"/>
    <mergeCell ref="CJ20:CJ21"/>
    <mergeCell ref="CK20:CK21"/>
    <mergeCell ref="CL20:CL21"/>
    <mergeCell ref="CM20:CM21"/>
    <mergeCell ref="CF12:CF13"/>
    <mergeCell ref="CG12:CG13"/>
    <mergeCell ref="CH12:CH13"/>
    <mergeCell ref="CI12:CI13"/>
    <mergeCell ref="CJ12:CJ13"/>
    <mergeCell ref="CK12:CK13"/>
    <mergeCell ref="CL12:CL13"/>
    <mergeCell ref="AB8:AB9"/>
    <mergeCell ref="AT8:AT9"/>
    <mergeCell ref="DR48:DR49"/>
    <mergeCell ref="DR30:DR31"/>
    <mergeCell ref="DR32:DR33"/>
    <mergeCell ref="DR40:DR41"/>
    <mergeCell ref="DR42:DR43"/>
    <mergeCell ref="DR44:DR45"/>
    <mergeCell ref="DR46:DR47"/>
    <mergeCell ref="CX32:CX33"/>
    <mergeCell ref="DD12:DD13"/>
    <mergeCell ref="DD14:DD15"/>
    <mergeCell ref="CX6:CX7"/>
    <mergeCell ref="CX8:CX9"/>
    <mergeCell ref="CX10:CX11"/>
    <mergeCell ref="DD6:DD7"/>
    <mergeCell ref="DD8:DD9"/>
    <mergeCell ref="DD10:DD11"/>
    <mergeCell ref="CM12:CM13"/>
    <mergeCell ref="CM6:CM7"/>
    <mergeCell ref="CF8:CF9"/>
    <mergeCell ref="CG8:CG9"/>
    <mergeCell ref="CH8:CH9"/>
    <mergeCell ref="CI8:CI9"/>
    <mergeCell ref="CJ8:CJ9"/>
    <mergeCell ref="CK8:CK9"/>
    <mergeCell ref="CL8:CL9"/>
    <mergeCell ref="CM8:CM9"/>
    <mergeCell ref="CF10:CF11"/>
    <mergeCell ref="CG10:CG11"/>
    <mergeCell ref="CH10:CH11"/>
    <mergeCell ref="CI10:CI11"/>
    <mergeCell ref="DR50:DR51"/>
    <mergeCell ref="DR52:DR53"/>
    <mergeCell ref="DN36:DR36"/>
    <mergeCell ref="DN38:DR38"/>
    <mergeCell ref="DN4:DR4"/>
    <mergeCell ref="DN2:DR2"/>
    <mergeCell ref="DL20:DL21"/>
    <mergeCell ref="DL22:DL23"/>
    <mergeCell ref="DL24:DL25"/>
    <mergeCell ref="DL26:DL27"/>
    <mergeCell ref="DL28:DL29"/>
    <mergeCell ref="DL30:DL31"/>
    <mergeCell ref="DL32:DL33"/>
    <mergeCell ref="DL40:DL41"/>
    <mergeCell ref="DL42:DL43"/>
    <mergeCell ref="DL44:DL45"/>
    <mergeCell ref="DL46:DL47"/>
    <mergeCell ref="DL48:DL49"/>
    <mergeCell ref="DL50:DL51"/>
    <mergeCell ref="DL52:DL53"/>
    <mergeCell ref="DR6:DR7"/>
    <mergeCell ref="DR8:DR9"/>
    <mergeCell ref="DR10:DR11"/>
    <mergeCell ref="DR12:DR13"/>
    <mergeCell ref="DR14:DR15"/>
    <mergeCell ref="DR16:DR17"/>
    <mergeCell ref="DR18:DR19"/>
    <mergeCell ref="DR20:DR21"/>
    <mergeCell ref="DR22:DR23"/>
    <mergeCell ref="DR24:DR25"/>
    <mergeCell ref="DR26:DR27"/>
    <mergeCell ref="DR28:DR29"/>
    <mergeCell ref="CY52:CY53"/>
    <mergeCell ref="CX12:CX13"/>
    <mergeCell ref="CX14:CX15"/>
    <mergeCell ref="CX24:CX25"/>
    <mergeCell ref="DD16:DD17"/>
    <mergeCell ref="DD18:DD19"/>
    <mergeCell ref="DD20:DD21"/>
    <mergeCell ref="DD22:DD23"/>
    <mergeCell ref="DD30:DD31"/>
    <mergeCell ref="CX30:CX31"/>
    <mergeCell ref="CX16:CX17"/>
    <mergeCell ref="CX18:CX19"/>
    <mergeCell ref="CX20:CX21"/>
    <mergeCell ref="CX22:CX23"/>
    <mergeCell ref="CZ22:CZ23"/>
    <mergeCell ref="DB22:DB23"/>
    <mergeCell ref="DB16:DB17"/>
    <mergeCell ref="CZ18:CZ19"/>
    <mergeCell ref="DA18:DA19"/>
    <mergeCell ref="DB18:DB19"/>
    <mergeCell ref="CZ20:CZ21"/>
    <mergeCell ref="DB20:DB21"/>
    <mergeCell ref="CX26:CX27"/>
    <mergeCell ref="CX28:CX29"/>
    <mergeCell ref="DB14:DB15"/>
    <mergeCell ref="DD24:DD25"/>
    <mergeCell ref="DD26:DD27"/>
    <mergeCell ref="DD28:DD29"/>
    <mergeCell ref="DD52:DD53"/>
    <mergeCell ref="DD40:DD41"/>
    <mergeCell ref="DD42:DD43"/>
    <mergeCell ref="DD44:DD45"/>
    <mergeCell ref="DD46:DD47"/>
    <mergeCell ref="DD48:DD49"/>
    <mergeCell ref="DD50:DD51"/>
    <mergeCell ref="CZ30:CZ31"/>
    <mergeCell ref="CZ28:CZ29"/>
    <mergeCell ref="CZ24:CZ25"/>
    <mergeCell ref="CZ26:CZ27"/>
    <mergeCell ref="DA40:DA41"/>
    <mergeCell ref="DB40:DB41"/>
    <mergeCell ref="CZ42:CZ43"/>
    <mergeCell ref="DA42:DA43"/>
    <mergeCell ref="DB42:DB43"/>
    <mergeCell ref="DA52:DA53"/>
    <mergeCell ref="DB52:DB53"/>
    <mergeCell ref="DB48:DB49"/>
    <mergeCell ref="CZ50:CZ51"/>
    <mergeCell ref="DA50:DA51"/>
    <mergeCell ref="DB50:DB51"/>
    <mergeCell ref="DD32:DD33"/>
    <mergeCell ref="DB44:DB45"/>
    <mergeCell ref="DB46:DB47"/>
    <mergeCell ref="CX38:DA38"/>
    <mergeCell ref="DB38:DC38"/>
    <mergeCell ref="CX40:CX41"/>
    <mergeCell ref="CX42:CX43"/>
    <mergeCell ref="CX44:CX45"/>
    <mergeCell ref="CX46:CX47"/>
    <mergeCell ref="CX48:CX49"/>
    <mergeCell ref="CX50:CX51"/>
    <mergeCell ref="CX52:CX53"/>
    <mergeCell ref="CY50:CY51"/>
    <mergeCell ref="DB32:DB33"/>
    <mergeCell ref="DE50:DE51"/>
    <mergeCell ref="DF50:DF51"/>
    <mergeCell ref="DG50:DG51"/>
    <mergeCell ref="DE52:DE53"/>
    <mergeCell ref="DF52:DF53"/>
    <mergeCell ref="DG52:DG53"/>
    <mergeCell ref="DE46:DE47"/>
    <mergeCell ref="DF46:DF47"/>
    <mergeCell ref="DG46:DG47"/>
    <mergeCell ref="DE48:DE49"/>
    <mergeCell ref="DF48:DF49"/>
    <mergeCell ref="DG48:DG49"/>
    <mergeCell ref="DE42:DE43"/>
    <mergeCell ref="DF42:DF43"/>
    <mergeCell ref="DG42:DG43"/>
    <mergeCell ref="DE44:DE45"/>
    <mergeCell ref="DF44:DF45"/>
    <mergeCell ref="DG44:DG45"/>
    <mergeCell ref="DE40:DE41"/>
    <mergeCell ref="DF40:DF41"/>
    <mergeCell ref="DG40:DG41"/>
    <mergeCell ref="DF22:DF23"/>
    <mergeCell ref="DG22:DG23"/>
    <mergeCell ref="DG24:DG25"/>
    <mergeCell ref="DF26:DF27"/>
    <mergeCell ref="DG26:DG27"/>
    <mergeCell ref="DF28:DF29"/>
    <mergeCell ref="DG28:DG29"/>
    <mergeCell ref="DF14:DF15"/>
    <mergeCell ref="DG14:DG15"/>
    <mergeCell ref="DF16:DF17"/>
    <mergeCell ref="DG16:DG17"/>
    <mergeCell ref="DG18:DG19"/>
    <mergeCell ref="DF20:DF21"/>
    <mergeCell ref="DG20:DG21"/>
    <mergeCell ref="DE14:DE15"/>
    <mergeCell ref="DE16:DE17"/>
    <mergeCell ref="DE18:DE19"/>
    <mergeCell ref="DA30:DA31"/>
    <mergeCell ref="DB30:DB31"/>
    <mergeCell ref="DE6:DE7"/>
    <mergeCell ref="DE8:DE9"/>
    <mergeCell ref="DE10:DE11"/>
    <mergeCell ref="DE12:DE13"/>
    <mergeCell ref="DE24:DE25"/>
    <mergeCell ref="DE26:DE27"/>
    <mergeCell ref="DA28:DA29"/>
    <mergeCell ref="DB28:DB29"/>
    <mergeCell ref="DA24:DA25"/>
    <mergeCell ref="DB24:DB25"/>
    <mergeCell ref="DA26:DA27"/>
    <mergeCell ref="DB26:DB27"/>
    <mergeCell ref="DG30:DG31"/>
    <mergeCell ref="DF32:DF33"/>
    <mergeCell ref="DG32:DG33"/>
    <mergeCell ref="CY44:CY45"/>
    <mergeCell ref="CY46:CY47"/>
    <mergeCell ref="DA44:DA45"/>
    <mergeCell ref="DA46:DA47"/>
    <mergeCell ref="CY14:CY15"/>
    <mergeCell ref="CY16:CY17"/>
    <mergeCell ref="CY18:CY19"/>
    <mergeCell ref="DA20:DA21"/>
    <mergeCell ref="DA48:DA49"/>
    <mergeCell ref="DA16:DA17"/>
    <mergeCell ref="DA22:DA23"/>
    <mergeCell ref="CZ16:CZ17"/>
    <mergeCell ref="CY32:CY33"/>
    <mergeCell ref="CZ32:CZ33"/>
    <mergeCell ref="CY40:CY41"/>
    <mergeCell ref="DG6:DG7"/>
    <mergeCell ref="DF8:DF9"/>
    <mergeCell ref="DG8:DG9"/>
    <mergeCell ref="DF10:DF11"/>
    <mergeCell ref="DG10:DG11"/>
    <mergeCell ref="DG12:DG13"/>
    <mergeCell ref="DE28:DE29"/>
    <mergeCell ref="DE30:DE31"/>
    <mergeCell ref="DE32:DE33"/>
    <mergeCell ref="DF6:DF7"/>
    <mergeCell ref="DF12:DF13"/>
    <mergeCell ref="DF18:DF19"/>
    <mergeCell ref="DF24:DF25"/>
    <mergeCell ref="DF30:DF31"/>
    <mergeCell ref="DE20:DE21"/>
    <mergeCell ref="DE22:DE23"/>
    <mergeCell ref="DA32:DA33"/>
    <mergeCell ref="DD4:DG4"/>
    <mergeCell ref="DD38:DG38"/>
    <mergeCell ref="CY20:CY21"/>
    <mergeCell ref="CY22:CY23"/>
    <mergeCell ref="CY24:CY25"/>
    <mergeCell ref="CY26:CY27"/>
    <mergeCell ref="CY28:CY29"/>
    <mergeCell ref="DA14:DA15"/>
    <mergeCell ref="DB6:DB7"/>
    <mergeCell ref="CZ8:CZ9"/>
    <mergeCell ref="DA8:DA9"/>
    <mergeCell ref="DB8:DB9"/>
    <mergeCell ref="CZ12:CZ13"/>
    <mergeCell ref="DA12:DA13"/>
    <mergeCell ref="DB12:DB13"/>
    <mergeCell ref="DB10:DB11"/>
    <mergeCell ref="CZ52:CZ53"/>
    <mergeCell ref="CZ14:CZ15"/>
    <mergeCell ref="CY6:CY7"/>
    <mergeCell ref="CY8:CY9"/>
    <mergeCell ref="CY10:CY11"/>
    <mergeCell ref="CY12:CY13"/>
    <mergeCell ref="CZ10:CZ11"/>
    <mergeCell ref="DA10:DA11"/>
    <mergeCell ref="CZ6:CZ7"/>
    <mergeCell ref="DA6:DA7"/>
    <mergeCell ref="CZ48:CZ49"/>
    <mergeCell ref="CZ44:CZ45"/>
    <mergeCell ref="CZ46:CZ47"/>
    <mergeCell ref="CZ40:CZ41"/>
    <mergeCell ref="CY48:CY49"/>
    <mergeCell ref="CY42:CY43"/>
    <mergeCell ref="BJ52:BJ53"/>
    <mergeCell ref="BJ42:BJ43"/>
    <mergeCell ref="BJ44:BJ45"/>
    <mergeCell ref="BJ46:BJ47"/>
    <mergeCell ref="BJ48:BJ49"/>
    <mergeCell ref="CR44:CR45"/>
    <mergeCell ref="CS44:CS45"/>
    <mergeCell ref="CT44:CT45"/>
    <mergeCell ref="BJ28:BJ29"/>
    <mergeCell ref="BJ30:BJ31"/>
    <mergeCell ref="BJ32:BJ33"/>
    <mergeCell ref="BJ40:BJ41"/>
    <mergeCell ref="CY30:CY31"/>
    <mergeCell ref="CR38:CW38"/>
    <mergeCell ref="CV40:CV41"/>
    <mergeCell ref="CW40:CW41"/>
    <mergeCell ref="CW32:CW33"/>
    <mergeCell ref="CS32:CS33"/>
    <mergeCell ref="CR40:CR41"/>
    <mergeCell ref="CS40:CS41"/>
    <mergeCell ref="CT40:CT41"/>
    <mergeCell ref="CU40:CU41"/>
    <mergeCell ref="CR42:CR43"/>
    <mergeCell ref="CS42:CS43"/>
    <mergeCell ref="CT42:CT43"/>
    <mergeCell ref="CW44:CW45"/>
    <mergeCell ref="CV42:CV43"/>
    <mergeCell ref="CW42:CW43"/>
    <mergeCell ref="CU42:CU43"/>
    <mergeCell ref="CU44:CU45"/>
    <mergeCell ref="CV50:CV51"/>
    <mergeCell ref="CV52:CV53"/>
    <mergeCell ref="BJ16:BJ17"/>
    <mergeCell ref="BJ18:BJ19"/>
    <mergeCell ref="BJ20:BJ21"/>
    <mergeCell ref="BJ22:BJ23"/>
    <mergeCell ref="BJ24:BJ25"/>
    <mergeCell ref="BJ26:BJ27"/>
    <mergeCell ref="BJ6:BJ7"/>
    <mergeCell ref="BJ8:BJ9"/>
    <mergeCell ref="BJ10:BJ11"/>
    <mergeCell ref="BJ12:BJ13"/>
    <mergeCell ref="BJ14:BJ15"/>
    <mergeCell ref="C32:C33"/>
    <mergeCell ref="D32:D33"/>
    <mergeCell ref="E32:E33"/>
    <mergeCell ref="F30:F31"/>
    <mergeCell ref="H30:H31"/>
    <mergeCell ref="F28:F29"/>
    <mergeCell ref="H28:H29"/>
    <mergeCell ref="H16:H17"/>
    <mergeCell ref="H18:H19"/>
    <mergeCell ref="H22:H23"/>
    <mergeCell ref="H20:H21"/>
    <mergeCell ref="F14:F15"/>
    <mergeCell ref="H14:H15"/>
    <mergeCell ref="BE18:BE19"/>
    <mergeCell ref="BF18:BF19"/>
    <mergeCell ref="BG18:BG19"/>
    <mergeCell ref="BD16:BD17"/>
    <mergeCell ref="BE16:BE17"/>
    <mergeCell ref="BF16:BF17"/>
    <mergeCell ref="BC10:BC11"/>
    <mergeCell ref="BD10:BD11"/>
    <mergeCell ref="B28:B29"/>
    <mergeCell ref="B32:B33"/>
    <mergeCell ref="D28:D29"/>
    <mergeCell ref="E28:E29"/>
    <mergeCell ref="E30:E31"/>
    <mergeCell ref="H52:H53"/>
    <mergeCell ref="E50:E51"/>
    <mergeCell ref="F50:F51"/>
    <mergeCell ref="H50:H51"/>
    <mergeCell ref="E44:E45"/>
    <mergeCell ref="I28:I29"/>
    <mergeCell ref="I30:I31"/>
    <mergeCell ref="I32:I33"/>
    <mergeCell ref="F46:F47"/>
    <mergeCell ref="H46:H47"/>
    <mergeCell ref="I6:I7"/>
    <mergeCell ref="I8:I9"/>
    <mergeCell ref="I10:I11"/>
    <mergeCell ref="I12:I13"/>
    <mergeCell ref="I22:I23"/>
    <mergeCell ref="I24:I25"/>
    <mergeCell ref="I20:I21"/>
    <mergeCell ref="I46:I47"/>
    <mergeCell ref="I48:I49"/>
    <mergeCell ref="F24:F25"/>
    <mergeCell ref="C28:C29"/>
    <mergeCell ref="B30:B31"/>
    <mergeCell ref="C30:C31"/>
    <mergeCell ref="D30:D31"/>
    <mergeCell ref="H24:H25"/>
    <mergeCell ref="F26:F27"/>
    <mergeCell ref="H26:H27"/>
    <mergeCell ref="A52:A53"/>
    <mergeCell ref="B52:B53"/>
    <mergeCell ref="C52:C53"/>
    <mergeCell ref="D52:D53"/>
    <mergeCell ref="E48:E49"/>
    <mergeCell ref="F48:F49"/>
    <mergeCell ref="E52:E53"/>
    <mergeCell ref="F52:F53"/>
    <mergeCell ref="A50:A51"/>
    <mergeCell ref="B50:B51"/>
    <mergeCell ref="C50:C51"/>
    <mergeCell ref="D50:D51"/>
    <mergeCell ref="I14:I15"/>
    <mergeCell ref="I16:I17"/>
    <mergeCell ref="I18:I19"/>
    <mergeCell ref="H48:H49"/>
    <mergeCell ref="I26:I27"/>
    <mergeCell ref="C42:C43"/>
    <mergeCell ref="D42:D43"/>
    <mergeCell ref="E46:E47"/>
    <mergeCell ref="B44:B45"/>
    <mergeCell ref="C44:C45"/>
    <mergeCell ref="A48:A49"/>
    <mergeCell ref="B48:B49"/>
    <mergeCell ref="C48:C49"/>
    <mergeCell ref="D48:D49"/>
    <mergeCell ref="A44:A45"/>
    <mergeCell ref="A46:A47"/>
    <mergeCell ref="B46:B47"/>
    <mergeCell ref="C46:C47"/>
    <mergeCell ref="D46:D47"/>
    <mergeCell ref="I52:I53"/>
    <mergeCell ref="A40:A41"/>
    <mergeCell ref="B40:B41"/>
    <mergeCell ref="C40:C41"/>
    <mergeCell ref="D40:D41"/>
    <mergeCell ref="D44:D45"/>
    <mergeCell ref="A42:A43"/>
    <mergeCell ref="B42:B43"/>
    <mergeCell ref="F40:F41"/>
    <mergeCell ref="H40:H41"/>
    <mergeCell ref="E42:E43"/>
    <mergeCell ref="F42:F43"/>
    <mergeCell ref="H42:H43"/>
    <mergeCell ref="E40:E41"/>
    <mergeCell ref="I50:I51"/>
    <mergeCell ref="I42:I43"/>
    <mergeCell ref="I44:I45"/>
    <mergeCell ref="F32:F33"/>
    <mergeCell ref="H32:H33"/>
    <mergeCell ref="I40:I41"/>
    <mergeCell ref="F44:F45"/>
    <mergeCell ref="H44:H45"/>
    <mergeCell ref="A38:I38"/>
    <mergeCell ref="G44:G45"/>
    <mergeCell ref="G50:G51"/>
    <mergeCell ref="B24:B25"/>
    <mergeCell ref="C24:C25"/>
    <mergeCell ref="D24:D25"/>
    <mergeCell ref="E24:E25"/>
    <mergeCell ref="B26:B27"/>
    <mergeCell ref="C26:C27"/>
    <mergeCell ref="D26:D27"/>
    <mergeCell ref="E26:E27"/>
    <mergeCell ref="B20:B21"/>
    <mergeCell ref="C20:C21"/>
    <mergeCell ref="B22:B23"/>
    <mergeCell ref="C22:C23"/>
    <mergeCell ref="D22:D23"/>
    <mergeCell ref="E22:E23"/>
    <mergeCell ref="D20:D21"/>
    <mergeCell ref="E20:E21"/>
    <mergeCell ref="F16:F17"/>
    <mergeCell ref="F18:F19"/>
    <mergeCell ref="F22:F23"/>
    <mergeCell ref="B16:B17"/>
    <mergeCell ref="C16:C17"/>
    <mergeCell ref="D16:D17"/>
    <mergeCell ref="E16:E17"/>
    <mergeCell ref="F20:F21"/>
    <mergeCell ref="B18:B19"/>
    <mergeCell ref="C18:C19"/>
    <mergeCell ref="D18:D19"/>
    <mergeCell ref="E18:E19"/>
    <mergeCell ref="B12:B13"/>
    <mergeCell ref="C12:C13"/>
    <mergeCell ref="B14:B15"/>
    <mergeCell ref="C14:C15"/>
    <mergeCell ref="D14:D15"/>
    <mergeCell ref="E14:E15"/>
    <mergeCell ref="D12:D13"/>
    <mergeCell ref="E12:E13"/>
    <mergeCell ref="D10:D11"/>
    <mergeCell ref="E10:E11"/>
    <mergeCell ref="F8:F9"/>
    <mergeCell ref="H8:H9"/>
    <mergeCell ref="F10:F11"/>
    <mergeCell ref="H10:H11"/>
    <mergeCell ref="H6:H7"/>
    <mergeCell ref="BI30:BI31"/>
    <mergeCell ref="B8:B9"/>
    <mergeCell ref="C8:C9"/>
    <mergeCell ref="D8:D9"/>
    <mergeCell ref="E8:E9"/>
    <mergeCell ref="F12:F13"/>
    <mergeCell ref="H12:H13"/>
    <mergeCell ref="B10:B11"/>
    <mergeCell ref="C10:C11"/>
    <mergeCell ref="BI26:BI27"/>
    <mergeCell ref="BI28:BI29"/>
    <mergeCell ref="BF8:BF9"/>
    <mergeCell ref="BG8:BG9"/>
    <mergeCell ref="BC16:BC17"/>
    <mergeCell ref="BG16:BG17"/>
    <mergeCell ref="BC18:BC19"/>
    <mergeCell ref="BD18:BD19"/>
    <mergeCell ref="BH26:BH27"/>
    <mergeCell ref="BI48:BI49"/>
    <mergeCell ref="BI50:BI51"/>
    <mergeCell ref="BI52:BI53"/>
    <mergeCell ref="B6:B7"/>
    <mergeCell ref="C6:C7"/>
    <mergeCell ref="D6:D7"/>
    <mergeCell ref="E6:E7"/>
    <mergeCell ref="F6:F7"/>
    <mergeCell ref="BI20:BI21"/>
    <mergeCell ref="BI32:BI33"/>
    <mergeCell ref="BG20:BG21"/>
    <mergeCell ref="BG22:BG23"/>
    <mergeCell ref="BG28:BG29"/>
    <mergeCell ref="BG30:BG31"/>
    <mergeCell ref="BG32:BG33"/>
    <mergeCell ref="BG24:BG25"/>
    <mergeCell ref="BI22:BI23"/>
    <mergeCell ref="BI24:BI25"/>
    <mergeCell ref="BG14:BG15"/>
    <mergeCell ref="BI18:BI19"/>
    <mergeCell ref="BG12:BG13"/>
    <mergeCell ref="BH14:BH15"/>
    <mergeCell ref="BH16:BH17"/>
    <mergeCell ref="BH18:BH19"/>
    <mergeCell ref="J8:J9"/>
    <mergeCell ref="S8:S9"/>
    <mergeCell ref="BI6:BI7"/>
    <mergeCell ref="BI8:BI9"/>
    <mergeCell ref="BG6:BG7"/>
    <mergeCell ref="BC8:BC9"/>
    <mergeCell ref="BD8:BD9"/>
    <mergeCell ref="BE28:BE29"/>
    <mergeCell ref="BF28:BF29"/>
    <mergeCell ref="BE10:BE11"/>
    <mergeCell ref="BF10:BF11"/>
    <mergeCell ref="BC14:BC15"/>
    <mergeCell ref="BD14:BD15"/>
    <mergeCell ref="BE14:BE15"/>
    <mergeCell ref="BF14:BF15"/>
    <mergeCell ref="BE22:BE23"/>
    <mergeCell ref="BF22:BF23"/>
    <mergeCell ref="BC6:BC7"/>
    <mergeCell ref="BD6:BD7"/>
    <mergeCell ref="BE6:BE7"/>
    <mergeCell ref="BF6:BF7"/>
    <mergeCell ref="BC12:BC13"/>
    <mergeCell ref="BD12:BD13"/>
    <mergeCell ref="BE12:BE13"/>
    <mergeCell ref="BF12:BF13"/>
    <mergeCell ref="BE8:BE9"/>
    <mergeCell ref="A4:I4"/>
    <mergeCell ref="BC4:BJ4"/>
    <mergeCell ref="A26:A27"/>
    <mergeCell ref="A28:A29"/>
    <mergeCell ref="A30:A31"/>
    <mergeCell ref="A32:A33"/>
    <mergeCell ref="A6:A7"/>
    <mergeCell ref="A10:A11"/>
    <mergeCell ref="A16:A17"/>
    <mergeCell ref="A18:A19"/>
    <mergeCell ref="BG10:BG11"/>
    <mergeCell ref="BI10:BI11"/>
    <mergeCell ref="BI12:BI13"/>
    <mergeCell ref="BI14:BI15"/>
    <mergeCell ref="BI16:BI17"/>
    <mergeCell ref="G6:G7"/>
    <mergeCell ref="G8:G9"/>
    <mergeCell ref="G10:G11"/>
    <mergeCell ref="G12:G13"/>
    <mergeCell ref="BC30:BC31"/>
    <mergeCell ref="BD30:BD31"/>
    <mergeCell ref="BE30:BE31"/>
    <mergeCell ref="BF30:BF31"/>
    <mergeCell ref="BC20:BC21"/>
    <mergeCell ref="BD20:BD21"/>
    <mergeCell ref="BE20:BE21"/>
    <mergeCell ref="BF20:BF21"/>
    <mergeCell ref="BC22:BC23"/>
    <mergeCell ref="BD22:BD23"/>
    <mergeCell ref="BE26:BE27"/>
    <mergeCell ref="BF26:BF27"/>
    <mergeCell ref="BC32:BC33"/>
    <mergeCell ref="CW52:CW53"/>
    <mergeCell ref="CR50:CR51"/>
    <mergeCell ref="CS50:CS51"/>
    <mergeCell ref="CR52:CR53"/>
    <mergeCell ref="CS52:CS53"/>
    <mergeCell ref="CT52:CT53"/>
    <mergeCell ref="CU52:CU53"/>
    <mergeCell ref="CT50:CT51"/>
    <mergeCell ref="CU50:CU51"/>
    <mergeCell ref="BI46:BI47"/>
    <mergeCell ref="BG44:BG45"/>
    <mergeCell ref="BG46:BG47"/>
    <mergeCell ref="BG48:BG49"/>
    <mergeCell ref="BC46:BC47"/>
    <mergeCell ref="BD46:BD47"/>
    <mergeCell ref="BC48:BC49"/>
    <mergeCell ref="BD48:BD49"/>
    <mergeCell ref="BE48:BE49"/>
    <mergeCell ref="BF48:BF49"/>
    <mergeCell ref="BE46:BE47"/>
    <mergeCell ref="BF46:BF47"/>
    <mergeCell ref="BD50:BD51"/>
    <mergeCell ref="BE50:BE51"/>
    <mergeCell ref="BF50:BF51"/>
    <mergeCell ref="BC52:BC53"/>
    <mergeCell ref="BD52:BD53"/>
    <mergeCell ref="BE52:BE53"/>
    <mergeCell ref="BF52:BF53"/>
    <mergeCell ref="BH50:BH51"/>
    <mergeCell ref="BO44:BO45"/>
    <mergeCell ref="BJ50:BJ51"/>
    <mergeCell ref="CV44:CV45"/>
    <mergeCell ref="CV46:CV47"/>
    <mergeCell ref="CW46:CW47"/>
    <mergeCell ref="CV48:CV49"/>
    <mergeCell ref="CW48:CW49"/>
    <mergeCell ref="CR46:CR47"/>
    <mergeCell ref="CS46:CS47"/>
    <mergeCell ref="CT46:CT47"/>
    <mergeCell ref="CU46:CU47"/>
    <mergeCell ref="CR48:CR49"/>
    <mergeCell ref="CS48:CS49"/>
    <mergeCell ref="CT48:CT49"/>
    <mergeCell ref="CU48:CU49"/>
    <mergeCell ref="CT32:CT33"/>
    <mergeCell ref="CR30:CR31"/>
    <mergeCell ref="CR32:CR33"/>
    <mergeCell ref="CW50:CW51"/>
    <mergeCell ref="CU32:CU33"/>
    <mergeCell ref="CV32:CV33"/>
    <mergeCell ref="CW28:CW29"/>
    <mergeCell ref="CS30:CS31"/>
    <mergeCell ref="CT30:CT31"/>
    <mergeCell ref="CU30:CU31"/>
    <mergeCell ref="CV30:CV31"/>
    <mergeCell ref="CW30:CW31"/>
    <mergeCell ref="CS28:CS29"/>
    <mergeCell ref="CT28:CT29"/>
    <mergeCell ref="CU28:CU29"/>
    <mergeCell ref="CV28:CV29"/>
    <mergeCell ref="CW24:CW25"/>
    <mergeCell ref="CS26:CS27"/>
    <mergeCell ref="CT26:CT27"/>
    <mergeCell ref="CU26:CU27"/>
    <mergeCell ref="CV26:CV27"/>
    <mergeCell ref="CW26:CW27"/>
    <mergeCell ref="CS24:CS25"/>
    <mergeCell ref="CT24:CT25"/>
    <mergeCell ref="CU24:CU25"/>
    <mergeCell ref="CV24:CV25"/>
    <mergeCell ref="CW20:CW21"/>
    <mergeCell ref="CS22:CS23"/>
    <mergeCell ref="CT22:CT23"/>
    <mergeCell ref="CU22:CU23"/>
    <mergeCell ref="CV22:CV23"/>
    <mergeCell ref="CW22:CW23"/>
    <mergeCell ref="CS20:CS21"/>
    <mergeCell ref="CT20:CT21"/>
    <mergeCell ref="CS18:CS19"/>
    <mergeCell ref="CT18:CT19"/>
    <mergeCell ref="CU18:CU19"/>
    <mergeCell ref="CV18:CV19"/>
    <mergeCell ref="CW18:CW19"/>
    <mergeCell ref="CS16:CS17"/>
    <mergeCell ref="CT16:CT17"/>
    <mergeCell ref="CV12:CV13"/>
    <mergeCell ref="CW12:CW13"/>
    <mergeCell ref="CW14:CW15"/>
    <mergeCell ref="CU20:CU21"/>
    <mergeCell ref="CV20:CV21"/>
    <mergeCell ref="CW16:CW17"/>
    <mergeCell ref="CS14:CS15"/>
    <mergeCell ref="CT14:CT15"/>
    <mergeCell ref="CU14:CU15"/>
    <mergeCell ref="CV14:CV15"/>
    <mergeCell ref="CU16:CU17"/>
    <mergeCell ref="CV16:CV17"/>
    <mergeCell ref="CS12:CS13"/>
    <mergeCell ref="CT12:CT13"/>
    <mergeCell ref="CU12:CU13"/>
    <mergeCell ref="CR4:CW4"/>
    <mergeCell ref="CR6:CR7"/>
    <mergeCell ref="CV6:CV7"/>
    <mergeCell ref="CW6:CW7"/>
    <mergeCell ref="CR8:CR9"/>
    <mergeCell ref="BK26:BK27"/>
    <mergeCell ref="BZ6:BZ7"/>
    <mergeCell ref="BZ8:BZ9"/>
    <mergeCell ref="BZ10:BZ11"/>
    <mergeCell ref="BZ12:BZ13"/>
    <mergeCell ref="BZ14:BZ15"/>
    <mergeCell ref="BM16:BM17"/>
    <mergeCell ref="BM18:BM19"/>
    <mergeCell ref="BO6:BO7"/>
    <mergeCell ref="CD10:CD11"/>
    <mergeCell ref="CB14:CB15"/>
    <mergeCell ref="CC14:CC15"/>
    <mergeCell ref="CD14:CD15"/>
    <mergeCell ref="CV8:CV9"/>
    <mergeCell ref="CW8:CW9"/>
    <mergeCell ref="CS10:CS11"/>
    <mergeCell ref="CT10:CT11"/>
    <mergeCell ref="CU10:CU11"/>
    <mergeCell ref="CV10:CV11"/>
    <mergeCell ref="CW10:CW11"/>
    <mergeCell ref="CS6:CS7"/>
    <mergeCell ref="CT6:CT7"/>
    <mergeCell ref="CU6:CU7"/>
    <mergeCell ref="CS8:CS9"/>
    <mergeCell ref="CT8:CT9"/>
    <mergeCell ref="CU8:CU9"/>
    <mergeCell ref="CR22:CR23"/>
    <mergeCell ref="BY8:BY9"/>
    <mergeCell ref="BY10:BY11"/>
    <mergeCell ref="BY12:BY13"/>
    <mergeCell ref="BX8:BX9"/>
    <mergeCell ref="BK8:BK9"/>
    <mergeCell ref="BQ6:BQ7"/>
    <mergeCell ref="BZ20:BZ21"/>
    <mergeCell ref="BS6:BS7"/>
    <mergeCell ref="CR10:CR11"/>
    <mergeCell ref="CR12:CR13"/>
    <mergeCell ref="CR14:CR15"/>
    <mergeCell ref="CR16:CR17"/>
    <mergeCell ref="CR18:CR19"/>
    <mergeCell ref="CR20:CR21"/>
    <mergeCell ref="BK28:BK29"/>
    <mergeCell ref="BK6:BK7"/>
    <mergeCell ref="BK10:BK11"/>
    <mergeCell ref="BK12:BK13"/>
    <mergeCell ref="BK14:BK15"/>
    <mergeCell ref="CR24:CR25"/>
    <mergeCell ref="CR26:CR27"/>
    <mergeCell ref="CR28:CR29"/>
    <mergeCell ref="BP14:BP15"/>
    <mergeCell ref="BQ14:BQ15"/>
    <mergeCell ref="BR14:BR15"/>
    <mergeCell ref="BS14:BS15"/>
    <mergeCell ref="BP16:BP17"/>
    <mergeCell ref="BQ16:BQ17"/>
    <mergeCell ref="BR16:BR17"/>
    <mergeCell ref="BS16:BS17"/>
    <mergeCell ref="BZ16:BZ17"/>
    <mergeCell ref="BL26:BL27"/>
    <mergeCell ref="BO40:BO41"/>
    <mergeCell ref="BN40:BN41"/>
    <mergeCell ref="BK38:BO38"/>
    <mergeCell ref="BK30:BK31"/>
    <mergeCell ref="BK32:BK33"/>
    <mergeCell ref="BL30:BL31"/>
    <mergeCell ref="BK4:BO4"/>
    <mergeCell ref="BK16:BK17"/>
    <mergeCell ref="BK18:BK19"/>
    <mergeCell ref="BK20:BK21"/>
    <mergeCell ref="BK22:BK23"/>
    <mergeCell ref="BK24:BK25"/>
    <mergeCell ref="BL14:BL15"/>
    <mergeCell ref="BL16:BL17"/>
    <mergeCell ref="BL22:BL23"/>
    <mergeCell ref="BL24:BL25"/>
    <mergeCell ref="BL6:BL7"/>
    <mergeCell ref="BL12:BL13"/>
    <mergeCell ref="BL8:BL9"/>
    <mergeCell ref="BL10:BL11"/>
    <mergeCell ref="BL32:BL33"/>
    <mergeCell ref="BL18:BL19"/>
    <mergeCell ref="BL20:BL21"/>
    <mergeCell ref="BM20:BM21"/>
    <mergeCell ref="BM22:BM23"/>
    <mergeCell ref="BM32:BM33"/>
    <mergeCell ref="BM24:BM25"/>
    <mergeCell ref="BM26:BM27"/>
    <mergeCell ref="BM28:BM29"/>
    <mergeCell ref="BM30:BM31"/>
    <mergeCell ref="BO18:BO19"/>
    <mergeCell ref="BM12:BM13"/>
    <mergeCell ref="BL28:BL29"/>
    <mergeCell ref="BM14:BM15"/>
    <mergeCell ref="BL40:BL41"/>
    <mergeCell ref="BM40:BM41"/>
    <mergeCell ref="BO28:BO29"/>
    <mergeCell ref="BO26:BO27"/>
    <mergeCell ref="BO12:BO13"/>
    <mergeCell ref="CE6:CE7"/>
    <mergeCell ref="CC8:CC9"/>
    <mergeCell ref="CD8:CD9"/>
    <mergeCell ref="CE8:CE9"/>
    <mergeCell ref="CB6:CB7"/>
    <mergeCell ref="CC6:CC7"/>
    <mergeCell ref="CD6:CD7"/>
    <mergeCell ref="CB10:CB11"/>
    <mergeCell ref="CC10:CC11"/>
    <mergeCell ref="CE14:CE15"/>
    <mergeCell ref="CB16:CB17"/>
    <mergeCell ref="CC16:CC17"/>
    <mergeCell ref="CD16:CD17"/>
    <mergeCell ref="CE16:CE17"/>
    <mergeCell ref="CE10:CE11"/>
    <mergeCell ref="CB12:CB13"/>
    <mergeCell ref="CC12:CC13"/>
    <mergeCell ref="CD12:CD13"/>
    <mergeCell ref="CE12:CE13"/>
    <mergeCell ref="CB8:CB9"/>
    <mergeCell ref="BO14:BO15"/>
    <mergeCell ref="CA20:CA21"/>
    <mergeCell ref="BZ24:BZ25"/>
    <mergeCell ref="CA24:CA25"/>
    <mergeCell ref="BX14:BX15"/>
    <mergeCell ref="CQ10:CQ11"/>
    <mergeCell ref="CN8:CN9"/>
    <mergeCell ref="CN6:CN7"/>
    <mergeCell ref="CO6:CO7"/>
    <mergeCell ref="CP6:CP7"/>
    <mergeCell ref="CQ6:CQ7"/>
    <mergeCell ref="CN12:CN13"/>
    <mergeCell ref="CO12:CO13"/>
    <mergeCell ref="CP12:CP13"/>
    <mergeCell ref="CQ12:CQ13"/>
    <mergeCell ref="CO8:CO9"/>
    <mergeCell ref="CP8:CP9"/>
    <mergeCell ref="CQ8:CQ9"/>
    <mergeCell ref="CN10:CN11"/>
    <mergeCell ref="CO10:CO11"/>
    <mergeCell ref="CP10:CP11"/>
    <mergeCell ref="CN16:CN17"/>
    <mergeCell ref="CO16:CO17"/>
    <mergeCell ref="CP16:CP17"/>
    <mergeCell ref="CQ16:CQ17"/>
    <mergeCell ref="CN14:CN15"/>
    <mergeCell ref="CO14:CO15"/>
    <mergeCell ref="CP14:CP15"/>
    <mergeCell ref="CQ14:CQ15"/>
    <mergeCell ref="CN4:CQ4"/>
    <mergeCell ref="BK46:BK47"/>
    <mergeCell ref="BL46:BL47"/>
    <mergeCell ref="BM46:BM47"/>
    <mergeCell ref="BO46:BO47"/>
    <mergeCell ref="CN38:CQ38"/>
    <mergeCell ref="CO40:CO41"/>
    <mergeCell ref="CP40:CP41"/>
    <mergeCell ref="CQ40:CQ41"/>
    <mergeCell ref="CP42:CP43"/>
    <mergeCell ref="CQ42:CQ43"/>
    <mergeCell ref="CO42:CO43"/>
    <mergeCell ref="CO44:CO45"/>
    <mergeCell ref="CP44:CP45"/>
    <mergeCell ref="CQ44:CQ45"/>
    <mergeCell ref="CP46:CP47"/>
    <mergeCell ref="CQ46:CQ47"/>
    <mergeCell ref="CN20:CN21"/>
    <mergeCell ref="CO20:CO21"/>
    <mergeCell ref="CP20:CP21"/>
    <mergeCell ref="CQ20:CQ21"/>
    <mergeCell ref="CN18:CN19"/>
    <mergeCell ref="CO18:CO19"/>
    <mergeCell ref="CP18:CP19"/>
    <mergeCell ref="CQ18:CQ19"/>
    <mergeCell ref="CN24:CN25"/>
    <mergeCell ref="CO24:CO25"/>
    <mergeCell ref="CP24:CP25"/>
    <mergeCell ref="CQ24:CQ25"/>
    <mergeCell ref="CN22:CN23"/>
    <mergeCell ref="CO22:CO23"/>
    <mergeCell ref="CP22:CP23"/>
    <mergeCell ref="CN52:CN53"/>
    <mergeCell ref="CO52:CO53"/>
    <mergeCell ref="CP52:CP53"/>
    <mergeCell ref="CQ52:CQ53"/>
    <mergeCell ref="BM50:BM51"/>
    <mergeCell ref="BO50:BO51"/>
    <mergeCell ref="CN40:CN41"/>
    <mergeCell ref="CN42:CN43"/>
    <mergeCell ref="CN44:CN45"/>
    <mergeCell ref="BM44:BM45"/>
    <mergeCell ref="CN32:CN33"/>
    <mergeCell ref="CO32:CO33"/>
    <mergeCell ref="CP32:CP33"/>
    <mergeCell ref="CQ32:CQ33"/>
    <mergeCell ref="CN30:CN31"/>
    <mergeCell ref="CO30:CO31"/>
    <mergeCell ref="CP30:CP31"/>
    <mergeCell ref="CQ30:CQ31"/>
    <mergeCell ref="BN42:BN43"/>
    <mergeCell ref="BN44:BN45"/>
    <mergeCell ref="BO30:BO31"/>
    <mergeCell ref="BO32:BO33"/>
    <mergeCell ref="BP30:BP31"/>
    <mergeCell ref="BP32:BP33"/>
    <mergeCell ref="BP46:BP47"/>
    <mergeCell ref="BP52:BP53"/>
    <mergeCell ref="BQ52:BQ53"/>
    <mergeCell ref="BR52:BR53"/>
    <mergeCell ref="BS52:BS53"/>
    <mergeCell ref="BT52:BT53"/>
    <mergeCell ref="BU52:BU53"/>
    <mergeCell ref="BW52:BW53"/>
    <mergeCell ref="BK48:BK49"/>
    <mergeCell ref="CN46:CN47"/>
    <mergeCell ref="CO46:CO47"/>
    <mergeCell ref="CN48:CN49"/>
    <mergeCell ref="CO48:CO49"/>
    <mergeCell ref="CP48:CP49"/>
    <mergeCell ref="CP50:CP51"/>
    <mergeCell ref="CQ50:CQ51"/>
    <mergeCell ref="CN50:CN51"/>
    <mergeCell ref="CO50:CO51"/>
    <mergeCell ref="CQ22:CQ23"/>
    <mergeCell ref="CN28:CN29"/>
    <mergeCell ref="CO28:CO29"/>
    <mergeCell ref="CP28:CP29"/>
    <mergeCell ref="CQ28:CQ29"/>
    <mergeCell ref="CN26:CN27"/>
    <mergeCell ref="CO26:CO27"/>
    <mergeCell ref="CP26:CP27"/>
    <mergeCell ref="CQ26:CQ27"/>
    <mergeCell ref="BL42:BL43"/>
    <mergeCell ref="CQ48:CQ49"/>
    <mergeCell ref="BL48:BL49"/>
    <mergeCell ref="BM48:BM49"/>
    <mergeCell ref="BM42:BM43"/>
    <mergeCell ref="BO42:BO43"/>
    <mergeCell ref="BP26:BP27"/>
    <mergeCell ref="BP28:BP29"/>
    <mergeCell ref="BX22:BX23"/>
    <mergeCell ref="BY22:BY23"/>
    <mergeCell ref="BZ22:BZ23"/>
    <mergeCell ref="CA22:CA23"/>
    <mergeCell ref="BX24:BX25"/>
    <mergeCell ref="A12:A13"/>
    <mergeCell ref="A14:A15"/>
    <mergeCell ref="A8:A9"/>
    <mergeCell ref="BN10:BN11"/>
    <mergeCell ref="BK40:BK41"/>
    <mergeCell ref="BE44:BE45"/>
    <mergeCell ref="BF44:BF45"/>
    <mergeCell ref="BI44:BI45"/>
    <mergeCell ref="A20:A21"/>
    <mergeCell ref="A22:A23"/>
    <mergeCell ref="A24:A25"/>
    <mergeCell ref="BG26:BG27"/>
    <mergeCell ref="BC24:BC25"/>
    <mergeCell ref="BD24:BD25"/>
    <mergeCell ref="BE24:BE25"/>
    <mergeCell ref="BF24:BF25"/>
    <mergeCell ref="BC26:BC27"/>
    <mergeCell ref="BD26:BD27"/>
    <mergeCell ref="BD32:BD33"/>
    <mergeCell ref="BK55:BO55"/>
    <mergeCell ref="BK54:BO54"/>
    <mergeCell ref="BN46:BN47"/>
    <mergeCell ref="BN48:BN49"/>
    <mergeCell ref="BN50:BN51"/>
    <mergeCell ref="BN52:BN53"/>
    <mergeCell ref="BK52:BK53"/>
    <mergeCell ref="BL52:BL53"/>
    <mergeCell ref="CR2:CW2"/>
    <mergeCell ref="CR36:CW36"/>
    <mergeCell ref="BM52:BM53"/>
    <mergeCell ref="BO52:BO53"/>
    <mergeCell ref="BN16:BN17"/>
    <mergeCell ref="BN18:BN19"/>
    <mergeCell ref="BN28:BN29"/>
    <mergeCell ref="BN30:BN31"/>
    <mergeCell ref="BN32:BN33"/>
    <mergeCell ref="BN26:BN27"/>
    <mergeCell ref="BM6:BM7"/>
    <mergeCell ref="BO10:BO11"/>
    <mergeCell ref="BO8:BO9"/>
    <mergeCell ref="BM8:BM9"/>
    <mergeCell ref="BM10:BM11"/>
    <mergeCell ref="BN6:BN7"/>
    <mergeCell ref="BN8:BN9"/>
    <mergeCell ref="BK2:BO2"/>
    <mergeCell ref="BN20:BN21"/>
    <mergeCell ref="BN22:BN23"/>
    <mergeCell ref="BN24:BN25"/>
    <mergeCell ref="BN12:BN13"/>
    <mergeCell ref="BN14:BN15"/>
    <mergeCell ref="BO16:BO17"/>
    <mergeCell ref="B5:G5"/>
    <mergeCell ref="B39:G39"/>
    <mergeCell ref="BH6:BH7"/>
    <mergeCell ref="BH8:BH9"/>
    <mergeCell ref="BH10:BH11"/>
    <mergeCell ref="BH12:BH13"/>
    <mergeCell ref="BH20:BH21"/>
    <mergeCell ref="BH22:BH23"/>
    <mergeCell ref="BH24:BH25"/>
    <mergeCell ref="BH42:BH43"/>
    <mergeCell ref="BH44:BH45"/>
    <mergeCell ref="BH46:BH47"/>
    <mergeCell ref="BH48:BH49"/>
    <mergeCell ref="BH30:BH31"/>
    <mergeCell ref="BH32:BH33"/>
    <mergeCell ref="BH40:BH41"/>
    <mergeCell ref="BC40:BC41"/>
    <mergeCell ref="BD40:BD41"/>
    <mergeCell ref="BE40:BE41"/>
    <mergeCell ref="BF40:BF41"/>
    <mergeCell ref="BG40:BG41"/>
    <mergeCell ref="BC38:BJ38"/>
    <mergeCell ref="BI40:BI41"/>
    <mergeCell ref="BC42:BC43"/>
    <mergeCell ref="G14:G15"/>
    <mergeCell ref="G16:G17"/>
    <mergeCell ref="G18:G19"/>
    <mergeCell ref="G20:G21"/>
    <mergeCell ref="BE32:BE33"/>
    <mergeCell ref="BF32:BF33"/>
    <mergeCell ref="BC28:BC29"/>
    <mergeCell ref="BD28:BD29"/>
    <mergeCell ref="G52:G53"/>
    <mergeCell ref="G30:G31"/>
    <mergeCell ref="G32:G33"/>
    <mergeCell ref="G40:G41"/>
    <mergeCell ref="G42:G43"/>
    <mergeCell ref="BG52:BG53"/>
    <mergeCell ref="BG50:BG51"/>
    <mergeCell ref="BC50:BC51"/>
    <mergeCell ref="G46:G47"/>
    <mergeCell ref="G48:G49"/>
    <mergeCell ref="G22:G23"/>
    <mergeCell ref="G24:G25"/>
    <mergeCell ref="G26:G27"/>
    <mergeCell ref="G28:G29"/>
    <mergeCell ref="BH28:BH29"/>
    <mergeCell ref="BO22:BO23"/>
    <mergeCell ref="BO20:BO21"/>
    <mergeCell ref="BO24:BO25"/>
    <mergeCell ref="BH52:BH53"/>
    <mergeCell ref="BD42:BD43"/>
    <mergeCell ref="BE42:BE43"/>
    <mergeCell ref="BF42:BF43"/>
    <mergeCell ref="BI42:BI43"/>
    <mergeCell ref="BG42:BG43"/>
    <mergeCell ref="BC44:BC45"/>
    <mergeCell ref="BD44:BD45"/>
    <mergeCell ref="BO48:BO49"/>
    <mergeCell ref="BK50:BK51"/>
    <mergeCell ref="BL50:BL51"/>
    <mergeCell ref="BK44:BK45"/>
    <mergeCell ref="BL44:BL45"/>
    <mergeCell ref="BK42:BK43"/>
    <mergeCell ref="DH2:DM2"/>
    <mergeCell ref="DH4:DM4"/>
    <mergeCell ref="DH6:DH7"/>
    <mergeCell ref="DI6:DI7"/>
    <mergeCell ref="DJ6:DJ7"/>
    <mergeCell ref="DK6:DK7"/>
    <mergeCell ref="DM6:DM7"/>
    <mergeCell ref="DN6:DN7"/>
    <mergeCell ref="DO6:DO7"/>
    <mergeCell ref="DH8:DH9"/>
    <mergeCell ref="DI8:DI9"/>
    <mergeCell ref="DJ8:DJ9"/>
    <mergeCell ref="DK8:DK9"/>
    <mergeCell ref="DM8:DM9"/>
    <mergeCell ref="DN8:DN9"/>
    <mergeCell ref="DN10:DN11"/>
    <mergeCell ref="DO10:DO11"/>
    <mergeCell ref="DP10:DP11"/>
    <mergeCell ref="DQ10:DQ11"/>
    <mergeCell ref="DP6:DP7"/>
    <mergeCell ref="DQ6:DQ7"/>
    <mergeCell ref="DO8:DO9"/>
    <mergeCell ref="DP8:DP9"/>
    <mergeCell ref="DL6:DL7"/>
    <mergeCell ref="DL8:DL9"/>
    <mergeCell ref="DL10:DL11"/>
    <mergeCell ref="DI18:DI19"/>
    <mergeCell ref="DJ18:DJ19"/>
    <mergeCell ref="DK18:DK19"/>
    <mergeCell ref="DM18:DM19"/>
    <mergeCell ref="DQ8:DQ9"/>
    <mergeCell ref="DH10:DH11"/>
    <mergeCell ref="DI10:DI11"/>
    <mergeCell ref="DJ10:DJ11"/>
    <mergeCell ref="DK10:DK11"/>
    <mergeCell ref="DM10:DM11"/>
    <mergeCell ref="DN14:DN15"/>
    <mergeCell ref="DO14:DO15"/>
    <mergeCell ref="DP14:DP15"/>
    <mergeCell ref="DQ14:DQ15"/>
    <mergeCell ref="DM12:DM13"/>
    <mergeCell ref="DN12:DN13"/>
    <mergeCell ref="DO12:DO13"/>
    <mergeCell ref="DP12:DP13"/>
    <mergeCell ref="DL12:DL13"/>
    <mergeCell ref="DL14:DL15"/>
    <mergeCell ref="DL16:DL17"/>
    <mergeCell ref="DL18:DL19"/>
    <mergeCell ref="DH16:DH17"/>
    <mergeCell ref="DQ12:DQ13"/>
    <mergeCell ref="DH14:DH15"/>
    <mergeCell ref="DI14:DI15"/>
    <mergeCell ref="DJ14:DJ15"/>
    <mergeCell ref="DK14:DK15"/>
    <mergeCell ref="DM14:DM15"/>
    <mergeCell ref="DN18:DN19"/>
    <mergeCell ref="DO18:DO19"/>
    <mergeCell ref="DP18:DP19"/>
    <mergeCell ref="DQ18:DQ19"/>
    <mergeCell ref="DM16:DM17"/>
    <mergeCell ref="DN16:DN17"/>
    <mergeCell ref="DO16:DO17"/>
    <mergeCell ref="DP16:DP17"/>
    <mergeCell ref="DH12:DH13"/>
    <mergeCell ref="DI12:DI13"/>
    <mergeCell ref="DJ12:DJ13"/>
    <mergeCell ref="DK12:DK13"/>
    <mergeCell ref="DQ16:DQ17"/>
    <mergeCell ref="DH18:DH19"/>
    <mergeCell ref="DQ24:DQ25"/>
    <mergeCell ref="DH26:DH27"/>
    <mergeCell ref="DI26:DI27"/>
    <mergeCell ref="DJ26:DJ27"/>
    <mergeCell ref="DK26:DK27"/>
    <mergeCell ref="DM26:DM27"/>
    <mergeCell ref="DH24:DH25"/>
    <mergeCell ref="DI24:DI25"/>
    <mergeCell ref="DJ24:DJ25"/>
    <mergeCell ref="DK24:DK25"/>
    <mergeCell ref="DN22:DN23"/>
    <mergeCell ref="DO22:DO23"/>
    <mergeCell ref="DP22:DP23"/>
    <mergeCell ref="DQ22:DQ23"/>
    <mergeCell ref="DI16:DI17"/>
    <mergeCell ref="DJ16:DJ17"/>
    <mergeCell ref="DK16:DK17"/>
    <mergeCell ref="DQ20:DQ21"/>
    <mergeCell ref="DH22:DH23"/>
    <mergeCell ref="DI22:DI23"/>
    <mergeCell ref="DJ22:DJ23"/>
    <mergeCell ref="DK22:DK23"/>
    <mergeCell ref="DM22:DM23"/>
    <mergeCell ref="DI20:DI21"/>
    <mergeCell ref="DJ20:DJ21"/>
    <mergeCell ref="DK20:DK21"/>
    <mergeCell ref="DM20:DM21"/>
    <mergeCell ref="DN20:DN21"/>
    <mergeCell ref="DO20:DO21"/>
    <mergeCell ref="DP20:DP21"/>
    <mergeCell ref="DN28:DN29"/>
    <mergeCell ref="DQ52:DQ53"/>
    <mergeCell ref="DM52:DM53"/>
    <mergeCell ref="DN52:DN53"/>
    <mergeCell ref="DO52:DO53"/>
    <mergeCell ref="DP52:DP53"/>
    <mergeCell ref="DH52:DH53"/>
    <mergeCell ref="DI52:DI53"/>
    <mergeCell ref="DJ52:DJ53"/>
    <mergeCell ref="DK52:DK53"/>
    <mergeCell ref="DH46:DH47"/>
    <mergeCell ref="DI46:DI47"/>
    <mergeCell ref="DJ46:DJ47"/>
    <mergeCell ref="DK46:DK47"/>
    <mergeCell ref="DM46:DM47"/>
    <mergeCell ref="DN46:DN47"/>
    <mergeCell ref="DO46:DO47"/>
    <mergeCell ref="DP46:DP47"/>
    <mergeCell ref="DQ46:DQ47"/>
    <mergeCell ref="DM48:DM49"/>
    <mergeCell ref="DN48:DN49"/>
    <mergeCell ref="DO48:DO49"/>
    <mergeCell ref="DH36:DM36"/>
    <mergeCell ref="DH28:DH29"/>
    <mergeCell ref="DI28:DI29"/>
    <mergeCell ref="DJ28:DJ29"/>
    <mergeCell ref="DK28:DK29"/>
    <mergeCell ref="DM28:DM29"/>
    <mergeCell ref="DU28:DU29"/>
    <mergeCell ref="DV28:DV29"/>
    <mergeCell ref="DW28:DW29"/>
    <mergeCell ref="DS30:DS31"/>
    <mergeCell ref="DT30:DT31"/>
    <mergeCell ref="DU30:DU31"/>
    <mergeCell ref="DV30:DV31"/>
    <mergeCell ref="DW50:DW51"/>
    <mergeCell ref="DM40:DM41"/>
    <mergeCell ref="DN40:DN41"/>
    <mergeCell ref="DO40:DO41"/>
    <mergeCell ref="DP40:DP41"/>
    <mergeCell ref="DH40:DH41"/>
    <mergeCell ref="DI40:DI41"/>
    <mergeCell ref="DJ40:DJ41"/>
    <mergeCell ref="DK40:DK41"/>
    <mergeCell ref="DQ40:DQ41"/>
    <mergeCell ref="DP30:DP31"/>
    <mergeCell ref="DQ30:DQ31"/>
    <mergeCell ref="DO28:DO29"/>
    <mergeCell ref="DP28:DP29"/>
    <mergeCell ref="DJ32:DJ33"/>
    <mergeCell ref="DK32:DK33"/>
    <mergeCell ref="DQ28:DQ29"/>
    <mergeCell ref="DH30:DH31"/>
    <mergeCell ref="DI30:DI31"/>
    <mergeCell ref="DJ30:DJ31"/>
    <mergeCell ref="DK30:DK31"/>
    <mergeCell ref="DM30:DM31"/>
    <mergeCell ref="DN30:DN31"/>
    <mergeCell ref="DO30:DO31"/>
    <mergeCell ref="DQ32:DQ33"/>
    <mergeCell ref="DS22:DS23"/>
    <mergeCell ref="DT22:DT23"/>
    <mergeCell ref="DP48:DP49"/>
    <mergeCell ref="DH48:DH49"/>
    <mergeCell ref="DI48:DI49"/>
    <mergeCell ref="DJ48:DJ49"/>
    <mergeCell ref="DK48:DK49"/>
    <mergeCell ref="DQ48:DQ49"/>
    <mergeCell ref="DH50:DH51"/>
    <mergeCell ref="DI50:DI51"/>
    <mergeCell ref="DJ50:DJ51"/>
    <mergeCell ref="DK50:DK51"/>
    <mergeCell ref="DM50:DM51"/>
    <mergeCell ref="DS20:DS21"/>
    <mergeCell ref="DT20:DT21"/>
    <mergeCell ref="DS28:DS29"/>
    <mergeCell ref="DT28:DT29"/>
    <mergeCell ref="DN26:DN27"/>
    <mergeCell ref="DO26:DO27"/>
    <mergeCell ref="DP26:DP27"/>
    <mergeCell ref="DQ26:DQ27"/>
    <mergeCell ref="DM32:DM33"/>
    <mergeCell ref="DN32:DN33"/>
    <mergeCell ref="DO32:DO33"/>
    <mergeCell ref="DP32:DP33"/>
    <mergeCell ref="DH32:DH33"/>
    <mergeCell ref="DI32:DI33"/>
    <mergeCell ref="DM24:DM25"/>
    <mergeCell ref="DN24:DN25"/>
    <mergeCell ref="DO24:DO25"/>
    <mergeCell ref="DP24:DP25"/>
    <mergeCell ref="DH20:DH21"/>
    <mergeCell ref="DX16:DX17"/>
    <mergeCell ref="DS18:DS19"/>
    <mergeCell ref="DW8:DW9"/>
    <mergeCell ref="DT18:DT19"/>
    <mergeCell ref="DU18:DU19"/>
    <mergeCell ref="DV18:DV19"/>
    <mergeCell ref="DW18:DW19"/>
    <mergeCell ref="DX18:DX19"/>
    <mergeCell ref="DX20:DX21"/>
    <mergeCell ref="DX8:DX9"/>
    <mergeCell ref="DN50:DN51"/>
    <mergeCell ref="DO50:DO51"/>
    <mergeCell ref="DP50:DP51"/>
    <mergeCell ref="DQ50:DQ51"/>
    <mergeCell ref="DH42:DH43"/>
    <mergeCell ref="DI42:DI43"/>
    <mergeCell ref="DJ42:DJ43"/>
    <mergeCell ref="DK42:DK43"/>
    <mergeCell ref="DM42:DM43"/>
    <mergeCell ref="DN42:DN43"/>
    <mergeCell ref="DO42:DO43"/>
    <mergeCell ref="DP42:DP43"/>
    <mergeCell ref="DQ42:DQ43"/>
    <mergeCell ref="DI44:DI45"/>
    <mergeCell ref="DJ44:DJ45"/>
    <mergeCell ref="DK44:DK45"/>
    <mergeCell ref="DQ44:DQ45"/>
    <mergeCell ref="DM44:DM45"/>
    <mergeCell ref="DN44:DN45"/>
    <mergeCell ref="DO44:DO45"/>
    <mergeCell ref="DP44:DP45"/>
    <mergeCell ref="DH44:DH45"/>
    <mergeCell ref="DX10:DX11"/>
    <mergeCell ref="DS12:DS13"/>
    <mergeCell ref="DT12:DT13"/>
    <mergeCell ref="DU12:DU13"/>
    <mergeCell ref="DV12:DV13"/>
    <mergeCell ref="DW12:DW13"/>
    <mergeCell ref="DX12:DX13"/>
    <mergeCell ref="DS14:DS15"/>
    <mergeCell ref="DT14:DT15"/>
    <mergeCell ref="DW44:DW45"/>
    <mergeCell ref="DU40:DU41"/>
    <mergeCell ref="DX28:DX29"/>
    <mergeCell ref="DV42:DV43"/>
    <mergeCell ref="DS2:DX2"/>
    <mergeCell ref="DS4:DX4"/>
    <mergeCell ref="DS6:DS7"/>
    <mergeCell ref="DT6:DT7"/>
    <mergeCell ref="DU6:DU7"/>
    <mergeCell ref="DV6:DV7"/>
    <mergeCell ref="DW6:DW7"/>
    <mergeCell ref="DX6:DX7"/>
    <mergeCell ref="DS8:DS9"/>
    <mergeCell ref="DT8:DT9"/>
    <mergeCell ref="DU8:DU9"/>
    <mergeCell ref="DV8:DV9"/>
    <mergeCell ref="DU14:DU15"/>
    <mergeCell ref="DV14:DV15"/>
    <mergeCell ref="DW14:DW15"/>
    <mergeCell ref="DX14:DX15"/>
    <mergeCell ref="DX22:DX23"/>
    <mergeCell ref="DS16:DS17"/>
    <mergeCell ref="DT16:DT17"/>
    <mergeCell ref="DX46:DX47"/>
    <mergeCell ref="DS48:DS49"/>
    <mergeCell ref="DT48:DT49"/>
    <mergeCell ref="DU48:DU49"/>
    <mergeCell ref="DV48:DV49"/>
    <mergeCell ref="DX40:DX41"/>
    <mergeCell ref="DS42:DS43"/>
    <mergeCell ref="DT42:DT43"/>
    <mergeCell ref="DU42:DU43"/>
    <mergeCell ref="DW48:DW49"/>
    <mergeCell ref="DX48:DX49"/>
    <mergeCell ref="DS50:DS51"/>
    <mergeCell ref="DT50:DT51"/>
    <mergeCell ref="DT46:DT47"/>
    <mergeCell ref="DS44:DS45"/>
    <mergeCell ref="DT44:DT45"/>
    <mergeCell ref="DU44:DU45"/>
    <mergeCell ref="DX44:DX45"/>
    <mergeCell ref="DV40:DV41"/>
    <mergeCell ref="DW40:DW41"/>
    <mergeCell ref="DW42:DW43"/>
    <mergeCell ref="DX42:DX43"/>
    <mergeCell ref="DS46:DS47"/>
    <mergeCell ref="DX50:DX51"/>
    <mergeCell ref="DX24:DX25"/>
    <mergeCell ref="DS26:DS27"/>
    <mergeCell ref="DT26:DT27"/>
    <mergeCell ref="DU26:DU27"/>
    <mergeCell ref="DV26:DV27"/>
    <mergeCell ref="DW26:DW27"/>
    <mergeCell ref="DX26:DX27"/>
    <mergeCell ref="DW30:DW31"/>
    <mergeCell ref="DX30:DX31"/>
    <mergeCell ref="DU22:DU23"/>
    <mergeCell ref="DS52:DS53"/>
    <mergeCell ref="DT52:DT53"/>
    <mergeCell ref="DU52:DU53"/>
    <mergeCell ref="DV52:DV53"/>
    <mergeCell ref="DW52:DW53"/>
    <mergeCell ref="DX52:DX53"/>
    <mergeCell ref="DS32:DS33"/>
    <mergeCell ref="DT32:DT33"/>
    <mergeCell ref="DU32:DU33"/>
    <mergeCell ref="DV32:DV33"/>
    <mergeCell ref="DW32:DW33"/>
    <mergeCell ref="DX32:DX33"/>
    <mergeCell ref="DS36:DX36"/>
    <mergeCell ref="DS38:DX38"/>
    <mergeCell ref="DS40:DS41"/>
    <mergeCell ref="DT40:DT41"/>
    <mergeCell ref="DU50:DU51"/>
    <mergeCell ref="DV50:DV51"/>
    <mergeCell ref="DV44:DV45"/>
    <mergeCell ref="DU46:DU47"/>
    <mergeCell ref="DV46:DV47"/>
    <mergeCell ref="DW46:DW47"/>
    <mergeCell ref="BP24:BP25"/>
    <mergeCell ref="AK8:AK9"/>
    <mergeCell ref="DS24:DS25"/>
    <mergeCell ref="DT24:DT25"/>
    <mergeCell ref="DU24:DU25"/>
    <mergeCell ref="DV24:DV25"/>
    <mergeCell ref="DW24:DW25"/>
    <mergeCell ref="DS10:DS11"/>
    <mergeCell ref="DT10:DT11"/>
    <mergeCell ref="DU10:DU11"/>
    <mergeCell ref="DV10:DV11"/>
    <mergeCell ref="DW10:DW11"/>
    <mergeCell ref="DU16:DU17"/>
    <mergeCell ref="DV16:DV17"/>
    <mergeCell ref="DW16:DW17"/>
    <mergeCell ref="DV22:DV23"/>
    <mergeCell ref="DW22:DW23"/>
    <mergeCell ref="DU20:DU21"/>
    <mergeCell ref="DV20:DV21"/>
    <mergeCell ref="DW20:DW21"/>
    <mergeCell ref="BP4:BS4"/>
    <mergeCell ref="BP6:BP7"/>
    <mergeCell ref="BR6:BR7"/>
    <mergeCell ref="BR12:BR13"/>
    <mergeCell ref="BQ12:BQ13"/>
    <mergeCell ref="BP12:BP13"/>
    <mergeCell ref="BW40:BW41"/>
    <mergeCell ref="BT4:BW4"/>
    <mergeCell ref="BY14:BY15"/>
    <mergeCell ref="CA6:CA7"/>
    <mergeCell ref="CA8:CA9"/>
    <mergeCell ref="CA10:CA11"/>
    <mergeCell ref="CA12:CA13"/>
    <mergeCell ref="BX6:BX7"/>
    <mergeCell ref="BX10:BX11"/>
    <mergeCell ref="BX12:BX13"/>
    <mergeCell ref="BY6:BY7"/>
    <mergeCell ref="BX18:BX19"/>
    <mergeCell ref="BY18:BY19"/>
    <mergeCell ref="BZ18:BZ19"/>
    <mergeCell ref="CA18:CA19"/>
    <mergeCell ref="BT6:BT7"/>
    <mergeCell ref="BU6:BU7"/>
    <mergeCell ref="BV6:BV7"/>
    <mergeCell ref="BW6:BW7"/>
    <mergeCell ref="BT14:BT15"/>
    <mergeCell ref="BU14:BU15"/>
    <mergeCell ref="BV14:BV15"/>
    <mergeCell ref="BW14:BW15"/>
    <mergeCell ref="BT16:BT17"/>
    <mergeCell ref="BU16:BU17"/>
    <mergeCell ref="BV16:BV17"/>
    <mergeCell ref="BW16:BW17"/>
    <mergeCell ref="CA14:CA15"/>
    <mergeCell ref="CA16:CA17"/>
    <mergeCell ref="BX16:BX17"/>
    <mergeCell ref="BY16:BY17"/>
    <mergeCell ref="BX20:BX21"/>
    <mergeCell ref="BY20:BY21"/>
    <mergeCell ref="BX80:BX81"/>
    <mergeCell ref="BZ80:BZ81"/>
    <mergeCell ref="CA55:CA56"/>
    <mergeCell ref="BX57:BX58"/>
    <mergeCell ref="BY57:BY58"/>
    <mergeCell ref="BZ57:BZ58"/>
    <mergeCell ref="CA57:CA58"/>
    <mergeCell ref="BX59:BX60"/>
    <mergeCell ref="BY59:BY60"/>
    <mergeCell ref="BZ59:BZ60"/>
    <mergeCell ref="CA59:CA60"/>
    <mergeCell ref="BX61:BX62"/>
    <mergeCell ref="BY61:BY62"/>
    <mergeCell ref="BZ61:BZ62"/>
    <mergeCell ref="CA61:CA62"/>
    <mergeCell ref="BX63:BX64"/>
    <mergeCell ref="BY63:BY64"/>
    <mergeCell ref="BZ63:BZ64"/>
    <mergeCell ref="CA63:CA64"/>
    <mergeCell ref="BX55:BX56"/>
    <mergeCell ref="BY55:BY56"/>
    <mergeCell ref="BZ55:BZ56"/>
    <mergeCell ref="BZ30:BZ31"/>
    <mergeCell ref="CA30:CA31"/>
    <mergeCell ref="CA40:CA41"/>
    <mergeCell ref="CA52:CA53"/>
    <mergeCell ref="CD2:CD3"/>
    <mergeCell ref="CE2:CE3"/>
    <mergeCell ref="BX65:BX66"/>
    <mergeCell ref="BY65:BY66"/>
    <mergeCell ref="BZ65:BZ66"/>
    <mergeCell ref="CA65:CA66"/>
    <mergeCell ref="BX67:BX68"/>
    <mergeCell ref="BY67:BY68"/>
    <mergeCell ref="BZ67:BZ68"/>
    <mergeCell ref="CA67:CA68"/>
    <mergeCell ref="BX72:BX73"/>
    <mergeCell ref="BZ72:BZ73"/>
    <mergeCell ref="BX74:BX75"/>
    <mergeCell ref="BZ74:BZ75"/>
    <mergeCell ref="BX76:BX77"/>
    <mergeCell ref="BZ76:BZ77"/>
    <mergeCell ref="BX78:BX79"/>
    <mergeCell ref="BZ78:BZ79"/>
    <mergeCell ref="BX40:BX41"/>
    <mergeCell ref="BY40:BY41"/>
    <mergeCell ref="BZ40:BZ41"/>
    <mergeCell ref="BX46:BX47"/>
    <mergeCell ref="BY46:BY47"/>
    <mergeCell ref="BZ46:BZ47"/>
    <mergeCell ref="BX52:BX53"/>
    <mergeCell ref="BY52:BY53"/>
    <mergeCell ref="BZ52:BZ53"/>
    <mergeCell ref="BX2:BX3"/>
    <mergeCell ref="BY2:BY3"/>
    <mergeCell ref="BZ2:BZ3"/>
    <mergeCell ref="CA2:CA3"/>
    <mergeCell ref="BX4:CA4"/>
    <mergeCell ref="CB4:CE4"/>
    <mergeCell ref="CE20:CE21"/>
    <mergeCell ref="CB22:CB23"/>
    <mergeCell ref="CC22:CC23"/>
    <mergeCell ref="CD22:CD23"/>
    <mergeCell ref="CE22:CE23"/>
    <mergeCell ref="BX82:BX83"/>
    <mergeCell ref="BZ82:BZ83"/>
    <mergeCell ref="BX84:BX85"/>
    <mergeCell ref="BZ84:BZ85"/>
    <mergeCell ref="CB2:CB3"/>
    <mergeCell ref="CC2:CC3"/>
    <mergeCell ref="CE55:CE56"/>
    <mergeCell ref="CB57:CB58"/>
    <mergeCell ref="CC57:CC58"/>
    <mergeCell ref="CD57:CD58"/>
    <mergeCell ref="CE57:CE58"/>
    <mergeCell ref="CB59:CB60"/>
    <mergeCell ref="CC59:CC60"/>
    <mergeCell ref="CD59:CD60"/>
    <mergeCell ref="CE59:CE60"/>
    <mergeCell ref="CB61:CB62"/>
    <mergeCell ref="CC61:CC62"/>
    <mergeCell ref="CD61:CD62"/>
    <mergeCell ref="CE61:CE62"/>
    <mergeCell ref="CB63:CB64"/>
    <mergeCell ref="CC63:CC64"/>
    <mergeCell ref="CD63:CD64"/>
    <mergeCell ref="CE63:CE64"/>
    <mergeCell ref="CB55:CB56"/>
    <mergeCell ref="CC55:CC56"/>
    <mergeCell ref="CD55:CD56"/>
    <mergeCell ref="CB65:CB66"/>
    <mergeCell ref="CC65:CC66"/>
    <mergeCell ref="CD65:CD66"/>
    <mergeCell ref="CE65:CE66"/>
    <mergeCell ref="CB67:CB68"/>
    <mergeCell ref="CC67:CC68"/>
    <mergeCell ref="CD67:CD68"/>
    <mergeCell ref="CE67:CE68"/>
    <mergeCell ref="CB72:CB73"/>
    <mergeCell ref="CD72:CD73"/>
    <mergeCell ref="CB74:CB75"/>
    <mergeCell ref="CD74:CD75"/>
    <mergeCell ref="CB76:CB77"/>
    <mergeCell ref="CD76:CD77"/>
    <mergeCell ref="CB78:CB79"/>
    <mergeCell ref="CD78:CD79"/>
    <mergeCell ref="CB80:CB81"/>
    <mergeCell ref="CD80:CD81"/>
    <mergeCell ref="CB82:CB83"/>
    <mergeCell ref="CD82:CD83"/>
    <mergeCell ref="CB84:CB85"/>
    <mergeCell ref="CD84:CD85"/>
    <mergeCell ref="DC6:DC7"/>
    <mergeCell ref="DC8:DC9"/>
    <mergeCell ref="DC10:DC11"/>
    <mergeCell ref="DC12:DC13"/>
    <mergeCell ref="DC14:DC15"/>
    <mergeCell ref="DC16:DC17"/>
    <mergeCell ref="DC18:DC19"/>
    <mergeCell ref="DC20:DC21"/>
    <mergeCell ref="DC22:DC23"/>
    <mergeCell ref="DC24:DC25"/>
    <mergeCell ref="DC26:DC27"/>
    <mergeCell ref="DC28:DC29"/>
    <mergeCell ref="DC30:DC31"/>
    <mergeCell ref="DC32:DC33"/>
    <mergeCell ref="DC40:DC41"/>
    <mergeCell ref="DC42:DC43"/>
    <mergeCell ref="DC44:DC45"/>
    <mergeCell ref="DC46:DC47"/>
    <mergeCell ref="DC48:DC49"/>
    <mergeCell ref="DC50:DC51"/>
    <mergeCell ref="DC52:DC53"/>
    <mergeCell ref="CB18:CB19"/>
    <mergeCell ref="CC18:CC19"/>
    <mergeCell ref="CD18:CD19"/>
    <mergeCell ref="CE18:CE19"/>
    <mergeCell ref="CB20:CB21"/>
    <mergeCell ref="CC20:CC21"/>
    <mergeCell ref="CD20:CD21"/>
    <mergeCell ref="BP8:BP9"/>
    <mergeCell ref="BQ8:BQ9"/>
    <mergeCell ref="BR8:BR9"/>
    <mergeCell ref="BS8:BS9"/>
    <mergeCell ref="BT8:BT9"/>
    <mergeCell ref="BU8:BU9"/>
    <mergeCell ref="BV8:BV9"/>
    <mergeCell ref="BW8:BW9"/>
    <mergeCell ref="BP10:BP11"/>
    <mergeCell ref="BQ10:BQ11"/>
    <mergeCell ref="BR10:BR11"/>
    <mergeCell ref="BS10:BS11"/>
    <mergeCell ref="BT10:BT11"/>
    <mergeCell ref="BU10:BU11"/>
    <mergeCell ref="BV10:BV11"/>
    <mergeCell ref="BW10:BW11"/>
    <mergeCell ref="BS12:BS13"/>
    <mergeCell ref="BT12:BT13"/>
    <mergeCell ref="BU12:BU13"/>
    <mergeCell ref="BV12:BV13"/>
    <mergeCell ref="BW12:BW13"/>
    <mergeCell ref="BQ18:BQ19"/>
    <mergeCell ref="BR18:BR19"/>
    <mergeCell ref="BS18:BS19"/>
    <mergeCell ref="BT18:BT19"/>
    <mergeCell ref="BU18:BU19"/>
    <mergeCell ref="BV18:BV19"/>
    <mergeCell ref="BW18:BW19"/>
    <mergeCell ref="BP20:BP21"/>
    <mergeCell ref="BQ20:BQ21"/>
    <mergeCell ref="BR20:BR21"/>
    <mergeCell ref="BS20:BS21"/>
    <mergeCell ref="BT20:BT21"/>
    <mergeCell ref="BU20:BU21"/>
    <mergeCell ref="BV20:BV21"/>
    <mergeCell ref="BW20:BW21"/>
    <mergeCell ref="BQ22:BQ23"/>
    <mergeCell ref="BS22:BS23"/>
    <mergeCell ref="BU22:BU23"/>
    <mergeCell ref="BW22:BW23"/>
    <mergeCell ref="BP22:BP23"/>
    <mergeCell ref="BR22:BR23"/>
    <mergeCell ref="BT22:BT23"/>
    <mergeCell ref="BV22:BV23"/>
    <mergeCell ref="BP18:BP19"/>
    <mergeCell ref="BQ24:BQ25"/>
    <mergeCell ref="BS24:BS25"/>
    <mergeCell ref="BU24:BU25"/>
    <mergeCell ref="BW24:BW25"/>
    <mergeCell ref="BQ26:BQ27"/>
    <mergeCell ref="BS26:BS27"/>
    <mergeCell ref="BU26:BU27"/>
    <mergeCell ref="BW26:BW27"/>
    <mergeCell ref="BQ28:BQ29"/>
    <mergeCell ref="BS28:BS29"/>
    <mergeCell ref="BU28:BU29"/>
    <mergeCell ref="BW28:BW29"/>
    <mergeCell ref="BQ30:BQ31"/>
    <mergeCell ref="BS30:BS31"/>
    <mergeCell ref="BU30:BU31"/>
    <mergeCell ref="BW30:BW31"/>
    <mergeCell ref="BQ32:BQ33"/>
    <mergeCell ref="BS32:BS33"/>
    <mergeCell ref="BU32:BU33"/>
    <mergeCell ref="BW32:BW33"/>
    <mergeCell ref="BR24:BR25"/>
    <mergeCell ref="BT24:BT25"/>
    <mergeCell ref="BV24:BV25"/>
    <mergeCell ref="BR26:BR27"/>
    <mergeCell ref="BT26:BT27"/>
    <mergeCell ref="BV26:BV27"/>
    <mergeCell ref="BR28:BR29"/>
    <mergeCell ref="BT28:BT29"/>
    <mergeCell ref="BV28:BV29"/>
    <mergeCell ref="BR30:BR31"/>
    <mergeCell ref="BT30:BT31"/>
    <mergeCell ref="BV30:BV31"/>
    <mergeCell ref="BV42:BV43"/>
    <mergeCell ref="BW42:BW43"/>
    <mergeCell ref="BP44:BP45"/>
    <mergeCell ref="BQ44:BQ45"/>
    <mergeCell ref="BR44:BR45"/>
    <mergeCell ref="BS44:BS45"/>
    <mergeCell ref="BT44:BT45"/>
    <mergeCell ref="BU44:BU45"/>
    <mergeCell ref="BV44:BV45"/>
    <mergeCell ref="BW44:BW45"/>
    <mergeCell ref="BQ55:BQ56"/>
    <mergeCell ref="BR55:BR56"/>
    <mergeCell ref="BS55:BS56"/>
    <mergeCell ref="BT55:BT56"/>
    <mergeCell ref="BU55:BU56"/>
    <mergeCell ref="BV55:BV56"/>
    <mergeCell ref="BW55:BW56"/>
    <mergeCell ref="BV48:BV49"/>
    <mergeCell ref="BW48:BW49"/>
    <mergeCell ref="BP50:BP51"/>
    <mergeCell ref="BQ50:BQ51"/>
    <mergeCell ref="BR50:BR51"/>
    <mergeCell ref="BS50:BS51"/>
    <mergeCell ref="BT50:BT51"/>
    <mergeCell ref="BU50:BU51"/>
    <mergeCell ref="BV50:BV51"/>
    <mergeCell ref="BW50:BW51"/>
    <mergeCell ref="BV52:BV53"/>
    <mergeCell ref="BP57:BP58"/>
    <mergeCell ref="BQ57:BQ58"/>
    <mergeCell ref="BR57:BR58"/>
    <mergeCell ref="BS57:BS58"/>
    <mergeCell ref="BT57:BT58"/>
    <mergeCell ref="BU57:BU58"/>
    <mergeCell ref="BV57:BV58"/>
    <mergeCell ref="BW57:BW58"/>
    <mergeCell ref="BP59:BP60"/>
    <mergeCell ref="BQ59:BQ60"/>
    <mergeCell ref="BR59:BR60"/>
    <mergeCell ref="BS59:BS60"/>
    <mergeCell ref="BT59:BT60"/>
    <mergeCell ref="BU59:BU60"/>
    <mergeCell ref="BV59:BV60"/>
    <mergeCell ref="BW59:BW60"/>
    <mergeCell ref="BP55:BP56"/>
    <mergeCell ref="BQ61:BQ62"/>
    <mergeCell ref="BR61:BR62"/>
    <mergeCell ref="BS61:BS62"/>
    <mergeCell ref="BT61:BT62"/>
    <mergeCell ref="BU61:BU62"/>
    <mergeCell ref="BV61:BV62"/>
    <mergeCell ref="BW61:BW62"/>
    <mergeCell ref="BP63:BP64"/>
    <mergeCell ref="BQ63:BQ64"/>
    <mergeCell ref="BR63:BR64"/>
    <mergeCell ref="BS63:BS64"/>
    <mergeCell ref="BT63:BT64"/>
    <mergeCell ref="BU63:BU64"/>
    <mergeCell ref="BV63:BV64"/>
    <mergeCell ref="BW63:BW64"/>
    <mergeCell ref="BP69:BS69"/>
    <mergeCell ref="BT69:BW69"/>
    <mergeCell ref="BP61:BP62"/>
    <mergeCell ref="BP71:BP72"/>
    <mergeCell ref="BQ71:BQ72"/>
    <mergeCell ref="BR71:BR72"/>
    <mergeCell ref="BS71:BS72"/>
    <mergeCell ref="BT71:BT72"/>
    <mergeCell ref="BU71:BU72"/>
    <mergeCell ref="BV71:BV72"/>
    <mergeCell ref="BW71:BW72"/>
    <mergeCell ref="BQ73:BQ74"/>
    <mergeCell ref="BS73:BS74"/>
    <mergeCell ref="BU73:BU74"/>
    <mergeCell ref="BW73:BW74"/>
    <mergeCell ref="BQ75:BQ76"/>
    <mergeCell ref="BS75:BS76"/>
    <mergeCell ref="BU75:BU76"/>
    <mergeCell ref="BW75:BW76"/>
    <mergeCell ref="BQ77:BQ78"/>
    <mergeCell ref="BS77:BS78"/>
    <mergeCell ref="BU77:BU78"/>
    <mergeCell ref="BW77:BW78"/>
    <mergeCell ref="BP73:BP74"/>
    <mergeCell ref="BR73:BR74"/>
    <mergeCell ref="BT73:BT74"/>
    <mergeCell ref="BV73:BV74"/>
    <mergeCell ref="BP75:BP76"/>
    <mergeCell ref="BR75:BR76"/>
    <mergeCell ref="BT75:BT76"/>
    <mergeCell ref="BV75:BV76"/>
    <mergeCell ref="BP77:BP78"/>
    <mergeCell ref="BR77:BR78"/>
    <mergeCell ref="BT77:BT78"/>
    <mergeCell ref="BV77:BV78"/>
    <mergeCell ref="BW79:BW80"/>
    <mergeCell ref="BQ81:BQ82"/>
    <mergeCell ref="BS81:BS82"/>
    <mergeCell ref="BU81:BU82"/>
    <mergeCell ref="BW81:BW82"/>
    <mergeCell ref="BQ83:BQ84"/>
    <mergeCell ref="BS83:BS84"/>
    <mergeCell ref="BU83:BU84"/>
    <mergeCell ref="BW83:BW84"/>
    <mergeCell ref="BP86:BS86"/>
    <mergeCell ref="BT86:BW86"/>
    <mergeCell ref="BP88:BP89"/>
    <mergeCell ref="BQ88:BQ89"/>
    <mergeCell ref="BR88:BR89"/>
    <mergeCell ref="BS88:BS89"/>
    <mergeCell ref="BT88:BT89"/>
    <mergeCell ref="BU88:BU89"/>
    <mergeCell ref="BV88:BV89"/>
    <mergeCell ref="BW88:BW89"/>
    <mergeCell ref="BP81:BP82"/>
    <mergeCell ref="BR81:BR82"/>
    <mergeCell ref="BT81:BT82"/>
    <mergeCell ref="BV81:BV82"/>
    <mergeCell ref="BP83:BP84"/>
    <mergeCell ref="BR83:BR84"/>
    <mergeCell ref="BT83:BT84"/>
    <mergeCell ref="BV83:BV84"/>
    <mergeCell ref="BP79:BP80"/>
    <mergeCell ref="BR79:BR80"/>
    <mergeCell ref="BT79:BT80"/>
    <mergeCell ref="BV79:BV80"/>
    <mergeCell ref="BP90:BP91"/>
    <mergeCell ref="BQ90:BQ91"/>
    <mergeCell ref="BR90:BR91"/>
    <mergeCell ref="BS90:BS91"/>
    <mergeCell ref="BT90:BT91"/>
    <mergeCell ref="BU90:BU91"/>
    <mergeCell ref="BV90:BV91"/>
    <mergeCell ref="BW90:BW91"/>
    <mergeCell ref="BP92:BP93"/>
    <mergeCell ref="BQ92:BQ93"/>
    <mergeCell ref="BR92:BR93"/>
    <mergeCell ref="BS92:BS93"/>
    <mergeCell ref="BT92:BT93"/>
    <mergeCell ref="BU92:BU93"/>
    <mergeCell ref="BV92:BV93"/>
    <mergeCell ref="BW92:BW93"/>
    <mergeCell ref="BP94:BP95"/>
    <mergeCell ref="BQ94:BQ95"/>
    <mergeCell ref="BR94:BR95"/>
    <mergeCell ref="BS94:BS95"/>
    <mergeCell ref="BT94:BT95"/>
    <mergeCell ref="BU94:BU95"/>
    <mergeCell ref="BV94:BV95"/>
    <mergeCell ref="BW94:BW95"/>
    <mergeCell ref="BP96:BP97"/>
    <mergeCell ref="BQ96:BQ97"/>
    <mergeCell ref="BR96:BR97"/>
    <mergeCell ref="BS96:BS97"/>
    <mergeCell ref="BT96:BT97"/>
    <mergeCell ref="BU96:BU97"/>
    <mergeCell ref="BV96:BV97"/>
    <mergeCell ref="BW96:BW97"/>
    <mergeCell ref="BP98:BP99"/>
    <mergeCell ref="BQ98:BQ99"/>
    <mergeCell ref="BR98:BR99"/>
    <mergeCell ref="BS98:BS99"/>
    <mergeCell ref="BT98:BT99"/>
    <mergeCell ref="BU98:BU99"/>
    <mergeCell ref="BV98:BV99"/>
    <mergeCell ref="BW98:BW99"/>
    <mergeCell ref="BP100:BP101"/>
    <mergeCell ref="BQ100:BQ101"/>
    <mergeCell ref="BR100:BR101"/>
    <mergeCell ref="BS100:BS101"/>
    <mergeCell ref="BT100:BT101"/>
    <mergeCell ref="BU100:BU101"/>
    <mergeCell ref="BV100:BV101"/>
    <mergeCell ref="BW100:BW101"/>
    <mergeCell ref="BP40:BP41"/>
    <mergeCell ref="BQ40:BQ41"/>
    <mergeCell ref="BR40:BR41"/>
    <mergeCell ref="BS40:BS41"/>
    <mergeCell ref="BT40:BT41"/>
    <mergeCell ref="BU40:BU41"/>
    <mergeCell ref="BV40:BV41"/>
    <mergeCell ref="BP42:BP43"/>
    <mergeCell ref="BQ42:BQ43"/>
    <mergeCell ref="BR42:BR43"/>
    <mergeCell ref="BS42:BS43"/>
    <mergeCell ref="BT42:BT43"/>
    <mergeCell ref="BU42:BU43"/>
    <mergeCell ref="BQ79:BQ80"/>
    <mergeCell ref="BS79:BS80"/>
    <mergeCell ref="BU79:BU80"/>
    <mergeCell ref="BY24:BY25"/>
    <mergeCell ref="BX30:BX31"/>
    <mergeCell ref="BY30:BY31"/>
    <mergeCell ref="BQ46:BQ47"/>
    <mergeCell ref="BR46:BR47"/>
    <mergeCell ref="BS46:BS47"/>
    <mergeCell ref="BT46:BT47"/>
    <mergeCell ref="BU46:BU47"/>
    <mergeCell ref="BV46:BV47"/>
    <mergeCell ref="BW46:BW47"/>
    <mergeCell ref="BP48:BP49"/>
    <mergeCell ref="BQ48:BQ49"/>
    <mergeCell ref="BR48:BR49"/>
    <mergeCell ref="BS48:BS49"/>
    <mergeCell ref="BT48:BT49"/>
    <mergeCell ref="BU48:BU49"/>
    <mergeCell ref="CB24:CB25"/>
    <mergeCell ref="CC24:CC25"/>
    <mergeCell ref="CD24:CD25"/>
    <mergeCell ref="CE24:CE25"/>
    <mergeCell ref="BX26:BX27"/>
    <mergeCell ref="BY26:BY27"/>
    <mergeCell ref="BZ26:BZ27"/>
    <mergeCell ref="CA26:CA27"/>
    <mergeCell ref="CB26:CB27"/>
    <mergeCell ref="CC26:CC27"/>
    <mergeCell ref="CD26:CD27"/>
    <mergeCell ref="CE26:CE27"/>
    <mergeCell ref="BX28:BX29"/>
    <mergeCell ref="BY28:BY29"/>
    <mergeCell ref="BZ28:BZ29"/>
    <mergeCell ref="CA28:CA29"/>
    <mergeCell ref="CB28:CB29"/>
    <mergeCell ref="CC28:CC29"/>
    <mergeCell ref="CD28:CD29"/>
    <mergeCell ref="CE28:CE29"/>
    <mergeCell ref="CB30:CB31"/>
    <mergeCell ref="CC30:CC31"/>
    <mergeCell ref="CD30:CD31"/>
    <mergeCell ref="CE30:CE31"/>
    <mergeCell ref="BX32:BX33"/>
    <mergeCell ref="BY32:BY33"/>
    <mergeCell ref="BZ32:BZ33"/>
    <mergeCell ref="CA32:CA33"/>
    <mergeCell ref="CB32:CB33"/>
    <mergeCell ref="CC32:CC33"/>
    <mergeCell ref="CD32:CD33"/>
    <mergeCell ref="CE32:CE33"/>
    <mergeCell ref="BP38:BS38"/>
    <mergeCell ref="BT38:BW38"/>
    <mergeCell ref="BX38:CA38"/>
    <mergeCell ref="CB38:CE38"/>
    <mergeCell ref="BR32:BR33"/>
    <mergeCell ref="BT32:BT33"/>
    <mergeCell ref="BV32:BV33"/>
    <mergeCell ref="CB40:CB41"/>
    <mergeCell ref="CC40:CC41"/>
    <mergeCell ref="CD40:CD41"/>
    <mergeCell ref="CE40:CE41"/>
    <mergeCell ref="BX42:BX43"/>
    <mergeCell ref="BY42:BY43"/>
    <mergeCell ref="BZ42:BZ43"/>
    <mergeCell ref="CA42:CA43"/>
    <mergeCell ref="CB42:CB43"/>
    <mergeCell ref="CC42:CC43"/>
    <mergeCell ref="CD42:CD43"/>
    <mergeCell ref="CE42:CE43"/>
    <mergeCell ref="BX44:BX45"/>
    <mergeCell ref="BY44:BY45"/>
    <mergeCell ref="BZ44:BZ45"/>
    <mergeCell ref="CA44:CA45"/>
    <mergeCell ref="CB44:CB45"/>
    <mergeCell ref="CC44:CC45"/>
    <mergeCell ref="CD44:CD45"/>
    <mergeCell ref="CE44:CE45"/>
    <mergeCell ref="CB52:CB53"/>
    <mergeCell ref="CC52:CC53"/>
    <mergeCell ref="CD52:CD53"/>
    <mergeCell ref="CE52:CE53"/>
    <mergeCell ref="CA46:CA47"/>
    <mergeCell ref="CB46:CB47"/>
    <mergeCell ref="CC46:CC47"/>
    <mergeCell ref="CD46:CD47"/>
    <mergeCell ref="CE46:CE47"/>
    <mergeCell ref="BX48:BX49"/>
    <mergeCell ref="BY48:BY49"/>
    <mergeCell ref="BZ48:BZ49"/>
    <mergeCell ref="CA48:CA49"/>
    <mergeCell ref="CB48:CB49"/>
    <mergeCell ref="CC48:CC49"/>
    <mergeCell ref="CD48:CD49"/>
    <mergeCell ref="CE48:CE49"/>
    <mergeCell ref="BX50:BX51"/>
    <mergeCell ref="BY50:BY51"/>
    <mergeCell ref="BZ50:BZ51"/>
    <mergeCell ref="CA50:CA51"/>
    <mergeCell ref="CB50:CB51"/>
    <mergeCell ref="CC50:CC51"/>
    <mergeCell ref="CD50:CD51"/>
    <mergeCell ref="CE50:CE51"/>
  </mergeCells>
  <phoneticPr fontId="4"/>
  <printOptions horizontalCentered="1" verticalCentered="1"/>
  <pageMargins left="0" right="0" top="0.39370078740157483" bottom="0.39370078740157483" header="0.51181102362204722" footer="0.51181102362204722"/>
  <pageSetup paperSize="9" scale="73" orientation="portrait" r:id="rId1"/>
  <headerFooter alignWithMargins="0"/>
  <rowBreaks count="1" manualBreakCount="1">
    <brk id="34" max="16383" man="1"/>
  </rowBreaks>
  <colBreaks count="4" manualBreakCount="4">
    <brk id="62" max="1048575" man="1"/>
    <brk id="83" max="52" man="1"/>
    <brk id="101" max="52" man="1"/>
    <brk id="117" max="52"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tabColor indexed="45"/>
  </sheetPr>
  <dimension ref="A1:A52"/>
  <sheetViews>
    <sheetView showGridLines="0" view="pageBreakPreview" zoomScaleNormal="100" workbookViewId="0">
      <selection activeCell="C24" sqref="C24"/>
    </sheetView>
  </sheetViews>
  <sheetFormatPr defaultRowHeight="12"/>
  <cols>
    <col min="1" max="1" width="74.42578125" style="489" customWidth="1"/>
    <col min="2" max="16384" width="9.140625" style="489"/>
  </cols>
  <sheetData>
    <row r="1" spans="1:1" ht="12.75" thickTop="1">
      <c r="A1" s="488"/>
    </row>
    <row r="2" spans="1:1">
      <c r="A2" s="490"/>
    </row>
    <row r="3" spans="1:1">
      <c r="A3" s="490"/>
    </row>
    <row r="4" spans="1:1">
      <c r="A4" s="491"/>
    </row>
    <row r="5" spans="1:1">
      <c r="A5" s="491"/>
    </row>
    <row r="6" spans="1:1">
      <c r="A6" s="491"/>
    </row>
    <row r="7" spans="1:1">
      <c r="A7" s="491"/>
    </row>
    <row r="8" spans="1:1">
      <c r="A8" s="491"/>
    </row>
    <row r="9" spans="1:1">
      <c r="A9" s="491"/>
    </row>
    <row r="10" spans="1:1">
      <c r="A10" s="491"/>
    </row>
    <row r="11" spans="1:1">
      <c r="A11" s="491"/>
    </row>
    <row r="12" spans="1:1">
      <c r="A12" s="1107"/>
    </row>
    <row r="13" spans="1:1">
      <c r="A13" s="1107"/>
    </row>
    <row r="14" spans="1:1">
      <c r="A14" s="1107"/>
    </row>
    <row r="15" spans="1:1">
      <c r="A15" s="1107" t="s">
        <v>269</v>
      </c>
    </row>
    <row r="16" spans="1:1">
      <c r="A16" s="1107"/>
    </row>
    <row r="17" spans="1:1">
      <c r="A17" s="1107"/>
    </row>
    <row r="18" spans="1:1">
      <c r="A18" s="1108"/>
    </row>
    <row r="19" spans="1:1">
      <c r="A19" s="1108"/>
    </row>
    <row r="20" spans="1:1">
      <c r="A20" s="490"/>
    </row>
    <row r="21" spans="1:1">
      <c r="A21" s="490"/>
    </row>
    <row r="22" spans="1:1">
      <c r="A22" s="491"/>
    </row>
    <row r="23" spans="1:1">
      <c r="A23" s="491"/>
    </row>
    <row r="24" spans="1:1">
      <c r="A24" s="1109"/>
    </row>
    <row r="25" spans="1:1">
      <c r="A25" s="1109"/>
    </row>
    <row r="26" spans="1:1">
      <c r="A26" s="490"/>
    </row>
    <row r="27" spans="1:1">
      <c r="A27" s="490"/>
    </row>
    <row r="28" spans="1:1">
      <c r="A28" s="490"/>
    </row>
    <row r="29" spans="1:1">
      <c r="A29" s="490"/>
    </row>
    <row r="30" spans="1:1">
      <c r="A30" s="490"/>
    </row>
    <row r="31" spans="1:1">
      <c r="A31" s="491"/>
    </row>
    <row r="32" spans="1:1">
      <c r="A32" s="491"/>
    </row>
    <row r="33" spans="1:1">
      <c r="A33" s="491"/>
    </row>
    <row r="34" spans="1:1">
      <c r="A34" s="491"/>
    </row>
    <row r="35" spans="1:1">
      <c r="A35" s="491"/>
    </row>
    <row r="36" spans="1:1">
      <c r="A36" s="491"/>
    </row>
    <row r="37" spans="1:1">
      <c r="A37" s="491"/>
    </row>
    <row r="38" spans="1:1">
      <c r="A38" s="491"/>
    </row>
    <row r="39" spans="1:1">
      <c r="A39" s="491"/>
    </row>
    <row r="40" spans="1:1">
      <c r="A40" s="1106"/>
    </row>
    <row r="41" spans="1:1">
      <c r="A41" s="1106"/>
    </row>
    <row r="42" spans="1:1">
      <c r="A42" s="1106"/>
    </row>
    <row r="43" spans="1:1">
      <c r="A43" s="491"/>
    </row>
    <row r="44" spans="1:1">
      <c r="A44" s="491"/>
    </row>
    <row r="45" spans="1:1">
      <c r="A45" s="491"/>
    </row>
    <row r="46" spans="1:1">
      <c r="A46" s="491"/>
    </row>
    <row r="47" spans="1:1">
      <c r="A47" s="491"/>
    </row>
    <row r="48" spans="1:1">
      <c r="A48" s="491"/>
    </row>
    <row r="49" spans="1:1">
      <c r="A49" s="491"/>
    </row>
    <row r="50" spans="1:1">
      <c r="A50" s="491"/>
    </row>
    <row r="51" spans="1:1" ht="12.75" thickBot="1">
      <c r="A51" s="492"/>
    </row>
    <row r="52" spans="1:1" ht="12.75" thickTop="1"/>
  </sheetData>
  <mergeCells count="5">
    <mergeCell ref="A40:A42"/>
    <mergeCell ref="A12:A14"/>
    <mergeCell ref="A15:A17"/>
    <mergeCell ref="A18:A19"/>
    <mergeCell ref="A24:A25"/>
  </mergeCells>
  <phoneticPr fontId="9"/>
  <printOptions horizontalCentered="1" verticalCentered="1"/>
  <pageMargins left="0.78740157480314965" right="0.78740157480314965" top="0.78740157480314965" bottom="0.78740157480314965" header="0.51181102362204722" footer="0.51181102362204722"/>
  <pageSetup paperSize="9" scale="120" orientation="portrait" horizontalDpi="300" verticalDpi="3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43"/>
  <dimension ref="A1:B14"/>
  <sheetViews>
    <sheetView workbookViewId="0"/>
  </sheetViews>
  <sheetFormatPr defaultRowHeight="12" customHeight="1" zeroHeight="1"/>
  <cols>
    <col min="1" max="1" width="23.140625" bestFit="1" customWidth="1"/>
  </cols>
  <sheetData>
    <row r="1" spans="1:2">
      <c r="A1" t="s">
        <v>679</v>
      </c>
      <c r="B1" t="s">
        <v>680</v>
      </c>
    </row>
    <row r="2" spans="1:2"/>
    <row r="3" spans="1:2">
      <c r="A3" t="s">
        <v>675</v>
      </c>
      <c r="B3" t="s">
        <v>681</v>
      </c>
    </row>
    <row r="4" spans="1:2">
      <c r="A4" t="s">
        <v>682</v>
      </c>
      <c r="B4" t="s">
        <v>683</v>
      </c>
    </row>
    <row r="5" spans="1:2">
      <c r="A5" t="s">
        <v>676</v>
      </c>
      <c r="B5" t="s">
        <v>684</v>
      </c>
    </row>
    <row r="6" spans="1:2">
      <c r="A6" t="s">
        <v>685</v>
      </c>
      <c r="B6" t="s">
        <v>686</v>
      </c>
    </row>
    <row r="7" spans="1:2">
      <c r="A7" t="s">
        <v>687</v>
      </c>
      <c r="B7" t="s">
        <v>688</v>
      </c>
    </row>
    <row r="8" spans="1:2">
      <c r="A8" t="s">
        <v>689</v>
      </c>
      <c r="B8" t="s">
        <v>690</v>
      </c>
    </row>
    <row r="9" spans="1:2">
      <c r="A9" t="s">
        <v>691</v>
      </c>
    </row>
    <row r="10" spans="1:2">
      <c r="A10" t="s">
        <v>692</v>
      </c>
    </row>
    <row r="11" spans="1:2">
      <c r="A11" t="s">
        <v>693</v>
      </c>
    </row>
    <row r="12" spans="1:2">
      <c r="A12" t="s">
        <v>694</v>
      </c>
    </row>
    <row r="13" spans="1:2">
      <c r="A13" t="s">
        <v>695</v>
      </c>
    </row>
    <row r="14" spans="1:2">
      <c r="A14" t="s">
        <v>696</v>
      </c>
    </row>
  </sheetData>
  <phoneticPr fontId="9"/>
  <pageMargins left="0.7" right="0.7" top="0.75" bottom="0.75" header="0.3" footer="0.3"/>
  <pageSetup paperSize="9" orientation="portrait" copies="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theme="9" tint="0.59999389629810485"/>
  </sheetPr>
  <dimension ref="A1:BT65"/>
  <sheetViews>
    <sheetView showGridLines="0" view="pageBreakPreview" zoomScaleNormal="100" zoomScaleSheetLayoutView="100" workbookViewId="0">
      <selection activeCell="B3" sqref="B3:L15"/>
    </sheetView>
  </sheetViews>
  <sheetFormatPr defaultColWidth="10.28515625" defaultRowHeight="10.5"/>
  <cols>
    <col min="1" max="27" width="3.5703125" style="26" customWidth="1"/>
    <col min="28" max="28" width="1.7109375" style="26" customWidth="1"/>
    <col min="29" max="29" width="15.5703125" style="26" customWidth="1"/>
    <col min="30" max="30" width="6.7109375" style="26" customWidth="1"/>
    <col min="31" max="31" width="7.42578125" style="26" customWidth="1"/>
    <col min="32" max="34" width="6.7109375" style="26" customWidth="1"/>
    <col min="35" max="35" width="1.7109375" style="26" customWidth="1"/>
    <col min="36" max="36" width="15.5703125" style="26" customWidth="1"/>
    <col min="37" max="37" width="6.7109375" style="26" customWidth="1"/>
    <col min="38" max="38" width="7.28515625" style="26" customWidth="1"/>
    <col min="39" max="42" width="6.7109375" style="26" customWidth="1"/>
    <col min="43" max="43" width="15.85546875" style="336" bestFit="1" customWidth="1"/>
    <col min="44" max="44" width="7.140625" style="336" bestFit="1" customWidth="1"/>
    <col min="45" max="45" width="5.42578125" style="336" bestFit="1" customWidth="1"/>
    <col min="46" max="47" width="7.140625" style="336" bestFit="1" customWidth="1"/>
    <col min="48" max="48" width="8.28515625" style="336" bestFit="1" customWidth="1"/>
    <col min="49" max="49" width="5.42578125" style="336" bestFit="1" customWidth="1"/>
    <col min="50" max="57" width="5.42578125" style="336" customWidth="1"/>
    <col min="58" max="58" width="1.7109375" style="26" customWidth="1"/>
    <col min="59" max="59" width="15.5703125" style="26" customWidth="1"/>
    <col min="60" max="64" width="6.7109375" style="26" customWidth="1"/>
    <col min="65" max="65" width="1.7109375" style="26" customWidth="1"/>
    <col min="66" max="66" width="15.5703125" style="26" customWidth="1"/>
    <col min="67" max="72" width="6.7109375" style="26" customWidth="1"/>
    <col min="73" max="16384" width="10.28515625" style="26"/>
  </cols>
  <sheetData>
    <row r="1" spans="1:72" ht="21" customHeight="1" thickBot="1">
      <c r="A1" s="928">
        <v>28</v>
      </c>
      <c r="B1" s="928"/>
      <c r="C1" s="495" t="s">
        <v>553</v>
      </c>
      <c r="D1" s="495"/>
      <c r="E1" s="495"/>
      <c r="F1" s="495"/>
      <c r="G1" s="495"/>
      <c r="H1" s="495"/>
      <c r="I1" s="495"/>
      <c r="J1" s="495"/>
      <c r="K1" s="495"/>
      <c r="L1" s="495"/>
      <c r="M1" s="495"/>
      <c r="N1" s="495"/>
      <c r="O1" s="495"/>
      <c r="P1" s="495"/>
      <c r="Q1" s="495"/>
      <c r="R1" s="495"/>
      <c r="S1" s="495"/>
      <c r="T1" s="495"/>
      <c r="U1" s="495"/>
      <c r="V1" s="929" t="s">
        <v>513</v>
      </c>
      <c r="W1" s="929"/>
      <c r="X1" s="929"/>
      <c r="Y1" s="929"/>
      <c r="Z1" s="929"/>
      <c r="AA1" s="929"/>
      <c r="AC1" s="26" t="s">
        <v>461</v>
      </c>
      <c r="BG1" s="26" t="s">
        <v>257</v>
      </c>
    </row>
    <row r="3" spans="1:72">
      <c r="B3" s="953" t="s">
        <v>905</v>
      </c>
      <c r="C3" s="954"/>
      <c r="D3" s="954"/>
      <c r="E3" s="954"/>
      <c r="F3" s="954"/>
      <c r="G3" s="954"/>
      <c r="H3" s="954"/>
      <c r="I3" s="954"/>
      <c r="J3" s="954"/>
      <c r="K3" s="954"/>
      <c r="L3" s="954"/>
      <c r="N3" s="433"/>
      <c r="O3" s="434"/>
      <c r="P3" s="434"/>
      <c r="Q3" s="434"/>
      <c r="R3" s="434"/>
      <c r="S3" s="434"/>
      <c r="T3" s="434"/>
      <c r="U3" s="434"/>
      <c r="V3" s="434"/>
      <c r="W3" s="434"/>
      <c r="X3" s="434"/>
      <c r="Y3" s="434"/>
      <c r="Z3" s="434"/>
      <c r="AA3" s="435"/>
      <c r="AC3" s="26" t="s">
        <v>423</v>
      </c>
      <c r="AJ3" s="26" t="s">
        <v>562</v>
      </c>
      <c r="AR3" s="336" t="s">
        <v>669</v>
      </c>
      <c r="BG3" s="26" t="s">
        <v>423</v>
      </c>
      <c r="BN3" s="26" t="s">
        <v>562</v>
      </c>
    </row>
    <row r="4" spans="1:72" ht="11.25" thickBot="1">
      <c r="B4" s="954"/>
      <c r="C4" s="954"/>
      <c r="D4" s="954"/>
      <c r="E4" s="954"/>
      <c r="F4" s="954"/>
      <c r="G4" s="954"/>
      <c r="H4" s="954"/>
      <c r="I4" s="954"/>
      <c r="J4" s="954"/>
      <c r="K4" s="954"/>
      <c r="L4" s="954"/>
      <c r="N4" s="436"/>
      <c r="O4" s="87"/>
      <c r="P4" s="87"/>
      <c r="Q4" s="87"/>
      <c r="R4" s="87"/>
      <c r="S4" s="87"/>
      <c r="T4" s="87"/>
      <c r="U4" s="87"/>
      <c r="V4" s="87"/>
      <c r="W4" s="87"/>
      <c r="X4" s="87"/>
      <c r="Y4" s="87"/>
      <c r="Z4" s="87"/>
      <c r="AA4" s="437"/>
      <c r="AR4" s="336" t="str">
        <f>CONCATENATE("常用従業員の１日あたりの所定労働時間について、8時間以下と回答した事業所が全体の",TEXT(SUM(AD7:AF7),"0.0％"),"となり、8時間超は",TEXT(AG7,"0.0％"),"となった。")</f>
        <v>常用従業員の１日あたりの所定労働時間について、8時間以下と回答した事業所が全体の92.2%となり、8時間超は3.6%となった。</v>
      </c>
    </row>
    <row r="5" spans="1:72" ht="10.5" customHeight="1">
      <c r="B5" s="954"/>
      <c r="C5" s="954"/>
      <c r="D5" s="954"/>
      <c r="E5" s="954"/>
      <c r="F5" s="954"/>
      <c r="G5" s="954"/>
      <c r="H5" s="954"/>
      <c r="I5" s="954"/>
      <c r="J5" s="954"/>
      <c r="K5" s="954"/>
      <c r="L5" s="954"/>
      <c r="N5" s="436"/>
      <c r="O5" s="87"/>
      <c r="P5" s="87"/>
      <c r="Q5" s="87"/>
      <c r="R5" s="87"/>
      <c r="S5" s="87"/>
      <c r="T5" s="87"/>
      <c r="U5" s="87"/>
      <c r="V5" s="87"/>
      <c r="W5" s="87"/>
      <c r="X5" s="87"/>
      <c r="Y5" s="87"/>
      <c r="Z5" s="87"/>
      <c r="AA5" s="437"/>
      <c r="AC5" s="937"/>
      <c r="AD5" s="936" t="s">
        <v>324</v>
      </c>
      <c r="AE5" s="933" t="s">
        <v>325</v>
      </c>
      <c r="AF5" s="937" t="s">
        <v>424</v>
      </c>
      <c r="AG5" s="936" t="s">
        <v>323</v>
      </c>
      <c r="AH5" s="937" t="s">
        <v>399</v>
      </c>
      <c r="AJ5" s="937"/>
      <c r="AK5" s="936" t="s">
        <v>324</v>
      </c>
      <c r="AL5" s="933" t="s">
        <v>325</v>
      </c>
      <c r="AM5" s="937" t="s">
        <v>424</v>
      </c>
      <c r="AN5" s="936" t="s">
        <v>323</v>
      </c>
      <c r="AO5" s="937" t="s">
        <v>399</v>
      </c>
      <c r="AP5" s="937" t="s">
        <v>545</v>
      </c>
      <c r="AR5" s="336" t="s">
        <v>670</v>
      </c>
      <c r="AT5" s="788" t="s">
        <v>671</v>
      </c>
      <c r="AU5" s="788" t="s">
        <v>672</v>
      </c>
      <c r="AV5" s="788" t="s">
        <v>673</v>
      </c>
      <c r="AW5" s="336" t="s">
        <v>674</v>
      </c>
      <c r="BG5" s="955"/>
      <c r="BH5" s="942" t="s">
        <v>324</v>
      </c>
      <c r="BI5" s="949" t="s">
        <v>325</v>
      </c>
      <c r="BJ5" s="948" t="s">
        <v>424</v>
      </c>
      <c r="BK5" s="946" t="s">
        <v>323</v>
      </c>
      <c r="BL5" s="944" t="s">
        <v>399</v>
      </c>
      <c r="BN5" s="955"/>
      <c r="BO5" s="942" t="s">
        <v>324</v>
      </c>
      <c r="BP5" s="949" t="s">
        <v>325</v>
      </c>
      <c r="BQ5" s="959" t="s">
        <v>424</v>
      </c>
      <c r="BR5" s="946" t="s">
        <v>323</v>
      </c>
      <c r="BS5" s="944" t="s">
        <v>399</v>
      </c>
      <c r="BT5" s="957" t="s">
        <v>545</v>
      </c>
    </row>
    <row r="6" spans="1:72" ht="11.25" thickBot="1">
      <c r="B6" s="954"/>
      <c r="C6" s="954"/>
      <c r="D6" s="954"/>
      <c r="E6" s="954"/>
      <c r="F6" s="954"/>
      <c r="G6" s="954"/>
      <c r="H6" s="954"/>
      <c r="I6" s="954"/>
      <c r="J6" s="954"/>
      <c r="K6" s="954"/>
      <c r="L6" s="954"/>
      <c r="N6" s="436"/>
      <c r="O6" s="87"/>
      <c r="P6" s="87"/>
      <c r="Q6" s="87"/>
      <c r="R6" s="87"/>
      <c r="S6" s="87"/>
      <c r="T6" s="87"/>
      <c r="U6" s="87"/>
      <c r="V6" s="87"/>
      <c r="W6" s="87"/>
      <c r="X6" s="87"/>
      <c r="Y6" s="87"/>
      <c r="Z6" s="87"/>
      <c r="AA6" s="437"/>
      <c r="AC6" s="937"/>
      <c r="AD6" s="937"/>
      <c r="AE6" s="934"/>
      <c r="AF6" s="937"/>
      <c r="AG6" s="937"/>
      <c r="AH6" s="937"/>
      <c r="AJ6" s="937"/>
      <c r="AK6" s="937"/>
      <c r="AL6" s="934"/>
      <c r="AM6" s="937"/>
      <c r="AN6" s="937"/>
      <c r="AO6" s="937"/>
      <c r="AP6" s="937"/>
      <c r="AR6" s="336" t="s">
        <v>701</v>
      </c>
      <c r="AT6" s="788" t="s">
        <v>692</v>
      </c>
      <c r="AU6" s="788" t="s">
        <v>687</v>
      </c>
      <c r="AV6" s="788"/>
      <c r="AW6" s="336" t="s">
        <v>702</v>
      </c>
      <c r="BG6" s="956"/>
      <c r="BH6" s="943"/>
      <c r="BI6" s="950"/>
      <c r="BJ6" s="947"/>
      <c r="BK6" s="947"/>
      <c r="BL6" s="945"/>
      <c r="BN6" s="956"/>
      <c r="BO6" s="943"/>
      <c r="BP6" s="950"/>
      <c r="BQ6" s="960"/>
      <c r="BR6" s="947"/>
      <c r="BS6" s="945"/>
      <c r="BT6" s="958"/>
    </row>
    <row r="7" spans="1:72" ht="11.25" thickBot="1">
      <c r="B7" s="954"/>
      <c r="C7" s="954"/>
      <c r="D7" s="954"/>
      <c r="E7" s="954"/>
      <c r="F7" s="954"/>
      <c r="G7" s="954"/>
      <c r="H7" s="954"/>
      <c r="I7" s="954"/>
      <c r="J7" s="954"/>
      <c r="K7" s="954"/>
      <c r="L7" s="954"/>
      <c r="N7" s="436"/>
      <c r="O7" s="87"/>
      <c r="P7" s="87"/>
      <c r="Q7" s="87"/>
      <c r="R7" s="87"/>
      <c r="S7" s="87"/>
      <c r="T7" s="87"/>
      <c r="U7" s="87"/>
      <c r="V7" s="87"/>
      <c r="W7" s="87"/>
      <c r="X7" s="87"/>
      <c r="Y7" s="87"/>
      <c r="Z7" s="87"/>
      <c r="AA7" s="437"/>
      <c r="AC7" s="575" t="s">
        <v>547</v>
      </c>
      <c r="AD7" s="766">
        <f>BH7</f>
        <v>0.10250391236306729</v>
      </c>
      <c r="AE7" s="766">
        <f>+AL7/$BT7</f>
        <v>0.21752738654147105</v>
      </c>
      <c r="AF7" s="766">
        <f>+AM7/$BT7</f>
        <v>0.60172143974960879</v>
      </c>
      <c r="AG7" s="697">
        <f>+AN7/$BT7</f>
        <v>3.5993740219092331E-2</v>
      </c>
      <c r="AH7" s="697">
        <f>+AO7/$BT7</f>
        <v>4.2253521126760563E-2</v>
      </c>
      <c r="AJ7" s="575" t="s">
        <v>547</v>
      </c>
      <c r="AK7" s="696">
        <f t="shared" ref="AK7:AP7" si="0">BO7</f>
        <v>131</v>
      </c>
      <c r="AL7" s="696">
        <f t="shared" si="0"/>
        <v>278</v>
      </c>
      <c r="AM7" s="696">
        <f t="shared" si="0"/>
        <v>769</v>
      </c>
      <c r="AN7" s="696">
        <f t="shared" si="0"/>
        <v>46</v>
      </c>
      <c r="AO7" s="696">
        <f t="shared" si="0"/>
        <v>54</v>
      </c>
      <c r="AP7" s="696">
        <f t="shared" si="0"/>
        <v>1278</v>
      </c>
      <c r="AR7" s="336" t="str">
        <f>CONCATENATE(AR6,AT6,AU6,AV6,AW6)</f>
        <v>業種別では、「飲食店・宿泊業」「卸売･小売業」で8時間超の割合が高い。</v>
      </c>
      <c r="BG7" s="37" t="s">
        <v>547</v>
      </c>
      <c r="BH7" s="89">
        <f>+BO7/$BT7</f>
        <v>0.10250391236306729</v>
      </c>
      <c r="BI7" s="35">
        <f>+BP7/$BT7</f>
        <v>0.21752738654147105</v>
      </c>
      <c r="BJ7" s="35">
        <f>+BQ7/$BT7</f>
        <v>0.60172143974960879</v>
      </c>
      <c r="BK7" s="35">
        <f>+BR7/$BT7</f>
        <v>3.5993740219092331E-2</v>
      </c>
      <c r="BL7" s="36">
        <f>+BS7/$BT7</f>
        <v>4.2253521126760563E-2</v>
      </c>
      <c r="BN7" s="37" t="s">
        <v>547</v>
      </c>
      <c r="BO7" s="82">
        <f>+集計・資料①!G32</f>
        <v>131</v>
      </c>
      <c r="BP7" s="82">
        <f>+集計・資料①!H32</f>
        <v>278</v>
      </c>
      <c r="BQ7" s="82">
        <f>+集計・資料①!I32</f>
        <v>769</v>
      </c>
      <c r="BR7" s="82">
        <f>+集計・資料①!J32</f>
        <v>46</v>
      </c>
      <c r="BS7" s="64">
        <f>+集計・資料①!K32</f>
        <v>54</v>
      </c>
      <c r="BT7" s="41">
        <f>+SUM(BO7:BS7)</f>
        <v>1278</v>
      </c>
    </row>
    <row r="8" spans="1:72">
      <c r="B8" s="954"/>
      <c r="C8" s="954"/>
      <c r="D8" s="954"/>
      <c r="E8" s="954"/>
      <c r="F8" s="954"/>
      <c r="G8" s="954"/>
      <c r="H8" s="954"/>
      <c r="I8" s="954"/>
      <c r="J8" s="954"/>
      <c r="K8" s="954"/>
      <c r="L8" s="954"/>
      <c r="N8" s="436"/>
      <c r="O8" s="87"/>
      <c r="P8" s="87"/>
      <c r="Q8" s="87"/>
      <c r="R8" s="87"/>
      <c r="S8" s="87"/>
      <c r="T8" s="87"/>
      <c r="U8" s="87"/>
      <c r="V8" s="87"/>
      <c r="W8" s="87"/>
      <c r="X8" s="87"/>
      <c r="Y8" s="87"/>
      <c r="Z8" s="87"/>
      <c r="AA8" s="437"/>
      <c r="AR8" s="336" t="s">
        <v>677</v>
      </c>
    </row>
    <row r="9" spans="1:72">
      <c r="B9" s="954"/>
      <c r="C9" s="954"/>
      <c r="D9" s="954"/>
      <c r="E9" s="954"/>
      <c r="F9" s="954"/>
      <c r="G9" s="954"/>
      <c r="H9" s="954"/>
      <c r="I9" s="954"/>
      <c r="J9" s="954"/>
      <c r="K9" s="954"/>
      <c r="L9" s="954"/>
      <c r="N9" s="436"/>
      <c r="O9" s="87"/>
      <c r="P9" s="87"/>
      <c r="Q9" s="87"/>
      <c r="R9" s="87"/>
      <c r="S9" s="87"/>
      <c r="T9" s="87"/>
      <c r="U9" s="87"/>
      <c r="V9" s="87"/>
      <c r="W9" s="87"/>
      <c r="X9" s="87"/>
      <c r="Y9" s="87"/>
      <c r="Z9" s="87"/>
      <c r="AA9" s="437"/>
      <c r="AC9" s="26" t="s">
        <v>428</v>
      </c>
      <c r="AG9" s="604"/>
      <c r="AJ9" s="26" t="s">
        <v>555</v>
      </c>
      <c r="AR9" s="336" t="s">
        <v>809</v>
      </c>
      <c r="BG9" s="26" t="s">
        <v>428</v>
      </c>
      <c r="BN9" s="26" t="s">
        <v>555</v>
      </c>
    </row>
    <row r="10" spans="1:72" ht="11.25" thickBot="1">
      <c r="B10" s="954"/>
      <c r="C10" s="954"/>
      <c r="D10" s="954"/>
      <c r="E10" s="954"/>
      <c r="F10" s="954"/>
      <c r="G10" s="954"/>
      <c r="H10" s="954"/>
      <c r="I10" s="954"/>
      <c r="J10" s="954"/>
      <c r="K10" s="954"/>
      <c r="L10" s="954"/>
      <c r="N10" s="436"/>
      <c r="O10" s="87"/>
      <c r="P10" s="87"/>
      <c r="Q10" s="87"/>
      <c r="R10" s="87"/>
      <c r="S10" s="87"/>
      <c r="T10" s="87"/>
      <c r="U10" s="87"/>
      <c r="V10" s="87"/>
      <c r="W10" s="87"/>
      <c r="X10" s="87"/>
      <c r="Y10" s="87"/>
      <c r="Z10" s="87"/>
      <c r="AA10" s="437"/>
    </row>
    <row r="11" spans="1:72" ht="11.25" customHeight="1">
      <c r="B11" s="954"/>
      <c r="C11" s="954"/>
      <c r="D11" s="954"/>
      <c r="E11" s="954"/>
      <c r="F11" s="954"/>
      <c r="G11" s="954"/>
      <c r="H11" s="954"/>
      <c r="I11" s="954"/>
      <c r="J11" s="954"/>
      <c r="K11" s="954"/>
      <c r="L11" s="954"/>
      <c r="N11" s="436"/>
      <c r="O11" s="87"/>
      <c r="P11" s="87"/>
      <c r="Q11" s="87"/>
      <c r="R11" s="87"/>
      <c r="S11" s="87"/>
      <c r="T11" s="87"/>
      <c r="U11" s="87"/>
      <c r="V11" s="87"/>
      <c r="W11" s="87"/>
      <c r="X11" s="87"/>
      <c r="Y11" s="87"/>
      <c r="Z11" s="87"/>
      <c r="AA11" s="437"/>
      <c r="AC11" s="935" t="s">
        <v>539</v>
      </c>
      <c r="AD11" s="936" t="s">
        <v>324</v>
      </c>
      <c r="AE11" s="933" t="s">
        <v>325</v>
      </c>
      <c r="AF11" s="937" t="s">
        <v>424</v>
      </c>
      <c r="AG11" s="936" t="s">
        <v>323</v>
      </c>
      <c r="AH11" s="937" t="s">
        <v>399</v>
      </c>
      <c r="AJ11" s="935" t="s">
        <v>539</v>
      </c>
      <c r="AK11" s="936" t="s">
        <v>324</v>
      </c>
      <c r="AL11" s="933" t="s">
        <v>325</v>
      </c>
      <c r="AM11" s="937" t="s">
        <v>424</v>
      </c>
      <c r="AN11" s="936" t="s">
        <v>323</v>
      </c>
      <c r="AO11" s="937" t="s">
        <v>399</v>
      </c>
      <c r="AP11" s="937" t="s">
        <v>545</v>
      </c>
      <c r="BG11" s="938" t="s">
        <v>539</v>
      </c>
      <c r="BH11" s="942" t="s">
        <v>324</v>
      </c>
      <c r="BI11" s="949" t="s">
        <v>325</v>
      </c>
      <c r="BJ11" s="948" t="s">
        <v>424</v>
      </c>
      <c r="BK11" s="946" t="s">
        <v>323</v>
      </c>
      <c r="BL11" s="944" t="s">
        <v>399</v>
      </c>
      <c r="BN11" s="938" t="s">
        <v>539</v>
      </c>
      <c r="BO11" s="942" t="s">
        <v>324</v>
      </c>
      <c r="BP11" s="949" t="s">
        <v>325</v>
      </c>
      <c r="BQ11" s="948" t="s">
        <v>424</v>
      </c>
      <c r="BR11" s="946" t="s">
        <v>323</v>
      </c>
      <c r="BS11" s="944" t="s">
        <v>399</v>
      </c>
      <c r="BT11" s="951" t="s">
        <v>545</v>
      </c>
    </row>
    <row r="12" spans="1:72" ht="11.25" thickBot="1">
      <c r="B12" s="954"/>
      <c r="C12" s="954"/>
      <c r="D12" s="954"/>
      <c r="E12" s="954"/>
      <c r="F12" s="954"/>
      <c r="G12" s="954"/>
      <c r="H12" s="954"/>
      <c r="I12" s="954"/>
      <c r="J12" s="954"/>
      <c r="K12" s="954"/>
      <c r="L12" s="954"/>
      <c r="N12" s="436"/>
      <c r="O12" s="87"/>
      <c r="P12" s="87"/>
      <c r="Q12" s="87"/>
      <c r="R12" s="87"/>
      <c r="S12" s="87"/>
      <c r="T12" s="87"/>
      <c r="U12" s="87"/>
      <c r="V12" s="87"/>
      <c r="W12" s="87"/>
      <c r="X12" s="87"/>
      <c r="Y12" s="87"/>
      <c r="Z12" s="87"/>
      <c r="AA12" s="437"/>
      <c r="AC12" s="935"/>
      <c r="AD12" s="937"/>
      <c r="AE12" s="934"/>
      <c r="AF12" s="937"/>
      <c r="AG12" s="937"/>
      <c r="AH12" s="937"/>
      <c r="AJ12" s="935"/>
      <c r="AK12" s="937"/>
      <c r="AL12" s="934"/>
      <c r="AM12" s="937"/>
      <c r="AN12" s="937"/>
      <c r="AO12" s="937"/>
      <c r="AP12" s="937"/>
      <c r="BG12" s="939"/>
      <c r="BH12" s="943"/>
      <c r="BI12" s="950"/>
      <c r="BJ12" s="947"/>
      <c r="BK12" s="947"/>
      <c r="BL12" s="945"/>
      <c r="BN12" s="939"/>
      <c r="BO12" s="943"/>
      <c r="BP12" s="950"/>
      <c r="BQ12" s="947"/>
      <c r="BR12" s="947"/>
      <c r="BS12" s="945"/>
      <c r="BT12" s="952"/>
    </row>
    <row r="13" spans="1:72" ht="12.75" customHeight="1">
      <c r="B13" s="954"/>
      <c r="C13" s="954"/>
      <c r="D13" s="954"/>
      <c r="E13" s="954"/>
      <c r="F13" s="954"/>
      <c r="G13" s="954"/>
      <c r="H13" s="954"/>
      <c r="I13" s="954"/>
      <c r="J13" s="954"/>
      <c r="K13" s="954"/>
      <c r="L13" s="954"/>
      <c r="N13" s="436"/>
      <c r="O13" s="87"/>
      <c r="P13" s="87"/>
      <c r="Q13" s="87"/>
      <c r="R13" s="87"/>
      <c r="S13" s="87"/>
      <c r="T13" s="87"/>
      <c r="U13" s="87"/>
      <c r="V13" s="87"/>
      <c r="W13" s="87"/>
      <c r="X13" s="87"/>
      <c r="Y13" s="87"/>
      <c r="Z13" s="87"/>
      <c r="AA13" s="437"/>
      <c r="AC13" s="573" t="s">
        <v>401</v>
      </c>
      <c r="AD13" s="688">
        <f>BH25</f>
        <v>0.10126582278481013</v>
      </c>
      <c r="AE13" s="688">
        <f>BI25</f>
        <v>0.29535864978902954</v>
      </c>
      <c r="AF13" s="688">
        <f>BJ25</f>
        <v>0.56540084388185652</v>
      </c>
      <c r="AG13" s="697">
        <f>BK25</f>
        <v>1.2658227848101266E-2</v>
      </c>
      <c r="AH13" s="688">
        <f>BL25</f>
        <v>2.5316455696202531E-2</v>
      </c>
      <c r="AJ13" s="573" t="s">
        <v>401</v>
      </c>
      <c r="AK13" s="696">
        <f t="shared" ref="AK13:AP13" si="1">BO25</f>
        <v>24</v>
      </c>
      <c r="AL13" s="696">
        <f t="shared" si="1"/>
        <v>70</v>
      </c>
      <c r="AM13" s="696">
        <f t="shared" si="1"/>
        <v>134</v>
      </c>
      <c r="AN13" s="696">
        <f t="shared" si="1"/>
        <v>3</v>
      </c>
      <c r="AO13" s="696">
        <f t="shared" si="1"/>
        <v>6</v>
      </c>
      <c r="AP13" s="696">
        <f t="shared" si="1"/>
        <v>237</v>
      </c>
      <c r="BG13" s="44" t="s">
        <v>546</v>
      </c>
      <c r="BH13" s="90" t="e">
        <f t="shared" ref="BH13:BH25" si="2">+BO13/$BT13</f>
        <v>#DIV/0!</v>
      </c>
      <c r="BI13" s="46" t="e">
        <f t="shared" ref="BI13:BI25" si="3">+BP13/$BT13</f>
        <v>#DIV/0!</v>
      </c>
      <c r="BJ13" s="46" t="e">
        <f t="shared" ref="BJ13:BJ25" si="4">+BQ13/$BT13</f>
        <v>#DIV/0!</v>
      </c>
      <c r="BK13" s="46" t="e">
        <f t="shared" ref="BK13:BK25" si="5">+BR13/$BT13</f>
        <v>#DIV/0!</v>
      </c>
      <c r="BL13" s="91" t="e">
        <f t="shared" ref="BL13:BL25" si="6">+BS13/$BT13</f>
        <v>#DIV/0!</v>
      </c>
      <c r="BN13" s="44" t="s">
        <v>546</v>
      </c>
      <c r="BO13" s="92">
        <f>+集計・資料①!G6</f>
        <v>0</v>
      </c>
      <c r="BP13" s="93">
        <f>+集計・資料①!H6</f>
        <v>0</v>
      </c>
      <c r="BQ13" s="93">
        <f>+集計・資料①!I6</f>
        <v>0</v>
      </c>
      <c r="BR13" s="93">
        <f>+集計・資料①!J6</f>
        <v>0</v>
      </c>
      <c r="BS13" s="94">
        <f>+集計・資料①!K6</f>
        <v>0</v>
      </c>
      <c r="BT13" s="51">
        <f>+SUM(BO13:BS13)</f>
        <v>0</v>
      </c>
    </row>
    <row r="14" spans="1:72" ht="12.75" customHeight="1">
      <c r="B14" s="954"/>
      <c r="C14" s="954"/>
      <c r="D14" s="954"/>
      <c r="E14" s="954"/>
      <c r="F14" s="954"/>
      <c r="G14" s="954"/>
      <c r="H14" s="954"/>
      <c r="I14" s="954"/>
      <c r="J14" s="954"/>
      <c r="K14" s="954"/>
      <c r="L14" s="954"/>
      <c r="N14" s="436"/>
      <c r="O14" s="87"/>
      <c r="P14" s="87"/>
      <c r="Q14" s="87"/>
      <c r="R14" s="87"/>
      <c r="S14" s="87"/>
      <c r="T14" s="87"/>
      <c r="U14" s="87"/>
      <c r="V14" s="87"/>
      <c r="W14" s="87"/>
      <c r="X14" s="87"/>
      <c r="Y14" s="87"/>
      <c r="Z14" s="87"/>
      <c r="AA14" s="437"/>
      <c r="AC14" s="690" t="s">
        <v>402</v>
      </c>
      <c r="AD14" s="688">
        <f>BH24</f>
        <v>7.3684210526315783E-2</v>
      </c>
      <c r="AE14" s="688">
        <f>BI24</f>
        <v>0.31578947368421051</v>
      </c>
      <c r="AF14" s="688">
        <f>BJ24</f>
        <v>0.51578947368421058</v>
      </c>
      <c r="AG14" s="697">
        <f>BK24</f>
        <v>3.6842105263157891E-2</v>
      </c>
      <c r="AH14" s="688">
        <f>BL24</f>
        <v>5.7894736842105263E-2</v>
      </c>
      <c r="AJ14" s="690" t="s">
        <v>402</v>
      </c>
      <c r="AK14" s="696">
        <f t="shared" ref="AK14:AP14" si="7">BO24</f>
        <v>14</v>
      </c>
      <c r="AL14" s="696">
        <f t="shared" si="7"/>
        <v>60</v>
      </c>
      <c r="AM14" s="696">
        <f t="shared" si="7"/>
        <v>98</v>
      </c>
      <c r="AN14" s="696">
        <f t="shared" si="7"/>
        <v>7</v>
      </c>
      <c r="AO14" s="696">
        <f t="shared" si="7"/>
        <v>11</v>
      </c>
      <c r="AP14" s="696">
        <f t="shared" si="7"/>
        <v>190</v>
      </c>
      <c r="AR14" s="789" t="s">
        <v>678</v>
      </c>
      <c r="AS14" s="790"/>
      <c r="AT14" s="790"/>
      <c r="AU14" s="790"/>
      <c r="AV14" s="790"/>
      <c r="AW14" s="790"/>
      <c r="AX14" s="790"/>
      <c r="AY14" s="790"/>
      <c r="AZ14" s="790"/>
      <c r="BA14" s="790"/>
      <c r="BB14" s="790"/>
      <c r="BC14" s="790"/>
      <c r="BG14" s="7" t="s">
        <v>533</v>
      </c>
      <c r="BH14" s="96">
        <f t="shared" si="2"/>
        <v>0.16666666666666666</v>
      </c>
      <c r="BI14" s="72">
        <f t="shared" si="3"/>
        <v>0.23809523809523808</v>
      </c>
      <c r="BJ14" s="72">
        <f t="shared" si="4"/>
        <v>0.53174603174603174</v>
      </c>
      <c r="BK14" s="72">
        <f t="shared" si="5"/>
        <v>4.7619047619047616E-2</v>
      </c>
      <c r="BL14" s="73">
        <f t="shared" si="6"/>
        <v>1.5873015873015872E-2</v>
      </c>
      <c r="BN14" s="7" t="s">
        <v>533</v>
      </c>
      <c r="BO14" s="97">
        <f>+集計・資料①!G8</f>
        <v>21</v>
      </c>
      <c r="BP14" s="75">
        <f>+集計・資料①!H8</f>
        <v>30</v>
      </c>
      <c r="BQ14" s="75">
        <f>+集計・資料①!I8</f>
        <v>67</v>
      </c>
      <c r="BR14" s="75">
        <f>+集計・資料①!J8</f>
        <v>6</v>
      </c>
      <c r="BS14" s="98">
        <f>+集計・資料①!K8</f>
        <v>2</v>
      </c>
      <c r="BT14" s="54">
        <f t="shared" ref="BT14:BT25" si="8">+SUM(BO14:BS14)</f>
        <v>126</v>
      </c>
    </row>
    <row r="15" spans="1:72" ht="10.5" customHeight="1">
      <c r="B15" s="954"/>
      <c r="C15" s="954"/>
      <c r="D15" s="954"/>
      <c r="E15" s="954"/>
      <c r="F15" s="954"/>
      <c r="G15" s="954"/>
      <c r="H15" s="954"/>
      <c r="I15" s="954"/>
      <c r="J15" s="954"/>
      <c r="K15" s="954"/>
      <c r="L15" s="954"/>
      <c r="N15" s="438"/>
      <c r="O15" s="439"/>
      <c r="P15" s="439"/>
      <c r="Q15" s="439"/>
      <c r="R15" s="439"/>
      <c r="S15" s="439"/>
      <c r="T15" s="439"/>
      <c r="U15" s="439"/>
      <c r="V15" s="439"/>
      <c r="W15" s="439"/>
      <c r="X15" s="439"/>
      <c r="Y15" s="439"/>
      <c r="Z15" s="439"/>
      <c r="AA15" s="440"/>
      <c r="AC15" s="573" t="s">
        <v>403</v>
      </c>
      <c r="AD15" s="697">
        <f>BH23</f>
        <v>0.15384615384615385</v>
      </c>
      <c r="AE15" s="688">
        <f>BI23</f>
        <v>0.15384615384615385</v>
      </c>
      <c r="AF15" s="688">
        <f>BJ23</f>
        <v>0.69230769230769229</v>
      </c>
      <c r="AG15" s="697">
        <f>BK23</f>
        <v>0</v>
      </c>
      <c r="AH15" s="688">
        <f>BL23</f>
        <v>0</v>
      </c>
      <c r="AJ15" s="573" t="s">
        <v>403</v>
      </c>
      <c r="AK15" s="696">
        <f t="shared" ref="AK15:AP15" si="9">BO23</f>
        <v>2</v>
      </c>
      <c r="AL15" s="696">
        <f t="shared" si="9"/>
        <v>2</v>
      </c>
      <c r="AM15" s="696">
        <f t="shared" si="9"/>
        <v>9</v>
      </c>
      <c r="AN15" s="696">
        <f t="shared" si="9"/>
        <v>0</v>
      </c>
      <c r="AO15" s="696">
        <f t="shared" si="9"/>
        <v>0</v>
      </c>
      <c r="AP15" s="696">
        <f t="shared" si="9"/>
        <v>13</v>
      </c>
      <c r="AR15" s="915" t="str">
        <f>CONCATENATE("　",AR4,CHAR(10),"　",AR7,CHAR(10),"　",AR9)</f>
        <v>　常用従業員の１日あたりの所定労働時間について、8時間以下と回答した事業所が全体の92.2%となり、8時間超は3.6%となった。
　業種別では、「飲食店・宿泊業」「卸売･小売業」で8時間超の割合が高い。
　規模別では、「1～4人」の事業所が他と比べ、8時間超の割合が高い</v>
      </c>
      <c r="AS15" s="915"/>
      <c r="AT15" s="915"/>
      <c r="AU15" s="915"/>
      <c r="AV15" s="915"/>
      <c r="AW15" s="915"/>
      <c r="AX15" s="915"/>
      <c r="AY15" s="915"/>
      <c r="AZ15" s="915"/>
      <c r="BA15" s="915"/>
      <c r="BB15" s="915"/>
      <c r="BC15" s="915"/>
      <c r="BG15" s="7" t="s">
        <v>534</v>
      </c>
      <c r="BH15" s="96">
        <f t="shared" si="2"/>
        <v>9.6551724137931033E-2</v>
      </c>
      <c r="BI15" s="72">
        <f t="shared" si="3"/>
        <v>0.21379310344827587</v>
      </c>
      <c r="BJ15" s="72">
        <f t="shared" si="4"/>
        <v>0.6</v>
      </c>
      <c r="BK15" s="72">
        <f t="shared" si="5"/>
        <v>6.8965517241379309E-3</v>
      </c>
      <c r="BL15" s="73">
        <f t="shared" si="6"/>
        <v>8.2758620689655171E-2</v>
      </c>
      <c r="BN15" s="7" t="s">
        <v>534</v>
      </c>
      <c r="BO15" s="97">
        <f>+集計・資料①!G10</f>
        <v>14</v>
      </c>
      <c r="BP15" s="75">
        <f>+集計・資料①!H10</f>
        <v>31</v>
      </c>
      <c r="BQ15" s="75">
        <f>+集計・資料①!I10</f>
        <v>87</v>
      </c>
      <c r="BR15" s="75">
        <f>+集計・資料①!J10</f>
        <v>1</v>
      </c>
      <c r="BS15" s="98">
        <f>+集計・資料①!K10</f>
        <v>12</v>
      </c>
      <c r="BT15" s="54">
        <f t="shared" si="8"/>
        <v>145</v>
      </c>
    </row>
    <row r="16" spans="1:72" ht="10.5" customHeight="1">
      <c r="N16" s="87"/>
      <c r="O16" s="87"/>
      <c r="P16" s="87"/>
      <c r="Q16" s="87"/>
      <c r="R16" s="87"/>
      <c r="S16" s="87"/>
      <c r="T16" s="87"/>
      <c r="U16" s="87"/>
      <c r="V16" s="87"/>
      <c r="W16" s="87"/>
      <c r="X16" s="87"/>
      <c r="Y16" s="87"/>
      <c r="Z16" s="87"/>
      <c r="AA16" s="87"/>
      <c r="AC16" s="690" t="s">
        <v>404</v>
      </c>
      <c r="AD16" s="697">
        <f>BH22</f>
        <v>0.11538461538461539</v>
      </c>
      <c r="AE16" s="688">
        <f>BI22</f>
        <v>0.11538461538461539</v>
      </c>
      <c r="AF16" s="688">
        <f>BJ22</f>
        <v>0.69230769230769229</v>
      </c>
      <c r="AG16" s="697">
        <f>BK22</f>
        <v>0</v>
      </c>
      <c r="AH16" s="688">
        <f>BL22</f>
        <v>7.6923076923076927E-2</v>
      </c>
      <c r="AJ16" s="690" t="s">
        <v>404</v>
      </c>
      <c r="AK16" s="696">
        <f t="shared" ref="AK16:AP16" si="10">BO22</f>
        <v>3</v>
      </c>
      <c r="AL16" s="696">
        <f t="shared" si="10"/>
        <v>3</v>
      </c>
      <c r="AM16" s="696">
        <f t="shared" si="10"/>
        <v>18</v>
      </c>
      <c r="AN16" s="696">
        <f t="shared" si="10"/>
        <v>0</v>
      </c>
      <c r="AO16" s="696">
        <f t="shared" si="10"/>
        <v>2</v>
      </c>
      <c r="AP16" s="696">
        <f t="shared" si="10"/>
        <v>26</v>
      </c>
      <c r="AR16" s="915"/>
      <c r="AS16" s="915"/>
      <c r="AT16" s="915"/>
      <c r="AU16" s="915"/>
      <c r="AV16" s="915"/>
      <c r="AW16" s="915"/>
      <c r="AX16" s="915"/>
      <c r="AY16" s="915"/>
      <c r="AZ16" s="915"/>
      <c r="BA16" s="915"/>
      <c r="BB16" s="915"/>
      <c r="BC16" s="915"/>
      <c r="BG16" s="7" t="s">
        <v>532</v>
      </c>
      <c r="BH16" s="96">
        <f t="shared" si="2"/>
        <v>0.11904761904761904</v>
      </c>
      <c r="BI16" s="72">
        <f t="shared" si="3"/>
        <v>2.3809523809523808E-2</v>
      </c>
      <c r="BJ16" s="72">
        <f t="shared" si="4"/>
        <v>0.7857142857142857</v>
      </c>
      <c r="BK16" s="72">
        <f t="shared" si="5"/>
        <v>2.3809523809523808E-2</v>
      </c>
      <c r="BL16" s="73">
        <f t="shared" si="6"/>
        <v>4.7619047619047616E-2</v>
      </c>
      <c r="BN16" s="7" t="s">
        <v>532</v>
      </c>
      <c r="BO16" s="97">
        <f>+集計・資料①!G12</f>
        <v>5</v>
      </c>
      <c r="BP16" s="75">
        <f>+集計・資料①!H12</f>
        <v>1</v>
      </c>
      <c r="BQ16" s="75">
        <f>+集計・資料①!I12</f>
        <v>33</v>
      </c>
      <c r="BR16" s="75">
        <f>+集計・資料①!J12</f>
        <v>1</v>
      </c>
      <c r="BS16" s="98">
        <f>+集計・資料①!K12</f>
        <v>2</v>
      </c>
      <c r="BT16" s="54">
        <f t="shared" si="8"/>
        <v>42</v>
      </c>
    </row>
    <row r="17" spans="1:72">
      <c r="A17" s="433"/>
      <c r="B17" s="434"/>
      <c r="C17" s="434"/>
      <c r="D17" s="434"/>
      <c r="E17" s="434"/>
      <c r="F17" s="434"/>
      <c r="G17" s="434"/>
      <c r="H17" s="434"/>
      <c r="I17" s="434"/>
      <c r="J17" s="434"/>
      <c r="K17" s="434"/>
      <c r="L17" s="434"/>
      <c r="M17" s="434"/>
      <c r="N17" s="434"/>
      <c r="O17" s="434"/>
      <c r="P17" s="434"/>
      <c r="Q17" s="434"/>
      <c r="R17" s="434"/>
      <c r="S17" s="434"/>
      <c r="T17" s="434"/>
      <c r="U17" s="434"/>
      <c r="V17" s="434"/>
      <c r="W17" s="434"/>
      <c r="X17" s="434"/>
      <c r="Y17" s="434"/>
      <c r="Z17" s="434"/>
      <c r="AA17" s="435"/>
      <c r="AC17" s="573" t="s">
        <v>405</v>
      </c>
      <c r="AD17" s="697">
        <f>BH21</f>
        <v>7.4688796680497924E-2</v>
      </c>
      <c r="AE17" s="688">
        <f>BI21</f>
        <v>0.21161825726141079</v>
      </c>
      <c r="AF17" s="688">
        <f>BJ21</f>
        <v>0.59751037344398339</v>
      </c>
      <c r="AG17" s="769">
        <f>BK21</f>
        <v>7.4688796680497924E-2</v>
      </c>
      <c r="AH17" s="688">
        <f>BL21</f>
        <v>4.1493775933609957E-2</v>
      </c>
      <c r="AJ17" s="573" t="s">
        <v>270</v>
      </c>
      <c r="AK17" s="696">
        <f t="shared" ref="AK17:AP17" si="11">BO21</f>
        <v>18</v>
      </c>
      <c r="AL17" s="696">
        <f t="shared" si="11"/>
        <v>51</v>
      </c>
      <c r="AM17" s="696">
        <f t="shared" si="11"/>
        <v>144</v>
      </c>
      <c r="AN17" s="696">
        <f t="shared" si="11"/>
        <v>18</v>
      </c>
      <c r="AO17" s="696">
        <f t="shared" si="11"/>
        <v>10</v>
      </c>
      <c r="AP17" s="696">
        <f t="shared" si="11"/>
        <v>241</v>
      </c>
      <c r="AR17" s="915"/>
      <c r="AS17" s="915"/>
      <c r="AT17" s="915"/>
      <c r="AU17" s="915"/>
      <c r="AV17" s="915"/>
      <c r="AW17" s="915"/>
      <c r="AX17" s="915"/>
      <c r="AY17" s="915"/>
      <c r="AZ17" s="915"/>
      <c r="BA17" s="915"/>
      <c r="BB17" s="915"/>
      <c r="BC17" s="915"/>
      <c r="BG17" s="7" t="s">
        <v>531</v>
      </c>
      <c r="BH17" s="96">
        <f t="shared" si="2"/>
        <v>8.8397790055248615E-2</v>
      </c>
      <c r="BI17" s="72">
        <f t="shared" si="3"/>
        <v>8.8397790055248615E-2</v>
      </c>
      <c r="BJ17" s="72">
        <f t="shared" si="4"/>
        <v>0.76795580110497241</v>
      </c>
      <c r="BK17" s="72">
        <f t="shared" si="5"/>
        <v>3.3149171270718231E-2</v>
      </c>
      <c r="BL17" s="73">
        <f t="shared" si="6"/>
        <v>2.2099447513812154E-2</v>
      </c>
      <c r="BN17" s="7" t="s">
        <v>531</v>
      </c>
      <c r="BO17" s="97">
        <f>+集計・資料①!G14</f>
        <v>16</v>
      </c>
      <c r="BP17" s="75">
        <f>+集計・資料①!H14</f>
        <v>16</v>
      </c>
      <c r="BQ17" s="75">
        <f>+集計・資料①!I14</f>
        <v>139</v>
      </c>
      <c r="BR17" s="75">
        <f>+集計・資料①!J14</f>
        <v>6</v>
      </c>
      <c r="BS17" s="98">
        <f>+集計・資料①!K14</f>
        <v>4</v>
      </c>
      <c r="BT17" s="54">
        <f t="shared" si="8"/>
        <v>181</v>
      </c>
    </row>
    <row r="18" spans="1:72">
      <c r="A18" s="436"/>
      <c r="B18" s="87"/>
      <c r="C18" s="87"/>
      <c r="D18" s="87"/>
      <c r="E18" s="87"/>
      <c r="F18" s="87"/>
      <c r="G18" s="87"/>
      <c r="H18" s="87"/>
      <c r="I18" s="87"/>
      <c r="J18" s="87"/>
      <c r="K18" s="87"/>
      <c r="L18" s="87"/>
      <c r="M18" s="87"/>
      <c r="N18" s="87"/>
      <c r="O18" s="87"/>
      <c r="P18" s="87"/>
      <c r="Q18" s="87"/>
      <c r="R18" s="87"/>
      <c r="S18" s="87"/>
      <c r="T18" s="87"/>
      <c r="U18" s="87"/>
      <c r="V18" s="87"/>
      <c r="W18" s="87"/>
      <c r="X18" s="87"/>
      <c r="Y18" s="87"/>
      <c r="Z18" s="87"/>
      <c r="AA18" s="437"/>
      <c r="AC18" s="690" t="s">
        <v>406</v>
      </c>
      <c r="AD18" s="697">
        <f>BH20</f>
        <v>0.23809523809523808</v>
      </c>
      <c r="AE18" s="688">
        <f>BI20</f>
        <v>0.2857142857142857</v>
      </c>
      <c r="AF18" s="688">
        <f>BJ20</f>
        <v>0.42857142857142855</v>
      </c>
      <c r="AG18" s="697">
        <f>BK20</f>
        <v>4.7619047619047616E-2</v>
      </c>
      <c r="AH18" s="688">
        <f>BL20</f>
        <v>0</v>
      </c>
      <c r="AJ18" s="690" t="s">
        <v>406</v>
      </c>
      <c r="AK18" s="696">
        <f t="shared" ref="AK18:AP18" si="12">BO20</f>
        <v>5</v>
      </c>
      <c r="AL18" s="696">
        <f t="shared" si="12"/>
        <v>6</v>
      </c>
      <c r="AM18" s="696">
        <f t="shared" si="12"/>
        <v>9</v>
      </c>
      <c r="AN18" s="696">
        <f t="shared" si="12"/>
        <v>1</v>
      </c>
      <c r="AO18" s="696">
        <f t="shared" si="12"/>
        <v>0</v>
      </c>
      <c r="AP18" s="696">
        <f t="shared" si="12"/>
        <v>21</v>
      </c>
      <c r="AR18" s="915"/>
      <c r="AS18" s="915"/>
      <c r="AT18" s="915"/>
      <c r="AU18" s="915"/>
      <c r="AV18" s="915"/>
      <c r="AW18" s="915"/>
      <c r="AX18" s="915"/>
      <c r="AY18" s="915"/>
      <c r="AZ18" s="915"/>
      <c r="BA18" s="915"/>
      <c r="BB18" s="915"/>
      <c r="BC18" s="915"/>
      <c r="BG18" s="7" t="s">
        <v>530</v>
      </c>
      <c r="BH18" s="96">
        <f t="shared" si="2"/>
        <v>0.14285714285714285</v>
      </c>
      <c r="BI18" s="72">
        <f t="shared" si="3"/>
        <v>8.5714285714285715E-2</v>
      </c>
      <c r="BJ18" s="72">
        <f t="shared" si="4"/>
        <v>0.54285714285714282</v>
      </c>
      <c r="BK18" s="72">
        <f t="shared" si="5"/>
        <v>8.5714285714285715E-2</v>
      </c>
      <c r="BL18" s="73">
        <f t="shared" si="6"/>
        <v>0.14285714285714285</v>
      </c>
      <c r="BN18" s="7" t="s">
        <v>530</v>
      </c>
      <c r="BO18" s="97">
        <f>+集計・資料①!G16</f>
        <v>5</v>
      </c>
      <c r="BP18" s="75">
        <f>+集計・資料①!H16</f>
        <v>3</v>
      </c>
      <c r="BQ18" s="75">
        <f>+集計・資料①!I16</f>
        <v>19</v>
      </c>
      <c r="BR18" s="75">
        <f>+集計・資料①!J16</f>
        <v>3</v>
      </c>
      <c r="BS18" s="98">
        <f>+集計・資料①!K16</f>
        <v>5</v>
      </c>
      <c r="BT18" s="54">
        <f t="shared" si="8"/>
        <v>35</v>
      </c>
    </row>
    <row r="19" spans="1:72">
      <c r="A19" s="436"/>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437"/>
      <c r="AC19" s="573" t="s">
        <v>407</v>
      </c>
      <c r="AD19" s="697">
        <f>BH19</f>
        <v>0.19047619047619047</v>
      </c>
      <c r="AE19" s="688">
        <f>BI19</f>
        <v>0.23809523809523808</v>
      </c>
      <c r="AF19" s="688">
        <f>BJ19</f>
        <v>0.5714285714285714</v>
      </c>
      <c r="AG19" s="697">
        <f>BK19</f>
        <v>0</v>
      </c>
      <c r="AH19" s="688">
        <f>BL19</f>
        <v>0</v>
      </c>
      <c r="AJ19" s="573" t="s">
        <v>407</v>
      </c>
      <c r="AK19" s="696">
        <f t="shared" ref="AK19:AP19" si="13">BO19</f>
        <v>4</v>
      </c>
      <c r="AL19" s="696">
        <f t="shared" si="13"/>
        <v>5</v>
      </c>
      <c r="AM19" s="696">
        <f t="shared" si="13"/>
        <v>12</v>
      </c>
      <c r="AN19" s="696">
        <f t="shared" si="13"/>
        <v>0</v>
      </c>
      <c r="AO19" s="696">
        <f t="shared" si="13"/>
        <v>0</v>
      </c>
      <c r="AP19" s="696">
        <f t="shared" si="13"/>
        <v>21</v>
      </c>
      <c r="AR19" s="915"/>
      <c r="AS19" s="915"/>
      <c r="AT19" s="915"/>
      <c r="AU19" s="915"/>
      <c r="AV19" s="915"/>
      <c r="AW19" s="915"/>
      <c r="AX19" s="915"/>
      <c r="AY19" s="915"/>
      <c r="AZ19" s="915"/>
      <c r="BA19" s="915"/>
      <c r="BB19" s="915"/>
      <c r="BC19" s="915"/>
      <c r="BG19" s="7" t="s">
        <v>535</v>
      </c>
      <c r="BH19" s="96">
        <f t="shared" si="2"/>
        <v>0.19047619047619047</v>
      </c>
      <c r="BI19" s="72">
        <f t="shared" si="3"/>
        <v>0.23809523809523808</v>
      </c>
      <c r="BJ19" s="72">
        <f t="shared" si="4"/>
        <v>0.5714285714285714</v>
      </c>
      <c r="BK19" s="72">
        <f t="shared" si="5"/>
        <v>0</v>
      </c>
      <c r="BL19" s="73">
        <f t="shared" si="6"/>
        <v>0</v>
      </c>
      <c r="BN19" s="7" t="s">
        <v>535</v>
      </c>
      <c r="BO19" s="97">
        <f>+集計・資料①!G18</f>
        <v>4</v>
      </c>
      <c r="BP19" s="75">
        <f>+集計・資料①!H18</f>
        <v>5</v>
      </c>
      <c r="BQ19" s="75">
        <f>+集計・資料①!I18</f>
        <v>12</v>
      </c>
      <c r="BR19" s="75">
        <f>+集計・資料①!J18</f>
        <v>0</v>
      </c>
      <c r="BS19" s="98">
        <f>+集計・資料①!K18</f>
        <v>0</v>
      </c>
      <c r="BT19" s="54">
        <f t="shared" si="8"/>
        <v>21</v>
      </c>
    </row>
    <row r="20" spans="1:72">
      <c r="A20" s="436"/>
      <c r="B20" s="87"/>
      <c r="C20" s="87"/>
      <c r="D20" s="87"/>
      <c r="E20" s="87"/>
      <c r="F20" s="87"/>
      <c r="G20" s="87"/>
      <c r="H20" s="87"/>
      <c r="I20" s="87"/>
      <c r="J20" s="87"/>
      <c r="K20" s="87"/>
      <c r="L20" s="87"/>
      <c r="M20" s="87"/>
      <c r="N20" s="87"/>
      <c r="O20" s="87"/>
      <c r="P20" s="87"/>
      <c r="Q20" s="87"/>
      <c r="R20" s="87"/>
      <c r="S20" s="87"/>
      <c r="T20" s="87"/>
      <c r="U20" s="87"/>
      <c r="V20" s="87"/>
      <c r="W20" s="87"/>
      <c r="X20" s="87"/>
      <c r="Y20" s="87"/>
      <c r="Z20" s="87"/>
      <c r="AA20" s="437"/>
      <c r="AC20" s="690" t="s">
        <v>408</v>
      </c>
      <c r="AD20" s="697">
        <f>BH18</f>
        <v>0.14285714285714285</v>
      </c>
      <c r="AE20" s="688">
        <f>BI18</f>
        <v>8.5714285714285715E-2</v>
      </c>
      <c r="AF20" s="688">
        <f>BJ18</f>
        <v>0.54285714285714282</v>
      </c>
      <c r="AG20" s="769">
        <f>BK18</f>
        <v>8.5714285714285715E-2</v>
      </c>
      <c r="AH20" s="688">
        <f>BL18</f>
        <v>0.14285714285714285</v>
      </c>
      <c r="AJ20" s="690" t="s">
        <v>408</v>
      </c>
      <c r="AK20" s="696">
        <f t="shared" ref="AK20:AP20" si="14">BO18</f>
        <v>5</v>
      </c>
      <c r="AL20" s="696">
        <f t="shared" si="14"/>
        <v>3</v>
      </c>
      <c r="AM20" s="696">
        <f t="shared" si="14"/>
        <v>19</v>
      </c>
      <c r="AN20" s="696">
        <f t="shared" si="14"/>
        <v>3</v>
      </c>
      <c r="AO20" s="696">
        <f t="shared" si="14"/>
        <v>5</v>
      </c>
      <c r="AP20" s="696">
        <f t="shared" si="14"/>
        <v>35</v>
      </c>
      <c r="AR20" s="915"/>
      <c r="AS20" s="915"/>
      <c r="AT20" s="915"/>
      <c r="AU20" s="915"/>
      <c r="AV20" s="915"/>
      <c r="AW20" s="915"/>
      <c r="AX20" s="915"/>
      <c r="AY20" s="915"/>
      <c r="AZ20" s="915"/>
      <c r="BA20" s="915"/>
      <c r="BB20" s="915"/>
      <c r="BC20" s="915"/>
      <c r="BG20" s="7" t="s">
        <v>529</v>
      </c>
      <c r="BH20" s="96">
        <f t="shared" si="2"/>
        <v>0.23809523809523808</v>
      </c>
      <c r="BI20" s="72">
        <f t="shared" si="3"/>
        <v>0.2857142857142857</v>
      </c>
      <c r="BJ20" s="72">
        <f t="shared" si="4"/>
        <v>0.42857142857142855</v>
      </c>
      <c r="BK20" s="72">
        <f t="shared" si="5"/>
        <v>4.7619047619047616E-2</v>
      </c>
      <c r="BL20" s="73">
        <f t="shared" si="6"/>
        <v>0</v>
      </c>
      <c r="BN20" s="7" t="s">
        <v>529</v>
      </c>
      <c r="BO20" s="97">
        <f>+集計・資料①!G20</f>
        <v>5</v>
      </c>
      <c r="BP20" s="75">
        <f>+集計・資料①!H20</f>
        <v>6</v>
      </c>
      <c r="BQ20" s="75">
        <f>+集計・資料①!I20</f>
        <v>9</v>
      </c>
      <c r="BR20" s="75">
        <f>+集計・資料①!J20</f>
        <v>1</v>
      </c>
      <c r="BS20" s="98">
        <f>+集計・資料①!K20</f>
        <v>0</v>
      </c>
      <c r="BT20" s="54">
        <f t="shared" si="8"/>
        <v>21</v>
      </c>
    </row>
    <row r="21" spans="1:72">
      <c r="A21" s="436"/>
      <c r="B21" s="87"/>
      <c r="C21" s="87"/>
      <c r="D21" s="87"/>
      <c r="E21" s="87"/>
      <c r="F21" s="87"/>
      <c r="G21" s="87"/>
      <c r="H21" s="87"/>
      <c r="I21" s="87"/>
      <c r="J21" s="87"/>
      <c r="K21" s="87"/>
      <c r="L21" s="87"/>
      <c r="M21" s="87"/>
      <c r="N21" s="87"/>
      <c r="O21" s="87"/>
      <c r="P21" s="87"/>
      <c r="Q21" s="87"/>
      <c r="R21" s="87"/>
      <c r="S21" s="87"/>
      <c r="T21" s="87"/>
      <c r="U21" s="87"/>
      <c r="V21" s="87"/>
      <c r="W21" s="87"/>
      <c r="X21" s="87"/>
      <c r="Y21" s="87"/>
      <c r="Z21" s="87"/>
      <c r="AA21" s="437"/>
      <c r="AC21" s="573" t="s">
        <v>409</v>
      </c>
      <c r="AD21" s="688">
        <f>BH17</f>
        <v>8.8397790055248615E-2</v>
      </c>
      <c r="AE21" s="688">
        <f>BI17</f>
        <v>8.8397790055248615E-2</v>
      </c>
      <c r="AF21" s="688">
        <f>BJ17</f>
        <v>0.76795580110497241</v>
      </c>
      <c r="AG21" s="697">
        <f>BK17</f>
        <v>3.3149171270718231E-2</v>
      </c>
      <c r="AH21" s="688">
        <f>BL17</f>
        <v>2.2099447513812154E-2</v>
      </c>
      <c r="AJ21" s="573" t="s">
        <v>409</v>
      </c>
      <c r="AK21" s="696">
        <f t="shared" ref="AK21:AP21" si="15">BO17</f>
        <v>16</v>
      </c>
      <c r="AL21" s="696">
        <f t="shared" si="15"/>
        <v>16</v>
      </c>
      <c r="AM21" s="696">
        <f t="shared" si="15"/>
        <v>139</v>
      </c>
      <c r="AN21" s="696">
        <f t="shared" si="15"/>
        <v>6</v>
      </c>
      <c r="AO21" s="696">
        <f t="shared" si="15"/>
        <v>4</v>
      </c>
      <c r="AP21" s="696">
        <f t="shared" si="15"/>
        <v>181</v>
      </c>
      <c r="AR21" s="915"/>
      <c r="AS21" s="915"/>
      <c r="AT21" s="915"/>
      <c r="AU21" s="915"/>
      <c r="AV21" s="915"/>
      <c r="AW21" s="915"/>
      <c r="AX21" s="915"/>
      <c r="AY21" s="915"/>
      <c r="AZ21" s="915"/>
      <c r="BA21" s="915"/>
      <c r="BB21" s="915"/>
      <c r="BC21" s="915"/>
      <c r="BG21" s="7" t="s">
        <v>528</v>
      </c>
      <c r="BH21" s="96">
        <f t="shared" si="2"/>
        <v>7.4688796680497924E-2</v>
      </c>
      <c r="BI21" s="72">
        <f t="shared" si="3"/>
        <v>0.21161825726141079</v>
      </c>
      <c r="BJ21" s="72">
        <f t="shared" si="4"/>
        <v>0.59751037344398339</v>
      </c>
      <c r="BK21" s="72">
        <f t="shared" si="5"/>
        <v>7.4688796680497924E-2</v>
      </c>
      <c r="BL21" s="73">
        <f t="shared" si="6"/>
        <v>4.1493775933609957E-2</v>
      </c>
      <c r="BN21" s="7" t="s">
        <v>528</v>
      </c>
      <c r="BO21" s="97">
        <f>+集計・資料①!G22</f>
        <v>18</v>
      </c>
      <c r="BP21" s="75">
        <f>+集計・資料①!H22</f>
        <v>51</v>
      </c>
      <c r="BQ21" s="75">
        <f>+集計・資料①!I22</f>
        <v>144</v>
      </c>
      <c r="BR21" s="75">
        <f>+集計・資料①!J22</f>
        <v>18</v>
      </c>
      <c r="BS21" s="98">
        <f>+集計・資料①!K22</f>
        <v>10</v>
      </c>
      <c r="BT21" s="54">
        <f t="shared" si="8"/>
        <v>241</v>
      </c>
    </row>
    <row r="22" spans="1:72">
      <c r="A22" s="436"/>
      <c r="B22" s="87"/>
      <c r="C22" s="87"/>
      <c r="D22" s="87"/>
      <c r="E22" s="87"/>
      <c r="F22" s="87"/>
      <c r="G22" s="87"/>
      <c r="H22" s="87"/>
      <c r="I22" s="87"/>
      <c r="J22" s="87"/>
      <c r="K22" s="87"/>
      <c r="L22" s="87"/>
      <c r="M22" s="87"/>
      <c r="N22" s="87"/>
      <c r="O22" s="87"/>
      <c r="P22" s="87"/>
      <c r="Q22" s="87"/>
      <c r="R22" s="87"/>
      <c r="S22" s="87"/>
      <c r="T22" s="87"/>
      <c r="U22" s="87"/>
      <c r="V22" s="87"/>
      <c r="W22" s="87"/>
      <c r="X22" s="87"/>
      <c r="Y22" s="87"/>
      <c r="Z22" s="87"/>
      <c r="AA22" s="437"/>
      <c r="AC22" s="690" t="s">
        <v>410</v>
      </c>
      <c r="AD22" s="688">
        <f>BH16</f>
        <v>0.11904761904761904</v>
      </c>
      <c r="AE22" s="688">
        <f>BI16</f>
        <v>2.3809523809523808E-2</v>
      </c>
      <c r="AF22" s="688">
        <f>BJ16</f>
        <v>0.7857142857142857</v>
      </c>
      <c r="AG22" s="697">
        <f>BK16</f>
        <v>2.3809523809523808E-2</v>
      </c>
      <c r="AH22" s="688">
        <f>BL16</f>
        <v>4.7619047619047616E-2</v>
      </c>
      <c r="AJ22" s="690" t="s">
        <v>410</v>
      </c>
      <c r="AK22" s="696">
        <f t="shared" ref="AK22:AP22" si="16">BO16</f>
        <v>5</v>
      </c>
      <c r="AL22" s="696">
        <f t="shared" si="16"/>
        <v>1</v>
      </c>
      <c r="AM22" s="696">
        <f t="shared" si="16"/>
        <v>33</v>
      </c>
      <c r="AN22" s="696">
        <f t="shared" si="16"/>
        <v>1</v>
      </c>
      <c r="AO22" s="696">
        <f t="shared" si="16"/>
        <v>2</v>
      </c>
      <c r="AP22" s="696">
        <f t="shared" si="16"/>
        <v>42</v>
      </c>
      <c r="AR22" s="915"/>
      <c r="AS22" s="915"/>
      <c r="AT22" s="915"/>
      <c r="AU22" s="915"/>
      <c r="AV22" s="915"/>
      <c r="AW22" s="915"/>
      <c r="AX22" s="915"/>
      <c r="AY22" s="915"/>
      <c r="AZ22" s="915"/>
      <c r="BA22" s="915"/>
      <c r="BB22" s="915"/>
      <c r="BC22" s="915"/>
      <c r="BG22" s="7" t="s">
        <v>527</v>
      </c>
      <c r="BH22" s="96">
        <f t="shared" si="2"/>
        <v>0.11538461538461539</v>
      </c>
      <c r="BI22" s="72">
        <f t="shared" si="3"/>
        <v>0.11538461538461539</v>
      </c>
      <c r="BJ22" s="72">
        <f t="shared" si="4"/>
        <v>0.69230769230769229</v>
      </c>
      <c r="BK22" s="72">
        <f t="shared" si="5"/>
        <v>0</v>
      </c>
      <c r="BL22" s="73">
        <f t="shared" si="6"/>
        <v>7.6923076923076927E-2</v>
      </c>
      <c r="BN22" s="7" t="s">
        <v>527</v>
      </c>
      <c r="BO22" s="97">
        <f>+集計・資料①!G24</f>
        <v>3</v>
      </c>
      <c r="BP22" s="75">
        <f>+集計・資料①!H24</f>
        <v>3</v>
      </c>
      <c r="BQ22" s="75">
        <f>+集計・資料①!I24</f>
        <v>18</v>
      </c>
      <c r="BR22" s="75">
        <f>+集計・資料①!J24</f>
        <v>0</v>
      </c>
      <c r="BS22" s="98">
        <f>+集計・資料①!K24</f>
        <v>2</v>
      </c>
      <c r="BT22" s="54">
        <f t="shared" si="8"/>
        <v>26</v>
      </c>
    </row>
    <row r="23" spans="1:72">
      <c r="A23" s="436"/>
      <c r="B23" s="87"/>
      <c r="C23" s="87"/>
      <c r="D23" s="87"/>
      <c r="E23" s="87"/>
      <c r="F23" s="87"/>
      <c r="G23" s="87"/>
      <c r="H23" s="87"/>
      <c r="I23" s="87"/>
      <c r="J23" s="87"/>
      <c r="K23" s="87"/>
      <c r="L23" s="87"/>
      <c r="M23" s="87"/>
      <c r="N23" s="87"/>
      <c r="O23" s="87"/>
      <c r="P23" s="87"/>
      <c r="Q23" s="87"/>
      <c r="R23" s="87"/>
      <c r="S23" s="87"/>
      <c r="T23" s="87"/>
      <c r="U23" s="87"/>
      <c r="V23" s="87"/>
      <c r="W23" s="87"/>
      <c r="X23" s="87"/>
      <c r="Y23" s="87"/>
      <c r="Z23" s="87"/>
      <c r="AA23" s="437"/>
      <c r="AC23" s="573" t="s">
        <v>411</v>
      </c>
      <c r="AD23" s="688">
        <f>BH15</f>
        <v>9.6551724137931033E-2</v>
      </c>
      <c r="AE23" s="688">
        <f>BI15</f>
        <v>0.21379310344827587</v>
      </c>
      <c r="AF23" s="688">
        <f>BJ15</f>
        <v>0.6</v>
      </c>
      <c r="AG23" s="697">
        <f>BK15</f>
        <v>6.8965517241379309E-3</v>
      </c>
      <c r="AH23" s="688">
        <f>BL15</f>
        <v>8.2758620689655171E-2</v>
      </c>
      <c r="AJ23" s="573" t="s">
        <v>411</v>
      </c>
      <c r="AK23" s="696">
        <f t="shared" ref="AK23:AP23" si="17">BO15</f>
        <v>14</v>
      </c>
      <c r="AL23" s="696">
        <f t="shared" si="17"/>
        <v>31</v>
      </c>
      <c r="AM23" s="696">
        <f t="shared" si="17"/>
        <v>87</v>
      </c>
      <c r="AN23" s="696">
        <f t="shared" si="17"/>
        <v>1</v>
      </c>
      <c r="AO23" s="696">
        <f t="shared" si="17"/>
        <v>12</v>
      </c>
      <c r="AP23" s="696">
        <f t="shared" si="17"/>
        <v>145</v>
      </c>
      <c r="AR23" s="915"/>
      <c r="AS23" s="915"/>
      <c r="AT23" s="915"/>
      <c r="AU23" s="915"/>
      <c r="AV23" s="915"/>
      <c r="AW23" s="915"/>
      <c r="AX23" s="915"/>
      <c r="AY23" s="915"/>
      <c r="AZ23" s="915"/>
      <c r="BA23" s="915"/>
      <c r="BB23" s="915"/>
      <c r="BC23" s="915"/>
      <c r="BG23" s="7" t="s">
        <v>526</v>
      </c>
      <c r="BH23" s="96">
        <f t="shared" si="2"/>
        <v>0.15384615384615385</v>
      </c>
      <c r="BI23" s="72">
        <f t="shared" si="3"/>
        <v>0.15384615384615385</v>
      </c>
      <c r="BJ23" s="72">
        <f t="shared" si="4"/>
        <v>0.69230769230769229</v>
      </c>
      <c r="BK23" s="72">
        <f t="shared" si="5"/>
        <v>0</v>
      </c>
      <c r="BL23" s="73">
        <f t="shared" si="6"/>
        <v>0</v>
      </c>
      <c r="BN23" s="7" t="s">
        <v>526</v>
      </c>
      <c r="BO23" s="97">
        <f>+集計・資料①!G26</f>
        <v>2</v>
      </c>
      <c r="BP23" s="75">
        <f>+集計・資料①!H26</f>
        <v>2</v>
      </c>
      <c r="BQ23" s="75">
        <f>+集計・資料①!I26</f>
        <v>9</v>
      </c>
      <c r="BR23" s="75">
        <f>+集計・資料①!J26</f>
        <v>0</v>
      </c>
      <c r="BS23" s="98">
        <f>+集計・資料①!K26</f>
        <v>0</v>
      </c>
      <c r="BT23" s="54">
        <f t="shared" si="8"/>
        <v>13</v>
      </c>
    </row>
    <row r="24" spans="1:72">
      <c r="A24" s="436"/>
      <c r="B24" s="87"/>
      <c r="C24" s="87"/>
      <c r="D24" s="87"/>
      <c r="E24" s="87"/>
      <c r="F24" s="87"/>
      <c r="G24" s="87"/>
      <c r="H24" s="87"/>
      <c r="I24" s="87"/>
      <c r="J24" s="87"/>
      <c r="K24" s="87"/>
      <c r="L24" s="87"/>
      <c r="M24" s="87"/>
      <c r="N24" s="87"/>
      <c r="O24" s="87"/>
      <c r="P24" s="87"/>
      <c r="Q24" s="87"/>
      <c r="R24" s="87"/>
      <c r="S24" s="87"/>
      <c r="T24" s="87"/>
      <c r="U24" s="87"/>
      <c r="V24" s="87"/>
      <c r="W24" s="87"/>
      <c r="X24" s="87"/>
      <c r="Y24" s="87"/>
      <c r="Z24" s="87"/>
      <c r="AA24" s="437"/>
      <c r="AC24" s="690" t="s">
        <v>412</v>
      </c>
      <c r="AD24" s="688">
        <f>BH14</f>
        <v>0.16666666666666666</v>
      </c>
      <c r="AE24" s="688">
        <f>BI14</f>
        <v>0.23809523809523808</v>
      </c>
      <c r="AF24" s="688">
        <f>BJ14</f>
        <v>0.53174603174603174</v>
      </c>
      <c r="AG24" s="697">
        <f>BK14</f>
        <v>4.7619047619047616E-2</v>
      </c>
      <c r="AH24" s="688">
        <f>BL14</f>
        <v>1.5873015873015872E-2</v>
      </c>
      <c r="AJ24" s="690" t="s">
        <v>412</v>
      </c>
      <c r="AK24" s="696">
        <f t="shared" ref="AK24:AP24" si="18">BO14</f>
        <v>21</v>
      </c>
      <c r="AL24" s="696">
        <f t="shared" si="18"/>
        <v>30</v>
      </c>
      <c r="AM24" s="696">
        <f t="shared" si="18"/>
        <v>67</v>
      </c>
      <c r="AN24" s="696">
        <f t="shared" si="18"/>
        <v>6</v>
      </c>
      <c r="AO24" s="696">
        <f t="shared" si="18"/>
        <v>2</v>
      </c>
      <c r="AP24" s="696">
        <f t="shared" si="18"/>
        <v>126</v>
      </c>
      <c r="AR24" s="915"/>
      <c r="AS24" s="915"/>
      <c r="AT24" s="915"/>
      <c r="AU24" s="915"/>
      <c r="AV24" s="915"/>
      <c r="AW24" s="915"/>
      <c r="AX24" s="915"/>
      <c r="AY24" s="915"/>
      <c r="AZ24" s="915"/>
      <c r="BA24" s="915"/>
      <c r="BB24" s="915"/>
      <c r="BC24" s="915"/>
      <c r="BG24" s="7" t="s">
        <v>536</v>
      </c>
      <c r="BH24" s="96">
        <f t="shared" si="2"/>
        <v>7.3684210526315783E-2</v>
      </c>
      <c r="BI24" s="72">
        <f t="shared" si="3"/>
        <v>0.31578947368421051</v>
      </c>
      <c r="BJ24" s="72">
        <f t="shared" si="4"/>
        <v>0.51578947368421058</v>
      </c>
      <c r="BK24" s="72">
        <f t="shared" si="5"/>
        <v>3.6842105263157891E-2</v>
      </c>
      <c r="BL24" s="73">
        <f t="shared" si="6"/>
        <v>5.7894736842105263E-2</v>
      </c>
      <c r="BN24" s="7" t="s">
        <v>536</v>
      </c>
      <c r="BO24" s="97">
        <f>+集計・資料①!G28</f>
        <v>14</v>
      </c>
      <c r="BP24" s="75">
        <f>+集計・資料①!H28</f>
        <v>60</v>
      </c>
      <c r="BQ24" s="75">
        <f>+集計・資料①!I28</f>
        <v>98</v>
      </c>
      <c r="BR24" s="75">
        <f>+集計・資料①!J28</f>
        <v>7</v>
      </c>
      <c r="BS24" s="98">
        <f>+集計・資料①!K28</f>
        <v>11</v>
      </c>
      <c r="BT24" s="54">
        <f t="shared" si="8"/>
        <v>190</v>
      </c>
    </row>
    <row r="25" spans="1:72" ht="11.25" thickBot="1">
      <c r="A25" s="436"/>
      <c r="B25" s="87"/>
      <c r="C25" s="87"/>
      <c r="D25" s="87"/>
      <c r="E25" s="87"/>
      <c r="F25" s="87"/>
      <c r="G25" s="87"/>
      <c r="H25" s="87"/>
      <c r="I25" s="87"/>
      <c r="J25" s="87"/>
      <c r="K25" s="87"/>
      <c r="L25" s="87"/>
      <c r="M25" s="87"/>
      <c r="N25" s="87"/>
      <c r="O25" s="87"/>
      <c r="P25" s="87"/>
      <c r="Q25" s="87"/>
      <c r="R25" s="87"/>
      <c r="S25" s="87"/>
      <c r="T25" s="87"/>
      <c r="U25" s="87"/>
      <c r="V25" s="87"/>
      <c r="W25" s="87"/>
      <c r="X25" s="87"/>
      <c r="Y25" s="87"/>
      <c r="Z25" s="87"/>
      <c r="AA25" s="437"/>
      <c r="AC25" s="573" t="s">
        <v>23</v>
      </c>
      <c r="AD25" s="688" t="e">
        <f>BH13</f>
        <v>#DIV/0!</v>
      </c>
      <c r="AE25" s="688" t="e">
        <f>BI13</f>
        <v>#DIV/0!</v>
      </c>
      <c r="AF25" s="688" t="e">
        <f>BJ13</f>
        <v>#DIV/0!</v>
      </c>
      <c r="AG25" s="688" t="e">
        <f>BK13</f>
        <v>#DIV/0!</v>
      </c>
      <c r="AH25" s="688" t="e">
        <f>BL13</f>
        <v>#DIV/0!</v>
      </c>
      <c r="AJ25" s="573" t="s">
        <v>23</v>
      </c>
      <c r="AK25" s="696">
        <f t="shared" ref="AK25:AP25" si="19">BO13</f>
        <v>0</v>
      </c>
      <c r="AL25" s="696">
        <f t="shared" si="19"/>
        <v>0</v>
      </c>
      <c r="AM25" s="696">
        <f t="shared" si="19"/>
        <v>0</v>
      </c>
      <c r="AN25" s="696">
        <f t="shared" si="19"/>
        <v>0</v>
      </c>
      <c r="AO25" s="696">
        <f t="shared" si="19"/>
        <v>0</v>
      </c>
      <c r="AP25" s="696">
        <f t="shared" si="19"/>
        <v>0</v>
      </c>
      <c r="AR25" s="915"/>
      <c r="AS25" s="915"/>
      <c r="AT25" s="915"/>
      <c r="AU25" s="915"/>
      <c r="AV25" s="915"/>
      <c r="AW25" s="915"/>
      <c r="AX25" s="915"/>
      <c r="AY25" s="915"/>
      <c r="AZ25" s="915"/>
      <c r="BA25" s="915"/>
      <c r="BB25" s="915"/>
      <c r="BC25" s="915"/>
      <c r="BG25" s="10" t="s">
        <v>537</v>
      </c>
      <c r="BH25" s="55">
        <f t="shared" si="2"/>
        <v>0.10126582278481013</v>
      </c>
      <c r="BI25" s="56">
        <f t="shared" si="3"/>
        <v>0.29535864978902954</v>
      </c>
      <c r="BJ25" s="56">
        <f t="shared" si="4"/>
        <v>0.56540084388185652</v>
      </c>
      <c r="BK25" s="56">
        <f t="shared" si="5"/>
        <v>1.2658227848101266E-2</v>
      </c>
      <c r="BL25" s="57">
        <f t="shared" si="6"/>
        <v>2.5316455696202531E-2</v>
      </c>
      <c r="BN25" s="8" t="s">
        <v>537</v>
      </c>
      <c r="BO25" s="58">
        <f>+集計・資料①!G30</f>
        <v>24</v>
      </c>
      <c r="BP25" s="59">
        <f>+集計・資料①!H30</f>
        <v>70</v>
      </c>
      <c r="BQ25" s="59">
        <f>+集計・資料①!I30</f>
        <v>134</v>
      </c>
      <c r="BR25" s="59">
        <f>+集計・資料①!J30</f>
        <v>3</v>
      </c>
      <c r="BS25" s="60">
        <f>+集計・資料①!K30</f>
        <v>6</v>
      </c>
      <c r="BT25" s="61">
        <f t="shared" si="8"/>
        <v>237</v>
      </c>
    </row>
    <row r="26" spans="1:72" ht="12" customHeight="1" thickBot="1">
      <c r="A26" s="436"/>
      <c r="B26" s="87"/>
      <c r="C26" s="87"/>
      <c r="D26" s="87"/>
      <c r="E26" s="87"/>
      <c r="F26" s="87"/>
      <c r="G26" s="87"/>
      <c r="H26" s="87"/>
      <c r="I26" s="87"/>
      <c r="J26" s="87"/>
      <c r="K26" s="87"/>
      <c r="L26" s="87"/>
      <c r="M26" s="87"/>
      <c r="N26" s="87"/>
      <c r="O26" s="87"/>
      <c r="P26" s="87"/>
      <c r="Q26" s="87"/>
      <c r="R26" s="87"/>
      <c r="S26" s="87"/>
      <c r="T26" s="87"/>
      <c r="U26" s="87"/>
      <c r="V26" s="87"/>
      <c r="W26" s="87"/>
      <c r="X26" s="87"/>
      <c r="Y26" s="87"/>
      <c r="Z26" s="87"/>
      <c r="AA26" s="437"/>
      <c r="AJ26" s="575" t="s">
        <v>545</v>
      </c>
      <c r="AK26" s="696">
        <f t="shared" ref="AK26:AP26" si="20">+SUM(AK13:AK25)</f>
        <v>131</v>
      </c>
      <c r="AL26" s="696">
        <f t="shared" si="20"/>
        <v>278</v>
      </c>
      <c r="AM26" s="696">
        <f t="shared" si="20"/>
        <v>769</v>
      </c>
      <c r="AN26" s="696">
        <f t="shared" si="20"/>
        <v>46</v>
      </c>
      <c r="AO26" s="696">
        <f t="shared" si="20"/>
        <v>54</v>
      </c>
      <c r="AP26" s="696">
        <f t="shared" si="20"/>
        <v>1278</v>
      </c>
      <c r="AR26" s="915"/>
      <c r="AS26" s="915"/>
      <c r="AT26" s="915"/>
      <c r="AU26" s="915"/>
      <c r="AV26" s="915"/>
      <c r="AW26" s="915"/>
      <c r="AX26" s="915"/>
      <c r="AY26" s="915"/>
      <c r="AZ26" s="915"/>
      <c r="BA26" s="915"/>
      <c r="BB26" s="915"/>
      <c r="BC26" s="915"/>
      <c r="BN26" s="33" t="s">
        <v>545</v>
      </c>
      <c r="BO26" s="101">
        <f>+SUM(BO13:BO25)</f>
        <v>131</v>
      </c>
      <c r="BP26" s="83">
        <f>+SUM(BP13:BP25)</f>
        <v>278</v>
      </c>
      <c r="BQ26" s="83">
        <f>+SUM(BQ13:BQ25)</f>
        <v>769</v>
      </c>
      <c r="BR26" s="83">
        <f>+SUM(BR13:BR25)</f>
        <v>46</v>
      </c>
      <c r="BS26" s="84">
        <f>+SUM(BS13:BS25)</f>
        <v>54</v>
      </c>
      <c r="BT26" s="65">
        <f>+SUM(BO26:BS26)</f>
        <v>1278</v>
      </c>
    </row>
    <row r="27" spans="1:72">
      <c r="A27" s="436"/>
      <c r="B27" s="87"/>
      <c r="C27" s="87"/>
      <c r="D27" s="87"/>
      <c r="E27" s="87"/>
      <c r="F27" s="87"/>
      <c r="G27" s="87"/>
      <c r="H27" s="87"/>
      <c r="I27" s="87"/>
      <c r="J27" s="87"/>
      <c r="K27" s="87"/>
      <c r="L27" s="87"/>
      <c r="M27" s="87"/>
      <c r="N27" s="87"/>
      <c r="O27" s="87"/>
      <c r="P27" s="87"/>
      <c r="Q27" s="87"/>
      <c r="R27" s="87"/>
      <c r="S27" s="87"/>
      <c r="T27" s="87"/>
      <c r="U27" s="87"/>
      <c r="V27" s="87"/>
      <c r="W27" s="87"/>
      <c r="X27" s="87"/>
      <c r="Y27" s="87"/>
      <c r="Z27" s="87"/>
      <c r="AA27" s="437"/>
      <c r="AR27" s="915"/>
      <c r="AS27" s="915"/>
      <c r="AT27" s="915"/>
      <c r="AU27" s="915"/>
      <c r="AV27" s="915"/>
      <c r="AW27" s="915"/>
      <c r="AX27" s="915"/>
      <c r="AY27" s="915"/>
      <c r="AZ27" s="915"/>
      <c r="BA27" s="915"/>
      <c r="BB27" s="915"/>
      <c r="BC27" s="915"/>
    </row>
    <row r="28" spans="1:72">
      <c r="A28" s="436"/>
      <c r="B28" s="87"/>
      <c r="C28" s="87"/>
      <c r="D28" s="87"/>
      <c r="E28" s="87"/>
      <c r="F28" s="87"/>
      <c r="G28" s="87"/>
      <c r="H28" s="87"/>
      <c r="I28" s="87"/>
      <c r="J28" s="87"/>
      <c r="K28" s="87"/>
      <c r="L28" s="87"/>
      <c r="M28" s="87"/>
      <c r="N28" s="87"/>
      <c r="O28" s="87"/>
      <c r="P28" s="87"/>
      <c r="Q28" s="87"/>
      <c r="R28" s="87"/>
      <c r="S28" s="87"/>
      <c r="T28" s="87"/>
      <c r="U28" s="87"/>
      <c r="V28" s="87"/>
      <c r="W28" s="87"/>
      <c r="X28" s="87"/>
      <c r="Y28" s="87"/>
      <c r="Z28" s="87"/>
      <c r="AA28" s="437"/>
      <c r="AC28" s="26" t="s">
        <v>429</v>
      </c>
      <c r="AJ28" s="26" t="s">
        <v>554</v>
      </c>
      <c r="BG28" s="26" t="s">
        <v>429</v>
      </c>
      <c r="BN28" s="26" t="s">
        <v>554</v>
      </c>
    </row>
    <row r="29" spans="1:72" ht="11.25" thickBot="1">
      <c r="A29" s="436"/>
      <c r="B29" s="87"/>
      <c r="C29" s="87"/>
      <c r="D29" s="87"/>
      <c r="E29" s="87"/>
      <c r="F29" s="87"/>
      <c r="G29" s="87"/>
      <c r="H29" s="87"/>
      <c r="I29" s="87"/>
      <c r="J29" s="87"/>
      <c r="K29" s="87"/>
      <c r="L29" s="87"/>
      <c r="M29" s="87"/>
      <c r="N29" s="87"/>
      <c r="O29" s="87"/>
      <c r="P29" s="87"/>
      <c r="Q29" s="87"/>
      <c r="R29" s="87"/>
      <c r="S29" s="87"/>
      <c r="T29" s="87"/>
      <c r="U29" s="87"/>
      <c r="V29" s="87"/>
      <c r="W29" s="87"/>
      <c r="X29" s="87"/>
      <c r="Y29" s="87"/>
      <c r="Z29" s="87"/>
      <c r="AA29" s="437"/>
    </row>
    <row r="30" spans="1:72" ht="12" customHeight="1">
      <c r="A30" s="436"/>
      <c r="B30" s="87"/>
      <c r="C30" s="87"/>
      <c r="D30" s="87"/>
      <c r="E30" s="87"/>
      <c r="F30" s="87"/>
      <c r="G30" s="87"/>
      <c r="H30" s="87"/>
      <c r="I30" s="87"/>
      <c r="J30" s="87"/>
      <c r="K30" s="87"/>
      <c r="L30" s="87"/>
      <c r="M30" s="87"/>
      <c r="N30" s="87"/>
      <c r="O30" s="87"/>
      <c r="P30" s="87"/>
      <c r="Q30" s="87"/>
      <c r="R30" s="87"/>
      <c r="S30" s="87"/>
      <c r="T30" s="87"/>
      <c r="U30" s="87"/>
      <c r="V30" s="87"/>
      <c r="W30" s="87"/>
      <c r="X30" s="87"/>
      <c r="Y30" s="87"/>
      <c r="Z30" s="87"/>
      <c r="AA30" s="437"/>
      <c r="AC30" s="937" t="s">
        <v>540</v>
      </c>
      <c r="AD30" s="936" t="s">
        <v>324</v>
      </c>
      <c r="AE30" s="933" t="s">
        <v>325</v>
      </c>
      <c r="AF30" s="937" t="s">
        <v>424</v>
      </c>
      <c r="AG30" s="936" t="s">
        <v>323</v>
      </c>
      <c r="AH30" s="937" t="s">
        <v>399</v>
      </c>
      <c r="AJ30" s="937" t="s">
        <v>540</v>
      </c>
      <c r="AK30" s="936" t="s">
        <v>324</v>
      </c>
      <c r="AL30" s="933" t="s">
        <v>325</v>
      </c>
      <c r="AM30" s="937" t="s">
        <v>424</v>
      </c>
      <c r="AN30" s="936" t="s">
        <v>323</v>
      </c>
      <c r="AO30" s="937" t="s">
        <v>399</v>
      </c>
      <c r="AP30" s="937" t="s">
        <v>545</v>
      </c>
      <c r="BG30" s="940" t="s">
        <v>540</v>
      </c>
      <c r="BH30" s="942" t="s">
        <v>324</v>
      </c>
      <c r="BI30" s="949" t="s">
        <v>325</v>
      </c>
      <c r="BJ30" s="948" t="s">
        <v>424</v>
      </c>
      <c r="BK30" s="946" t="s">
        <v>323</v>
      </c>
      <c r="BL30" s="944" t="s">
        <v>399</v>
      </c>
      <c r="BN30" s="940" t="s">
        <v>540</v>
      </c>
      <c r="BO30" s="942" t="s">
        <v>324</v>
      </c>
      <c r="BP30" s="949" t="s">
        <v>325</v>
      </c>
      <c r="BQ30" s="948" t="s">
        <v>424</v>
      </c>
      <c r="BR30" s="946" t="s">
        <v>323</v>
      </c>
      <c r="BS30" s="944" t="s">
        <v>399</v>
      </c>
      <c r="BT30" s="951" t="s">
        <v>545</v>
      </c>
    </row>
    <row r="31" spans="1:72" ht="11.25" thickBot="1">
      <c r="A31" s="436"/>
      <c r="B31" s="87"/>
      <c r="C31" s="87"/>
      <c r="D31" s="87"/>
      <c r="E31" s="87"/>
      <c r="F31" s="87"/>
      <c r="G31" s="87"/>
      <c r="H31" s="87"/>
      <c r="I31" s="87"/>
      <c r="J31" s="87"/>
      <c r="K31" s="87"/>
      <c r="L31" s="87"/>
      <c r="M31" s="87"/>
      <c r="N31" s="87"/>
      <c r="O31" s="87"/>
      <c r="P31" s="87"/>
      <c r="Q31" s="87"/>
      <c r="R31" s="87"/>
      <c r="S31" s="87"/>
      <c r="T31" s="87"/>
      <c r="U31" s="87"/>
      <c r="V31" s="87"/>
      <c r="W31" s="87"/>
      <c r="X31" s="87"/>
      <c r="Y31" s="87"/>
      <c r="Z31" s="87"/>
      <c r="AA31" s="437"/>
      <c r="AC31" s="937"/>
      <c r="AD31" s="937"/>
      <c r="AE31" s="934"/>
      <c r="AF31" s="937"/>
      <c r="AG31" s="937"/>
      <c r="AH31" s="937"/>
      <c r="AJ31" s="937"/>
      <c r="AK31" s="937"/>
      <c r="AL31" s="934"/>
      <c r="AM31" s="937"/>
      <c r="AN31" s="937"/>
      <c r="AO31" s="937"/>
      <c r="AP31" s="937"/>
      <c r="BG31" s="941"/>
      <c r="BH31" s="943"/>
      <c r="BI31" s="950"/>
      <c r="BJ31" s="947"/>
      <c r="BK31" s="947"/>
      <c r="BL31" s="945"/>
      <c r="BN31" s="941"/>
      <c r="BO31" s="943"/>
      <c r="BP31" s="950"/>
      <c r="BQ31" s="947"/>
      <c r="BR31" s="947"/>
      <c r="BS31" s="945"/>
      <c r="BT31" s="952"/>
    </row>
    <row r="32" spans="1:72">
      <c r="A32" s="436"/>
      <c r="B32" s="87"/>
      <c r="C32" s="87"/>
      <c r="D32" s="87"/>
      <c r="E32" s="87"/>
      <c r="F32" s="87"/>
      <c r="G32" s="87"/>
      <c r="H32" s="87"/>
      <c r="I32" s="87"/>
      <c r="J32" s="87"/>
      <c r="K32" s="87"/>
      <c r="L32" s="87"/>
      <c r="M32" s="87"/>
      <c r="N32" s="87"/>
      <c r="O32" s="87"/>
      <c r="P32" s="87"/>
      <c r="Q32" s="87"/>
      <c r="R32" s="87"/>
      <c r="S32" s="87"/>
      <c r="T32" s="87"/>
      <c r="U32" s="87"/>
      <c r="V32" s="87"/>
      <c r="W32" s="87"/>
      <c r="X32" s="87"/>
      <c r="Y32" s="87"/>
      <c r="Z32" s="87"/>
      <c r="AA32" s="437"/>
      <c r="AC32" s="577" t="s">
        <v>413</v>
      </c>
      <c r="AD32" s="688">
        <f>BH37</f>
        <v>0.13043478260869565</v>
      </c>
      <c r="AE32" s="688">
        <f>BI37</f>
        <v>0.16149068322981366</v>
      </c>
      <c r="AF32" s="688">
        <f>BJ37</f>
        <v>0.54037267080745344</v>
      </c>
      <c r="AG32" s="769">
        <f>BK37</f>
        <v>6.8322981366459631E-2</v>
      </c>
      <c r="AH32" s="688">
        <f>BL37</f>
        <v>9.9378881987577633E-2</v>
      </c>
      <c r="AJ32" s="577" t="s">
        <v>413</v>
      </c>
      <c r="AK32" s="696">
        <f t="shared" ref="AK32:AP32" si="21">BO37</f>
        <v>21</v>
      </c>
      <c r="AL32" s="696">
        <f t="shared" si="21"/>
        <v>26</v>
      </c>
      <c r="AM32" s="696">
        <f t="shared" si="21"/>
        <v>87</v>
      </c>
      <c r="AN32" s="696">
        <f t="shared" si="21"/>
        <v>11</v>
      </c>
      <c r="AO32" s="696">
        <f t="shared" si="21"/>
        <v>16</v>
      </c>
      <c r="AP32" s="696">
        <f t="shared" si="21"/>
        <v>161</v>
      </c>
      <c r="BG32" s="67" t="s">
        <v>544</v>
      </c>
      <c r="BH32" s="105">
        <f t="shared" ref="BH32:BL37" si="22">+BO32/$BT32</f>
        <v>9.7222222222222224E-2</v>
      </c>
      <c r="BI32" s="53">
        <f t="shared" si="22"/>
        <v>0.2361111111111111</v>
      </c>
      <c r="BJ32" s="53">
        <f t="shared" si="22"/>
        <v>0.61111111111111116</v>
      </c>
      <c r="BK32" s="53">
        <f t="shared" si="22"/>
        <v>2.7777777777777776E-2</v>
      </c>
      <c r="BL32" s="47">
        <f t="shared" si="22"/>
        <v>2.7777777777777776E-2</v>
      </c>
      <c r="BN32" s="106" t="s">
        <v>544</v>
      </c>
      <c r="BO32" s="48">
        <f>+集計・資料①!G40</f>
        <v>7</v>
      </c>
      <c r="BP32" s="68">
        <f>+集計・資料①!H40</f>
        <v>17</v>
      </c>
      <c r="BQ32" s="68">
        <f>+集計・資料①!I40</f>
        <v>44</v>
      </c>
      <c r="BR32" s="68">
        <f>+集計・資料①!J40</f>
        <v>2</v>
      </c>
      <c r="BS32" s="107">
        <f>+集計・資料①!K40</f>
        <v>2</v>
      </c>
      <c r="BT32" s="51">
        <f>+SUM(BO32:BS32)</f>
        <v>72</v>
      </c>
    </row>
    <row r="33" spans="1:72">
      <c r="A33" s="436"/>
      <c r="B33" s="87"/>
      <c r="C33" s="87"/>
      <c r="D33" s="87"/>
      <c r="E33" s="87"/>
      <c r="F33" s="87"/>
      <c r="G33" s="87"/>
      <c r="H33" s="87"/>
      <c r="I33" s="87"/>
      <c r="J33" s="87"/>
      <c r="K33" s="87"/>
      <c r="L33" s="87"/>
      <c r="M33" s="87"/>
      <c r="N33" s="87"/>
      <c r="O33" s="87"/>
      <c r="P33" s="87"/>
      <c r="Q33" s="87"/>
      <c r="R33" s="87"/>
      <c r="S33" s="87"/>
      <c r="T33" s="87"/>
      <c r="U33" s="87"/>
      <c r="V33" s="87"/>
      <c r="W33" s="87"/>
      <c r="X33" s="87"/>
      <c r="Y33" s="87"/>
      <c r="Z33" s="87"/>
      <c r="AA33" s="437"/>
      <c r="AC33" s="577" t="s">
        <v>414</v>
      </c>
      <c r="AD33" s="688">
        <f>BH36</f>
        <v>0.13533834586466165</v>
      </c>
      <c r="AE33" s="688">
        <f>BI36</f>
        <v>0.21303258145363407</v>
      </c>
      <c r="AF33" s="688">
        <f>BJ36</f>
        <v>0.58897243107769426</v>
      </c>
      <c r="AG33" s="697">
        <f>BK36</f>
        <v>3.7593984962406013E-2</v>
      </c>
      <c r="AH33" s="688">
        <f>BL36</f>
        <v>2.5062656641604009E-2</v>
      </c>
      <c r="AJ33" s="577" t="s">
        <v>414</v>
      </c>
      <c r="AK33" s="696">
        <f t="shared" ref="AK33:AP33" si="23">BO36</f>
        <v>54</v>
      </c>
      <c r="AL33" s="696">
        <f t="shared" si="23"/>
        <v>85</v>
      </c>
      <c r="AM33" s="696">
        <f t="shared" si="23"/>
        <v>235</v>
      </c>
      <c r="AN33" s="696">
        <f t="shared" si="23"/>
        <v>15</v>
      </c>
      <c r="AO33" s="696">
        <f t="shared" si="23"/>
        <v>10</v>
      </c>
      <c r="AP33" s="696">
        <f t="shared" si="23"/>
        <v>399</v>
      </c>
      <c r="BG33" s="70" t="s">
        <v>430</v>
      </c>
      <c r="BH33" s="71">
        <f t="shared" si="22"/>
        <v>3.5714285714285712E-2</v>
      </c>
      <c r="BI33" s="72">
        <f t="shared" si="22"/>
        <v>0.21428571428571427</v>
      </c>
      <c r="BJ33" s="72">
        <f t="shared" si="22"/>
        <v>0.73809523809523814</v>
      </c>
      <c r="BK33" s="72">
        <f t="shared" si="22"/>
        <v>0</v>
      </c>
      <c r="BL33" s="73">
        <f t="shared" si="22"/>
        <v>1.1904761904761904E-2</v>
      </c>
      <c r="BN33" s="108" t="s">
        <v>430</v>
      </c>
      <c r="BO33" s="48">
        <f>+集計・資料①!G42</f>
        <v>3</v>
      </c>
      <c r="BP33" s="68">
        <f>+集計・資料①!H42</f>
        <v>18</v>
      </c>
      <c r="BQ33" s="68">
        <f>+集計・資料①!I42</f>
        <v>62</v>
      </c>
      <c r="BR33" s="68">
        <f>+集計・資料①!J42</f>
        <v>0</v>
      </c>
      <c r="BS33" s="107">
        <f>+集計・資料①!K42</f>
        <v>1</v>
      </c>
      <c r="BT33" s="51">
        <f t="shared" ref="BT33:BT38" si="24">+SUM(BO33:BS33)</f>
        <v>84</v>
      </c>
    </row>
    <row r="34" spans="1:72">
      <c r="A34" s="436"/>
      <c r="B34" s="87"/>
      <c r="C34" s="87"/>
      <c r="D34" s="87"/>
      <c r="E34" s="87"/>
      <c r="F34" s="87"/>
      <c r="G34" s="87"/>
      <c r="H34" s="87"/>
      <c r="I34" s="87"/>
      <c r="J34" s="87"/>
      <c r="K34" s="87"/>
      <c r="L34" s="87"/>
      <c r="M34" s="87"/>
      <c r="N34" s="87"/>
      <c r="O34" s="87"/>
      <c r="P34" s="87"/>
      <c r="Q34" s="87"/>
      <c r="R34" s="87"/>
      <c r="S34" s="87"/>
      <c r="T34" s="87"/>
      <c r="U34" s="87"/>
      <c r="V34" s="87"/>
      <c r="W34" s="87"/>
      <c r="X34" s="87"/>
      <c r="Y34" s="87"/>
      <c r="Z34" s="87"/>
      <c r="AA34" s="437"/>
      <c r="AC34" s="577" t="s">
        <v>415</v>
      </c>
      <c r="AD34" s="688">
        <f>BH35</f>
        <v>9.3333333333333338E-2</v>
      </c>
      <c r="AE34" s="688">
        <f>BI35</f>
        <v>0.22888888888888889</v>
      </c>
      <c r="AF34" s="688">
        <f>BJ35</f>
        <v>0.59777777777777774</v>
      </c>
      <c r="AG34" s="697">
        <f>BK35</f>
        <v>3.3333333333333333E-2</v>
      </c>
      <c r="AH34" s="688">
        <f>BL35</f>
        <v>4.6666666666666669E-2</v>
      </c>
      <c r="AJ34" s="577" t="s">
        <v>415</v>
      </c>
      <c r="AK34" s="696">
        <f t="shared" ref="AK34:AP34" si="25">BO35</f>
        <v>42</v>
      </c>
      <c r="AL34" s="696">
        <f t="shared" si="25"/>
        <v>103</v>
      </c>
      <c r="AM34" s="696">
        <f t="shared" si="25"/>
        <v>269</v>
      </c>
      <c r="AN34" s="696">
        <f t="shared" si="25"/>
        <v>15</v>
      </c>
      <c r="AO34" s="696">
        <f t="shared" si="25"/>
        <v>21</v>
      </c>
      <c r="AP34" s="696">
        <f t="shared" si="25"/>
        <v>450</v>
      </c>
      <c r="BG34" s="70" t="s">
        <v>431</v>
      </c>
      <c r="BH34" s="71">
        <f t="shared" si="22"/>
        <v>3.5714285714285712E-2</v>
      </c>
      <c r="BI34" s="72">
        <f t="shared" si="22"/>
        <v>0.25892857142857145</v>
      </c>
      <c r="BJ34" s="72">
        <f t="shared" si="22"/>
        <v>0.6428571428571429</v>
      </c>
      <c r="BK34" s="72">
        <f t="shared" si="22"/>
        <v>2.6785714285714284E-2</v>
      </c>
      <c r="BL34" s="73">
        <f t="shared" si="22"/>
        <v>3.5714285714285712E-2</v>
      </c>
      <c r="BN34" s="108" t="s">
        <v>431</v>
      </c>
      <c r="BO34" s="48">
        <f>+集計・資料①!G44</f>
        <v>4</v>
      </c>
      <c r="BP34" s="68">
        <f>+集計・資料①!H44</f>
        <v>29</v>
      </c>
      <c r="BQ34" s="68">
        <f>+集計・資料①!I44</f>
        <v>72</v>
      </c>
      <c r="BR34" s="68">
        <f>+集計・資料①!J44</f>
        <v>3</v>
      </c>
      <c r="BS34" s="107">
        <f>+集計・資料①!K44</f>
        <v>4</v>
      </c>
      <c r="BT34" s="51">
        <f t="shared" si="24"/>
        <v>112</v>
      </c>
    </row>
    <row r="35" spans="1:72">
      <c r="A35" s="436"/>
      <c r="B35" s="87"/>
      <c r="C35" s="87"/>
      <c r="D35" s="87"/>
      <c r="E35" s="87"/>
      <c r="F35" s="87"/>
      <c r="G35" s="87"/>
      <c r="H35" s="87"/>
      <c r="I35" s="87"/>
      <c r="J35" s="87"/>
      <c r="K35" s="87"/>
      <c r="L35" s="87"/>
      <c r="M35" s="87"/>
      <c r="N35" s="87"/>
      <c r="O35" s="87"/>
      <c r="P35" s="87"/>
      <c r="Q35" s="87"/>
      <c r="R35" s="87"/>
      <c r="S35" s="87"/>
      <c r="T35" s="87"/>
      <c r="U35" s="87"/>
      <c r="V35" s="87"/>
      <c r="W35" s="87"/>
      <c r="X35" s="87"/>
      <c r="Y35" s="87"/>
      <c r="Z35" s="87"/>
      <c r="AA35" s="437"/>
      <c r="AC35" s="577" t="s">
        <v>416</v>
      </c>
      <c r="AD35" s="688">
        <f>BH34</f>
        <v>3.5714285714285712E-2</v>
      </c>
      <c r="AE35" s="688">
        <f>BI34</f>
        <v>0.25892857142857145</v>
      </c>
      <c r="AF35" s="688">
        <f>BJ34</f>
        <v>0.6428571428571429</v>
      </c>
      <c r="AG35" s="697">
        <f>BK34</f>
        <v>2.6785714285714284E-2</v>
      </c>
      <c r="AH35" s="688">
        <f>BL34</f>
        <v>3.5714285714285712E-2</v>
      </c>
      <c r="AJ35" s="577" t="s">
        <v>416</v>
      </c>
      <c r="AK35" s="696">
        <f t="shared" ref="AK35:AP35" si="26">BO34</f>
        <v>4</v>
      </c>
      <c r="AL35" s="696">
        <f t="shared" si="26"/>
        <v>29</v>
      </c>
      <c r="AM35" s="696">
        <f t="shared" si="26"/>
        <v>72</v>
      </c>
      <c r="AN35" s="696">
        <f t="shared" si="26"/>
        <v>3</v>
      </c>
      <c r="AO35" s="696">
        <f t="shared" si="26"/>
        <v>4</v>
      </c>
      <c r="AP35" s="696">
        <f t="shared" si="26"/>
        <v>112</v>
      </c>
      <c r="BG35" s="70" t="s">
        <v>432</v>
      </c>
      <c r="BH35" s="71">
        <f t="shared" si="22"/>
        <v>9.3333333333333338E-2</v>
      </c>
      <c r="BI35" s="72">
        <f t="shared" si="22"/>
        <v>0.22888888888888889</v>
      </c>
      <c r="BJ35" s="72">
        <f t="shared" si="22"/>
        <v>0.59777777777777774</v>
      </c>
      <c r="BK35" s="72">
        <f t="shared" si="22"/>
        <v>3.3333333333333333E-2</v>
      </c>
      <c r="BL35" s="73">
        <f t="shared" si="22"/>
        <v>4.6666666666666669E-2</v>
      </c>
      <c r="BN35" s="108" t="s">
        <v>432</v>
      </c>
      <c r="BO35" s="97">
        <f>+集計・資料①!G46</f>
        <v>42</v>
      </c>
      <c r="BP35" s="74">
        <f>+集計・資料①!H46</f>
        <v>103</v>
      </c>
      <c r="BQ35" s="74">
        <f>+集計・資料①!I46</f>
        <v>269</v>
      </c>
      <c r="BR35" s="74">
        <f>+集計・資料①!J46</f>
        <v>15</v>
      </c>
      <c r="BS35" s="109">
        <f>+集計・資料①!K46</f>
        <v>21</v>
      </c>
      <c r="BT35" s="54">
        <f t="shared" si="24"/>
        <v>450</v>
      </c>
    </row>
    <row r="36" spans="1:72" ht="12" customHeight="1">
      <c r="A36" s="436"/>
      <c r="B36" s="87"/>
      <c r="C36" s="87"/>
      <c r="D36" s="87"/>
      <c r="E36" s="87"/>
      <c r="F36" s="87"/>
      <c r="G36" s="87"/>
      <c r="H36" s="87"/>
      <c r="I36" s="87"/>
      <c r="J36" s="87"/>
      <c r="K36" s="87"/>
      <c r="L36" s="87"/>
      <c r="M36" s="87"/>
      <c r="N36" s="87"/>
      <c r="O36" s="87"/>
      <c r="P36" s="87"/>
      <c r="Q36" s="87"/>
      <c r="R36" s="87"/>
      <c r="S36" s="87"/>
      <c r="T36" s="87"/>
      <c r="U36" s="87"/>
      <c r="V36" s="87"/>
      <c r="W36" s="87"/>
      <c r="X36" s="87"/>
      <c r="Y36" s="87"/>
      <c r="Z36" s="87"/>
      <c r="AA36" s="437"/>
      <c r="AC36" s="577" t="s">
        <v>417</v>
      </c>
      <c r="AD36" s="688">
        <f>BH33</f>
        <v>3.5714285714285712E-2</v>
      </c>
      <c r="AE36" s="688">
        <f>BI33</f>
        <v>0.21428571428571427</v>
      </c>
      <c r="AF36" s="688">
        <f>BJ33</f>
        <v>0.73809523809523814</v>
      </c>
      <c r="AG36" s="697">
        <f>BK33</f>
        <v>0</v>
      </c>
      <c r="AH36" s="688">
        <f>BL33</f>
        <v>1.1904761904761904E-2</v>
      </c>
      <c r="AJ36" s="577" t="s">
        <v>417</v>
      </c>
      <c r="AK36" s="696">
        <f t="shared" ref="AK36:AP36" si="27">BO33</f>
        <v>3</v>
      </c>
      <c r="AL36" s="696">
        <f t="shared" si="27"/>
        <v>18</v>
      </c>
      <c r="AM36" s="696">
        <f t="shared" si="27"/>
        <v>62</v>
      </c>
      <c r="AN36" s="696">
        <f t="shared" si="27"/>
        <v>0</v>
      </c>
      <c r="AO36" s="696">
        <f t="shared" si="27"/>
        <v>1</v>
      </c>
      <c r="AP36" s="696">
        <f t="shared" si="27"/>
        <v>84</v>
      </c>
      <c r="AQ36" s="791"/>
      <c r="BG36" s="70" t="s">
        <v>433</v>
      </c>
      <c r="BH36" s="71">
        <f t="shared" si="22"/>
        <v>0.13533834586466165</v>
      </c>
      <c r="BI36" s="72">
        <f t="shared" si="22"/>
        <v>0.21303258145363407</v>
      </c>
      <c r="BJ36" s="72">
        <f t="shared" si="22"/>
        <v>0.58897243107769426</v>
      </c>
      <c r="BK36" s="72">
        <f t="shared" si="22"/>
        <v>3.7593984962406013E-2</v>
      </c>
      <c r="BL36" s="73">
        <f t="shared" si="22"/>
        <v>2.5062656641604009E-2</v>
      </c>
      <c r="BN36" s="108" t="s">
        <v>433</v>
      </c>
      <c r="BO36" s="48">
        <f>+集計・資料①!G48</f>
        <v>54</v>
      </c>
      <c r="BP36" s="68">
        <f>+集計・資料①!H48</f>
        <v>85</v>
      </c>
      <c r="BQ36" s="68">
        <f>+集計・資料①!I48</f>
        <v>235</v>
      </c>
      <c r="BR36" s="68">
        <f>+集計・資料①!J48</f>
        <v>15</v>
      </c>
      <c r="BS36" s="107">
        <f>+集計・資料①!K48</f>
        <v>10</v>
      </c>
      <c r="BT36" s="51">
        <f t="shared" si="24"/>
        <v>399</v>
      </c>
    </row>
    <row r="37" spans="1:72" ht="11.25" thickBot="1">
      <c r="A37" s="436"/>
      <c r="B37" s="87"/>
      <c r="C37" s="87"/>
      <c r="D37" s="87"/>
      <c r="E37" s="87"/>
      <c r="F37" s="87"/>
      <c r="G37" s="87"/>
      <c r="H37" s="87"/>
      <c r="I37" s="87"/>
      <c r="J37" s="87"/>
      <c r="K37" s="87"/>
      <c r="L37" s="87"/>
      <c r="M37" s="87"/>
      <c r="N37" s="87"/>
      <c r="O37" s="87"/>
      <c r="P37" s="87"/>
      <c r="Q37" s="87"/>
      <c r="R37" s="87"/>
      <c r="S37" s="87"/>
      <c r="T37" s="87"/>
      <c r="U37" s="87"/>
      <c r="V37" s="87"/>
      <c r="W37" s="87"/>
      <c r="X37" s="87"/>
      <c r="Y37" s="87"/>
      <c r="Z37" s="87"/>
      <c r="AA37" s="437"/>
      <c r="AC37" s="577" t="s">
        <v>418</v>
      </c>
      <c r="AD37" s="688">
        <f>BH32</f>
        <v>9.7222222222222224E-2</v>
      </c>
      <c r="AE37" s="688">
        <f>BI32</f>
        <v>0.2361111111111111</v>
      </c>
      <c r="AF37" s="688">
        <f>BJ32</f>
        <v>0.61111111111111116</v>
      </c>
      <c r="AG37" s="765">
        <f>BK32</f>
        <v>2.7777777777777776E-2</v>
      </c>
      <c r="AH37" s="688">
        <f>BL32</f>
        <v>2.7777777777777776E-2</v>
      </c>
      <c r="AJ37" s="577" t="s">
        <v>418</v>
      </c>
      <c r="AK37" s="696">
        <f t="shared" ref="AK37:AP37" si="28">BO32</f>
        <v>7</v>
      </c>
      <c r="AL37" s="696">
        <f t="shared" si="28"/>
        <v>17</v>
      </c>
      <c r="AM37" s="696">
        <f t="shared" si="28"/>
        <v>44</v>
      </c>
      <c r="AN37" s="696">
        <f t="shared" si="28"/>
        <v>2</v>
      </c>
      <c r="AO37" s="696">
        <f t="shared" si="28"/>
        <v>2</v>
      </c>
      <c r="AP37" s="696">
        <f t="shared" si="28"/>
        <v>72</v>
      </c>
      <c r="AQ37" s="792"/>
      <c r="BG37" s="77" t="s">
        <v>434</v>
      </c>
      <c r="BH37" s="78">
        <f t="shared" si="22"/>
        <v>0.13043478260869565</v>
      </c>
      <c r="BI37" s="56">
        <f t="shared" si="22"/>
        <v>0.16149068322981366</v>
      </c>
      <c r="BJ37" s="56">
        <f t="shared" si="22"/>
        <v>0.54037267080745344</v>
      </c>
      <c r="BK37" s="56">
        <f t="shared" si="22"/>
        <v>6.8322981366459631E-2</v>
      </c>
      <c r="BL37" s="57">
        <f t="shared" si="22"/>
        <v>9.9378881987577633E-2</v>
      </c>
      <c r="BN37" s="110" t="s">
        <v>434</v>
      </c>
      <c r="BO37" s="111">
        <f>+集計・資料①!G50</f>
        <v>21</v>
      </c>
      <c r="BP37" s="112">
        <f>+集計・資料①!H50</f>
        <v>26</v>
      </c>
      <c r="BQ37" s="112">
        <f>+集計・資料①!I50</f>
        <v>87</v>
      </c>
      <c r="BR37" s="112">
        <f>+集計・資料①!J50</f>
        <v>11</v>
      </c>
      <c r="BS37" s="113">
        <f>+集計・資料①!K50</f>
        <v>16</v>
      </c>
      <c r="BT37" s="115">
        <f t="shared" si="24"/>
        <v>161</v>
      </c>
    </row>
    <row r="38" spans="1:72" ht="11.25" thickBot="1">
      <c r="A38" s="436"/>
      <c r="B38" s="87"/>
      <c r="C38" s="87"/>
      <c r="D38" s="87"/>
      <c r="E38" s="87"/>
      <c r="F38" s="87"/>
      <c r="G38" s="87"/>
      <c r="H38" s="87"/>
      <c r="I38" s="87"/>
      <c r="J38" s="87"/>
      <c r="K38" s="87"/>
      <c r="L38" s="87"/>
      <c r="M38" s="87"/>
      <c r="N38" s="87"/>
      <c r="O38" s="87"/>
      <c r="P38" s="87"/>
      <c r="Q38" s="87"/>
      <c r="R38" s="87"/>
      <c r="S38" s="87"/>
      <c r="T38" s="87"/>
      <c r="U38" s="87"/>
      <c r="V38" s="87"/>
      <c r="W38" s="87"/>
      <c r="X38" s="87"/>
      <c r="Y38" s="87"/>
      <c r="Z38" s="87"/>
      <c r="AA38" s="437"/>
      <c r="AJ38" s="575" t="s">
        <v>545</v>
      </c>
      <c r="AK38" s="696">
        <f t="shared" ref="AK38:AP38" si="29">SUM(AK32:AK37)</f>
        <v>131</v>
      </c>
      <c r="AL38" s="696">
        <f t="shared" si="29"/>
        <v>278</v>
      </c>
      <c r="AM38" s="696">
        <f t="shared" si="29"/>
        <v>769</v>
      </c>
      <c r="AN38" s="696">
        <f t="shared" si="29"/>
        <v>46</v>
      </c>
      <c r="AO38" s="696">
        <f t="shared" si="29"/>
        <v>54</v>
      </c>
      <c r="AP38" s="696">
        <f t="shared" si="29"/>
        <v>1278</v>
      </c>
      <c r="AQ38" s="791"/>
      <c r="BN38" s="33" t="s">
        <v>545</v>
      </c>
      <c r="BO38" s="101">
        <f>+集計・資料①!G52</f>
        <v>131</v>
      </c>
      <c r="BP38" s="82">
        <f>+集計・資料①!H52</f>
        <v>278</v>
      </c>
      <c r="BQ38" s="82">
        <f>+集計・資料①!I52</f>
        <v>769</v>
      </c>
      <c r="BR38" s="82">
        <f>+集計・資料①!J52</f>
        <v>46</v>
      </c>
      <c r="BS38" s="64">
        <f>+集計・資料①!K52</f>
        <v>54</v>
      </c>
      <c r="BT38" s="65">
        <f t="shared" si="24"/>
        <v>1278</v>
      </c>
    </row>
    <row r="39" spans="1:72">
      <c r="A39" s="436"/>
      <c r="B39" s="87"/>
      <c r="C39" s="87"/>
      <c r="D39" s="87"/>
      <c r="E39" s="87"/>
      <c r="F39" s="87"/>
      <c r="G39" s="87"/>
      <c r="H39" s="87"/>
      <c r="I39" s="87"/>
      <c r="J39" s="87"/>
      <c r="K39" s="87"/>
      <c r="L39" s="87"/>
      <c r="M39" s="87"/>
      <c r="N39" s="87"/>
      <c r="O39" s="87"/>
      <c r="P39" s="87"/>
      <c r="Q39" s="87"/>
      <c r="R39" s="87"/>
      <c r="S39" s="87"/>
      <c r="T39" s="87"/>
      <c r="U39" s="87"/>
      <c r="V39" s="87"/>
      <c r="W39" s="87"/>
      <c r="X39" s="87"/>
      <c r="Y39" s="87"/>
      <c r="Z39" s="87"/>
      <c r="AA39" s="437"/>
      <c r="AQ39" s="792"/>
    </row>
    <row r="40" spans="1:72">
      <c r="A40" s="436"/>
      <c r="B40" s="87"/>
      <c r="C40" s="87"/>
      <c r="D40" s="87"/>
      <c r="E40" s="87"/>
      <c r="F40" s="87"/>
      <c r="G40" s="87"/>
      <c r="H40" s="87"/>
      <c r="I40" s="87"/>
      <c r="J40" s="87"/>
      <c r="K40" s="87"/>
      <c r="L40" s="87"/>
      <c r="M40" s="87"/>
      <c r="N40" s="87"/>
      <c r="O40" s="87"/>
      <c r="P40" s="87"/>
      <c r="Q40" s="87"/>
      <c r="R40" s="87"/>
      <c r="S40" s="87"/>
      <c r="T40" s="87"/>
      <c r="U40" s="87"/>
      <c r="V40" s="87"/>
      <c r="W40" s="87"/>
      <c r="X40" s="87"/>
      <c r="Y40" s="87"/>
      <c r="Z40" s="87"/>
      <c r="AA40" s="437"/>
      <c r="AE40" s="932"/>
      <c r="AQ40" s="791"/>
      <c r="BI40" s="932"/>
    </row>
    <row r="41" spans="1:72">
      <c r="A41" s="436"/>
      <c r="B41" s="87"/>
      <c r="C41" s="87"/>
      <c r="D41" s="87"/>
      <c r="E41" s="87"/>
      <c r="F41" s="87"/>
      <c r="G41" s="87"/>
      <c r="H41" s="87"/>
      <c r="I41" s="87"/>
      <c r="J41" s="87"/>
      <c r="K41" s="87"/>
      <c r="L41" s="87"/>
      <c r="M41" s="87"/>
      <c r="N41" s="87"/>
      <c r="O41" s="87"/>
      <c r="P41" s="87"/>
      <c r="Q41" s="87"/>
      <c r="R41" s="87"/>
      <c r="S41" s="87"/>
      <c r="T41" s="87"/>
      <c r="U41" s="87"/>
      <c r="V41" s="87"/>
      <c r="W41" s="87"/>
      <c r="X41" s="87"/>
      <c r="Y41" s="87"/>
      <c r="Z41" s="87"/>
      <c r="AA41" s="437"/>
      <c r="AE41" s="932"/>
      <c r="AQ41" s="792"/>
      <c r="BI41" s="932"/>
    </row>
    <row r="42" spans="1:72">
      <c r="A42" s="436"/>
      <c r="B42" s="87"/>
      <c r="C42" s="87"/>
      <c r="D42" s="87"/>
      <c r="E42" s="87"/>
      <c r="F42" s="87"/>
      <c r="G42" s="87"/>
      <c r="H42" s="87"/>
      <c r="I42" s="87"/>
      <c r="J42" s="87"/>
      <c r="K42" s="87"/>
      <c r="L42" s="87"/>
      <c r="M42" s="87"/>
      <c r="N42" s="87"/>
      <c r="O42" s="87"/>
      <c r="P42" s="87"/>
      <c r="Q42" s="87"/>
      <c r="R42" s="87"/>
      <c r="S42" s="87"/>
      <c r="T42" s="87"/>
      <c r="U42" s="87"/>
      <c r="V42" s="87"/>
      <c r="W42" s="87"/>
      <c r="X42" s="87"/>
      <c r="Y42" s="87"/>
      <c r="Z42" s="87"/>
      <c r="AA42" s="437"/>
      <c r="AQ42" s="791"/>
    </row>
    <row r="43" spans="1:72">
      <c r="A43" s="436"/>
      <c r="B43" s="87"/>
      <c r="C43" s="87"/>
      <c r="D43" s="87"/>
      <c r="E43" s="87"/>
      <c r="F43" s="87"/>
      <c r="G43" s="87"/>
      <c r="H43" s="87"/>
      <c r="I43" s="87"/>
      <c r="J43" s="87"/>
      <c r="K43" s="87"/>
      <c r="L43" s="87"/>
      <c r="M43" s="87"/>
      <c r="N43" s="87"/>
      <c r="O43" s="87"/>
      <c r="P43" s="87"/>
      <c r="Q43" s="87"/>
      <c r="R43" s="87"/>
      <c r="S43" s="87"/>
      <c r="T43" s="87"/>
      <c r="U43" s="87"/>
      <c r="V43" s="87"/>
      <c r="W43" s="87"/>
      <c r="X43" s="87"/>
      <c r="Y43" s="87"/>
      <c r="Z43" s="87"/>
      <c r="AA43" s="437"/>
      <c r="AQ43" s="792"/>
    </row>
    <row r="44" spans="1:72">
      <c r="A44" s="436"/>
      <c r="B44" s="87"/>
      <c r="C44" s="87"/>
      <c r="D44" s="87"/>
      <c r="E44" s="87"/>
      <c r="F44" s="87"/>
      <c r="G44" s="87"/>
      <c r="H44" s="87"/>
      <c r="I44" s="87"/>
      <c r="J44" s="87"/>
      <c r="K44" s="87"/>
      <c r="L44" s="87"/>
      <c r="M44" s="87"/>
      <c r="N44" s="87"/>
      <c r="O44" s="87"/>
      <c r="P44" s="87"/>
      <c r="Q44" s="87"/>
      <c r="R44" s="87"/>
      <c r="S44" s="87"/>
      <c r="T44" s="87"/>
      <c r="U44" s="87"/>
      <c r="V44" s="87"/>
      <c r="W44" s="87"/>
      <c r="X44" s="87"/>
      <c r="Y44" s="87"/>
      <c r="Z44" s="87"/>
      <c r="AA44" s="437"/>
      <c r="AQ44" s="791"/>
    </row>
    <row r="45" spans="1:72">
      <c r="A45" s="436"/>
      <c r="B45" s="87"/>
      <c r="C45" s="87"/>
      <c r="D45" s="87"/>
      <c r="E45" s="87"/>
      <c r="F45" s="87"/>
      <c r="G45" s="87"/>
      <c r="H45" s="87"/>
      <c r="I45" s="87"/>
      <c r="J45" s="87"/>
      <c r="K45" s="87"/>
      <c r="L45" s="87"/>
      <c r="M45" s="87"/>
      <c r="N45" s="87"/>
      <c r="O45" s="87"/>
      <c r="P45" s="87"/>
      <c r="Q45" s="87"/>
      <c r="R45" s="87"/>
      <c r="S45" s="87"/>
      <c r="T45" s="87"/>
      <c r="U45" s="87"/>
      <c r="V45" s="87"/>
      <c r="W45" s="87"/>
      <c r="X45" s="87"/>
      <c r="Y45" s="87"/>
      <c r="Z45" s="87"/>
      <c r="AA45" s="437"/>
      <c r="AK45" s="86"/>
      <c r="AL45" s="86"/>
      <c r="AM45" s="86"/>
      <c r="AN45" s="86"/>
      <c r="AO45" s="86"/>
      <c r="AP45" s="86"/>
      <c r="AQ45" s="792"/>
      <c r="BO45" s="86"/>
      <c r="BP45" s="86"/>
      <c r="BQ45" s="86"/>
      <c r="BR45" s="86"/>
      <c r="BS45" s="86"/>
      <c r="BT45" s="86"/>
    </row>
    <row r="46" spans="1:72">
      <c r="A46" s="436"/>
      <c r="B46" s="87"/>
      <c r="C46" s="87"/>
      <c r="D46" s="87"/>
      <c r="E46" s="87"/>
      <c r="F46" s="87"/>
      <c r="G46" s="87"/>
      <c r="H46" s="87"/>
      <c r="I46" s="87"/>
      <c r="J46" s="87"/>
      <c r="K46" s="87"/>
      <c r="L46" s="87"/>
      <c r="M46" s="87"/>
      <c r="N46" s="87"/>
      <c r="O46" s="87"/>
      <c r="P46" s="87"/>
      <c r="Q46" s="87"/>
      <c r="R46" s="87"/>
      <c r="S46" s="87"/>
      <c r="T46" s="87"/>
      <c r="U46" s="87"/>
      <c r="V46" s="87"/>
      <c r="W46" s="87"/>
      <c r="X46" s="87"/>
      <c r="Y46" s="87"/>
      <c r="Z46" s="87"/>
      <c r="AA46" s="437"/>
      <c r="AQ46" s="791"/>
    </row>
    <row r="47" spans="1:72">
      <c r="A47" s="436"/>
      <c r="B47" s="87"/>
      <c r="C47" s="87"/>
      <c r="D47" s="87"/>
      <c r="E47" s="87"/>
      <c r="F47" s="87"/>
      <c r="G47" s="87"/>
      <c r="H47" s="87"/>
      <c r="I47" s="87"/>
      <c r="J47" s="87"/>
      <c r="K47" s="87"/>
      <c r="L47" s="87"/>
      <c r="M47" s="87"/>
      <c r="N47" s="87"/>
      <c r="O47" s="87"/>
      <c r="P47" s="87"/>
      <c r="Q47" s="87"/>
      <c r="R47" s="87"/>
      <c r="S47" s="87"/>
      <c r="T47" s="87"/>
      <c r="U47" s="87"/>
      <c r="V47" s="87"/>
      <c r="W47" s="87"/>
      <c r="X47" s="87"/>
      <c r="Y47" s="87"/>
      <c r="Z47" s="87"/>
      <c r="AA47" s="437"/>
      <c r="AQ47" s="792"/>
    </row>
    <row r="48" spans="1:72">
      <c r="A48" s="436"/>
      <c r="B48" s="87"/>
      <c r="C48" s="87"/>
      <c r="D48" s="87"/>
      <c r="E48" s="87"/>
      <c r="F48" s="87"/>
      <c r="G48" s="87"/>
      <c r="H48" s="87"/>
      <c r="I48" s="87"/>
      <c r="J48" s="87"/>
      <c r="K48" s="87"/>
      <c r="L48" s="87"/>
      <c r="M48" s="87"/>
      <c r="N48" s="87"/>
      <c r="O48" s="87"/>
      <c r="P48" s="87"/>
      <c r="Q48" s="87"/>
      <c r="R48" s="87"/>
      <c r="S48" s="87"/>
      <c r="T48" s="87"/>
      <c r="U48" s="87"/>
      <c r="V48" s="87"/>
      <c r="W48" s="87"/>
      <c r="X48" s="87"/>
      <c r="Y48" s="87"/>
      <c r="Z48" s="87"/>
      <c r="AA48" s="437"/>
      <c r="AQ48" s="791"/>
    </row>
    <row r="49" spans="1:44">
      <c r="A49" s="436"/>
      <c r="B49" s="87"/>
      <c r="C49" s="87"/>
      <c r="D49" s="87"/>
      <c r="E49" s="87"/>
      <c r="F49" s="87"/>
      <c r="G49" s="87"/>
      <c r="H49" s="87"/>
      <c r="I49" s="87"/>
      <c r="J49" s="87"/>
      <c r="K49" s="87"/>
      <c r="L49" s="87"/>
      <c r="M49" s="87"/>
      <c r="N49" s="87"/>
      <c r="O49" s="87"/>
      <c r="P49" s="87"/>
      <c r="Q49" s="87"/>
      <c r="R49" s="87"/>
      <c r="S49" s="87"/>
      <c r="T49" s="87"/>
      <c r="U49" s="87"/>
      <c r="V49" s="87"/>
      <c r="W49" s="87"/>
      <c r="X49" s="87"/>
      <c r="Y49" s="87"/>
      <c r="Z49" s="87"/>
      <c r="AA49" s="437"/>
      <c r="AQ49" s="792"/>
    </row>
    <row r="50" spans="1:44">
      <c r="A50" s="436"/>
      <c r="B50" s="87"/>
      <c r="C50" s="87"/>
      <c r="D50" s="87"/>
      <c r="E50" s="87"/>
      <c r="F50" s="87"/>
      <c r="G50" s="87"/>
      <c r="H50" s="87"/>
      <c r="I50" s="87"/>
      <c r="J50" s="87"/>
      <c r="K50" s="87"/>
      <c r="L50" s="87"/>
      <c r="M50" s="87"/>
      <c r="N50" s="87"/>
      <c r="O50" s="87"/>
      <c r="P50" s="87"/>
      <c r="Q50" s="87"/>
      <c r="R50" s="87"/>
      <c r="S50" s="87"/>
      <c r="T50" s="87"/>
      <c r="U50" s="87"/>
      <c r="V50" s="87"/>
      <c r="W50" s="87"/>
      <c r="X50" s="87"/>
      <c r="Y50" s="87"/>
      <c r="Z50" s="87"/>
      <c r="AA50" s="437"/>
      <c r="AQ50" s="791"/>
      <c r="AR50" s="791"/>
    </row>
    <row r="51" spans="1:44">
      <c r="A51" s="436"/>
      <c r="B51" s="87"/>
      <c r="C51" s="87"/>
      <c r="D51" s="87"/>
      <c r="E51" s="87"/>
      <c r="F51" s="87"/>
      <c r="G51" s="87"/>
      <c r="H51" s="87"/>
      <c r="I51" s="87"/>
      <c r="J51" s="87"/>
      <c r="K51" s="87"/>
      <c r="L51" s="87"/>
      <c r="M51" s="87"/>
      <c r="N51" s="87"/>
      <c r="O51" s="87"/>
      <c r="P51" s="87"/>
      <c r="Q51" s="87"/>
      <c r="R51" s="87"/>
      <c r="S51" s="87"/>
      <c r="T51" s="87"/>
      <c r="U51" s="87"/>
      <c r="V51" s="87"/>
      <c r="W51" s="87"/>
      <c r="X51" s="87"/>
      <c r="Y51" s="87"/>
      <c r="Z51" s="87"/>
      <c r="AA51" s="437"/>
      <c r="AQ51" s="792"/>
      <c r="AR51" s="791"/>
    </row>
    <row r="52" spans="1:44">
      <c r="A52" s="436"/>
      <c r="B52" s="87"/>
      <c r="C52" s="87"/>
      <c r="D52" s="87"/>
      <c r="E52" s="87"/>
      <c r="F52" s="87"/>
      <c r="G52" s="87"/>
      <c r="H52" s="87"/>
      <c r="I52" s="87"/>
      <c r="J52" s="87"/>
      <c r="K52" s="87"/>
      <c r="L52" s="87"/>
      <c r="M52" s="87"/>
      <c r="N52" s="87"/>
      <c r="O52" s="87"/>
      <c r="P52" s="87"/>
      <c r="Q52" s="87"/>
      <c r="R52" s="87"/>
      <c r="S52" s="87"/>
      <c r="T52" s="87"/>
      <c r="U52" s="87"/>
      <c r="V52" s="87"/>
      <c r="W52" s="87"/>
      <c r="X52" s="87"/>
      <c r="Y52" s="87"/>
      <c r="Z52" s="87"/>
      <c r="AA52" s="437"/>
      <c r="AQ52" s="791"/>
      <c r="AR52" s="791"/>
    </row>
    <row r="53" spans="1:44">
      <c r="A53" s="436"/>
      <c r="B53" s="87"/>
      <c r="C53" s="87"/>
      <c r="D53" s="87"/>
      <c r="E53" s="87"/>
      <c r="F53" s="87"/>
      <c r="G53" s="87"/>
      <c r="H53" s="87"/>
      <c r="I53" s="87"/>
      <c r="J53" s="87"/>
      <c r="K53" s="87"/>
      <c r="L53" s="87"/>
      <c r="M53" s="87"/>
      <c r="N53" s="87"/>
      <c r="O53" s="87"/>
      <c r="P53" s="87"/>
      <c r="Q53" s="87"/>
      <c r="R53" s="87"/>
      <c r="S53" s="87"/>
      <c r="T53" s="87"/>
      <c r="U53" s="87"/>
      <c r="V53" s="87"/>
      <c r="W53" s="87"/>
      <c r="X53" s="87"/>
      <c r="Y53" s="87"/>
      <c r="Z53" s="87"/>
      <c r="AA53" s="437"/>
      <c r="AQ53" s="792"/>
      <c r="AR53" s="791"/>
    </row>
    <row r="54" spans="1:44">
      <c r="A54" s="436"/>
      <c r="B54" s="87"/>
      <c r="C54" s="87"/>
      <c r="D54" s="87"/>
      <c r="E54" s="87"/>
      <c r="F54" s="87"/>
      <c r="G54" s="87"/>
      <c r="H54" s="87"/>
      <c r="I54" s="87"/>
      <c r="J54" s="87"/>
      <c r="K54" s="87"/>
      <c r="L54" s="87"/>
      <c r="M54" s="87"/>
      <c r="N54" s="87"/>
      <c r="O54" s="87"/>
      <c r="P54" s="87"/>
      <c r="Q54" s="87"/>
      <c r="R54" s="87"/>
      <c r="S54" s="87"/>
      <c r="T54" s="87"/>
      <c r="U54" s="87"/>
      <c r="V54" s="87"/>
      <c r="W54" s="87"/>
      <c r="X54" s="87"/>
      <c r="Y54" s="87"/>
      <c r="Z54" s="87"/>
      <c r="AA54" s="437"/>
      <c r="AQ54" s="791"/>
      <c r="AR54" s="791"/>
    </row>
    <row r="55" spans="1:44">
      <c r="A55" s="436"/>
      <c r="B55" s="87"/>
      <c r="C55" s="87"/>
      <c r="D55" s="87"/>
      <c r="E55" s="87"/>
      <c r="F55" s="87"/>
      <c r="G55" s="87"/>
      <c r="H55" s="87"/>
      <c r="I55" s="87"/>
      <c r="J55" s="87"/>
      <c r="K55" s="87"/>
      <c r="L55" s="87"/>
      <c r="M55" s="87"/>
      <c r="N55" s="87"/>
      <c r="O55" s="87"/>
      <c r="P55" s="87"/>
      <c r="Q55" s="87"/>
      <c r="R55" s="87"/>
      <c r="S55" s="87"/>
      <c r="T55" s="87"/>
      <c r="U55" s="87"/>
      <c r="V55" s="87"/>
      <c r="W55" s="87"/>
      <c r="X55" s="87"/>
      <c r="Y55" s="87"/>
      <c r="Z55" s="87"/>
      <c r="AA55" s="437"/>
    </row>
    <row r="56" spans="1:44">
      <c r="A56" s="436"/>
      <c r="B56" s="87"/>
      <c r="C56" s="87"/>
      <c r="D56" s="87"/>
      <c r="E56" s="87"/>
      <c r="F56" s="87"/>
      <c r="G56" s="87"/>
      <c r="H56" s="87"/>
      <c r="I56" s="87"/>
      <c r="J56" s="87"/>
      <c r="K56" s="87"/>
      <c r="L56" s="87"/>
      <c r="M56" s="87"/>
      <c r="N56" s="87"/>
      <c r="O56" s="87"/>
      <c r="P56" s="87"/>
      <c r="Q56" s="87"/>
      <c r="R56" s="87"/>
      <c r="S56" s="87"/>
      <c r="T56" s="87"/>
      <c r="U56" s="87"/>
      <c r="V56" s="87"/>
      <c r="W56" s="87"/>
      <c r="X56" s="87"/>
      <c r="Y56" s="87"/>
      <c r="Z56" s="87"/>
      <c r="AA56" s="437"/>
    </row>
    <row r="57" spans="1:44">
      <c r="A57" s="436"/>
      <c r="B57" s="87"/>
      <c r="C57" s="87"/>
      <c r="D57" s="87"/>
      <c r="E57" s="87"/>
      <c r="F57" s="87"/>
      <c r="G57" s="87"/>
      <c r="H57" s="87"/>
      <c r="I57" s="87"/>
      <c r="J57" s="87"/>
      <c r="K57" s="87"/>
      <c r="L57" s="87"/>
      <c r="M57" s="87"/>
      <c r="N57" s="87"/>
      <c r="O57" s="87"/>
      <c r="P57" s="87"/>
      <c r="Q57" s="87"/>
      <c r="R57" s="87"/>
      <c r="S57" s="87"/>
      <c r="T57" s="87"/>
      <c r="U57" s="87"/>
      <c r="V57" s="87"/>
      <c r="W57" s="87"/>
      <c r="X57" s="87"/>
      <c r="Y57" s="87"/>
      <c r="Z57" s="87"/>
      <c r="AA57" s="437"/>
    </row>
    <row r="58" spans="1:44">
      <c r="A58" s="436"/>
      <c r="B58" s="87"/>
      <c r="C58" s="87"/>
      <c r="D58" s="87"/>
      <c r="E58" s="87"/>
      <c r="F58" s="87"/>
      <c r="G58" s="87"/>
      <c r="H58" s="87"/>
      <c r="I58" s="87"/>
      <c r="J58" s="87"/>
      <c r="K58" s="87"/>
      <c r="L58" s="87"/>
      <c r="M58" s="87"/>
      <c r="N58" s="87"/>
      <c r="O58" s="87"/>
      <c r="P58" s="87"/>
      <c r="Q58" s="87"/>
      <c r="R58" s="87"/>
      <c r="S58" s="87"/>
      <c r="T58" s="87"/>
      <c r="U58" s="87"/>
      <c r="V58" s="87"/>
      <c r="W58" s="87"/>
      <c r="X58" s="87"/>
      <c r="Y58" s="87"/>
      <c r="Z58" s="87"/>
      <c r="AA58" s="437"/>
    </row>
    <row r="59" spans="1:44">
      <c r="A59" s="436"/>
      <c r="B59" s="87"/>
      <c r="C59" s="87"/>
      <c r="D59" s="87"/>
      <c r="E59" s="87"/>
      <c r="F59" s="87"/>
      <c r="G59" s="87"/>
      <c r="H59" s="87"/>
      <c r="I59" s="87"/>
      <c r="J59" s="87"/>
      <c r="K59" s="87"/>
      <c r="L59" s="87"/>
      <c r="M59" s="87"/>
      <c r="N59" s="87"/>
      <c r="O59" s="87"/>
      <c r="P59" s="87"/>
      <c r="Q59" s="87"/>
      <c r="R59" s="87"/>
      <c r="S59" s="87"/>
      <c r="T59" s="87"/>
      <c r="U59" s="87"/>
      <c r="V59" s="87"/>
      <c r="W59" s="87"/>
      <c r="X59" s="87"/>
      <c r="Y59" s="87"/>
      <c r="Z59" s="87"/>
      <c r="AA59" s="437"/>
    </row>
    <row r="60" spans="1:44">
      <c r="A60" s="436"/>
      <c r="B60" s="87"/>
      <c r="C60" s="87"/>
      <c r="D60" s="87"/>
      <c r="E60" s="87"/>
      <c r="F60" s="87"/>
      <c r="G60" s="87"/>
      <c r="H60" s="87"/>
      <c r="I60" s="87"/>
      <c r="J60" s="87"/>
      <c r="K60" s="87"/>
      <c r="L60" s="87"/>
      <c r="M60" s="87"/>
      <c r="N60" s="87"/>
      <c r="O60" s="87"/>
      <c r="P60" s="87"/>
      <c r="Q60" s="87"/>
      <c r="R60" s="87"/>
      <c r="S60" s="87"/>
      <c r="T60" s="87"/>
      <c r="U60" s="87"/>
      <c r="V60" s="87"/>
      <c r="W60" s="87"/>
      <c r="X60" s="87"/>
      <c r="Y60" s="87"/>
      <c r="Z60" s="87"/>
      <c r="AA60" s="437"/>
    </row>
    <row r="61" spans="1:44">
      <c r="A61" s="436"/>
      <c r="B61" s="87"/>
      <c r="C61" s="87"/>
      <c r="D61" s="87"/>
      <c r="E61" s="87"/>
      <c r="F61" s="87"/>
      <c r="G61" s="87"/>
      <c r="H61" s="87"/>
      <c r="I61" s="87"/>
      <c r="J61" s="87"/>
      <c r="K61" s="87"/>
      <c r="L61" s="87"/>
      <c r="M61" s="87"/>
      <c r="N61" s="87"/>
      <c r="O61" s="87"/>
      <c r="P61" s="87"/>
      <c r="Q61" s="87"/>
      <c r="R61" s="87"/>
      <c r="S61" s="87"/>
      <c r="T61" s="87"/>
      <c r="U61" s="87"/>
      <c r="V61" s="87"/>
      <c r="W61" s="87"/>
      <c r="X61" s="87"/>
      <c r="Y61" s="87"/>
      <c r="Z61" s="87"/>
      <c r="AA61" s="437"/>
    </row>
    <row r="62" spans="1:44">
      <c r="A62" s="436"/>
      <c r="B62" s="87"/>
      <c r="C62" s="87"/>
      <c r="D62" s="87"/>
      <c r="E62" s="87"/>
      <c r="F62" s="87"/>
      <c r="G62" s="87"/>
      <c r="H62" s="87"/>
      <c r="I62" s="87"/>
      <c r="J62" s="87"/>
      <c r="K62" s="87"/>
      <c r="L62" s="87"/>
      <c r="M62" s="87"/>
      <c r="N62" s="87"/>
      <c r="O62" s="87"/>
      <c r="P62" s="87"/>
      <c r="Q62" s="87"/>
      <c r="R62" s="87"/>
      <c r="S62" s="87"/>
      <c r="T62" s="87"/>
      <c r="U62" s="87"/>
      <c r="V62" s="87"/>
      <c r="W62" s="87"/>
      <c r="X62" s="87"/>
      <c r="Y62" s="87"/>
      <c r="Z62" s="87"/>
      <c r="AA62" s="437"/>
    </row>
    <row r="63" spans="1:44">
      <c r="A63" s="436"/>
      <c r="B63" s="87"/>
      <c r="C63" s="87"/>
      <c r="D63" s="87"/>
      <c r="E63" s="87"/>
      <c r="F63" s="87"/>
      <c r="G63" s="87"/>
      <c r="H63" s="87"/>
      <c r="I63" s="87"/>
      <c r="J63" s="87"/>
      <c r="K63" s="87"/>
      <c r="L63" s="87"/>
      <c r="M63" s="87"/>
      <c r="N63" s="87"/>
      <c r="O63" s="87"/>
      <c r="P63" s="87"/>
      <c r="Q63" s="87"/>
      <c r="R63" s="87"/>
      <c r="S63" s="87"/>
      <c r="T63" s="87"/>
      <c r="U63" s="87"/>
      <c r="V63" s="87"/>
      <c r="W63" s="87"/>
      <c r="X63" s="87"/>
      <c r="Y63" s="87"/>
      <c r="Z63" s="87"/>
      <c r="AA63" s="437"/>
    </row>
    <row r="64" spans="1:44">
      <c r="A64" s="436"/>
      <c r="B64" s="87"/>
      <c r="C64" s="87"/>
      <c r="D64" s="87"/>
      <c r="E64" s="87"/>
      <c r="F64" s="87"/>
      <c r="G64" s="87"/>
      <c r="H64" s="87"/>
      <c r="I64" s="87"/>
      <c r="J64" s="87"/>
      <c r="K64" s="87"/>
      <c r="L64" s="87"/>
      <c r="M64" s="87"/>
      <c r="N64" s="87"/>
      <c r="O64" s="87"/>
      <c r="P64" s="87"/>
      <c r="Q64" s="87"/>
      <c r="R64" s="87"/>
      <c r="S64" s="87"/>
      <c r="T64" s="87"/>
      <c r="U64" s="87"/>
      <c r="V64" s="87"/>
      <c r="W64" s="87"/>
      <c r="X64" s="87"/>
      <c r="Y64" s="87"/>
      <c r="Z64" s="87"/>
      <c r="AA64" s="437"/>
    </row>
    <row r="65" spans="1:27">
      <c r="A65" s="438"/>
      <c r="B65" s="439"/>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40"/>
    </row>
  </sheetData>
  <mergeCells count="84">
    <mergeCell ref="BS5:BS6"/>
    <mergeCell ref="BT5:BT6"/>
    <mergeCell ref="BP5:BP6"/>
    <mergeCell ref="BQ5:BQ6"/>
    <mergeCell ref="BR5:BR6"/>
    <mergeCell ref="BO5:BO6"/>
    <mergeCell ref="V1:AA1"/>
    <mergeCell ref="BH5:BH6"/>
    <mergeCell ref="BK5:BK6"/>
    <mergeCell ref="BN5:BN6"/>
    <mergeCell ref="AG5:AG6"/>
    <mergeCell ref="AH5:AH6"/>
    <mergeCell ref="AJ5:AJ6"/>
    <mergeCell ref="AK5:AK6"/>
    <mergeCell ref="AL5:AL6"/>
    <mergeCell ref="AO5:AO6"/>
    <mergeCell ref="A1:B1"/>
    <mergeCell ref="BL5:BL6"/>
    <mergeCell ref="BK11:BK12"/>
    <mergeCell ref="BJ5:BJ6"/>
    <mergeCell ref="BI5:BI6"/>
    <mergeCell ref="B3:L15"/>
    <mergeCell ref="AC5:AC6"/>
    <mergeCell ref="AD5:AD6"/>
    <mergeCell ref="AE5:AE6"/>
    <mergeCell ref="AF5:AF6"/>
    <mergeCell ref="AP5:AP6"/>
    <mergeCell ref="BG5:BG6"/>
    <mergeCell ref="AN5:AN6"/>
    <mergeCell ref="AM5:AM6"/>
    <mergeCell ref="AG11:AG12"/>
    <mergeCell ref="AH11:AH12"/>
    <mergeCell ref="BR11:BR12"/>
    <mergeCell ref="BS11:BS12"/>
    <mergeCell ref="BT11:BT12"/>
    <mergeCell ref="BN30:BN31"/>
    <mergeCell ref="BO30:BO31"/>
    <mergeCell ref="BP30:BP31"/>
    <mergeCell ref="BQ30:BQ31"/>
    <mergeCell ref="BR30:BR31"/>
    <mergeCell ref="BS30:BS31"/>
    <mergeCell ref="BT30:BT31"/>
    <mergeCell ref="BO11:BO12"/>
    <mergeCell ref="BP11:BP12"/>
    <mergeCell ref="BQ11:BQ12"/>
    <mergeCell ref="BN11:BN12"/>
    <mergeCell ref="BL30:BL31"/>
    <mergeCell ref="BK30:BK31"/>
    <mergeCell ref="BJ30:BJ31"/>
    <mergeCell ref="BI30:BI31"/>
    <mergeCell ref="BL11:BL12"/>
    <mergeCell ref="BI11:BI12"/>
    <mergeCell ref="BJ11:BJ12"/>
    <mergeCell ref="BI40:BI41"/>
    <mergeCell ref="AL11:AL12"/>
    <mergeCell ref="AO11:AO12"/>
    <mergeCell ref="AP11:AP12"/>
    <mergeCell ref="BG11:BG12"/>
    <mergeCell ref="BG30:BG31"/>
    <mergeCell ref="AP30:AP31"/>
    <mergeCell ref="AO30:AO31"/>
    <mergeCell ref="AN30:AN31"/>
    <mergeCell ref="AN11:AN12"/>
    <mergeCell ref="BH11:BH12"/>
    <mergeCell ref="AM11:AM12"/>
    <mergeCell ref="AM30:AM31"/>
    <mergeCell ref="BH30:BH31"/>
    <mergeCell ref="AR15:BC27"/>
    <mergeCell ref="AE40:AE41"/>
    <mergeCell ref="AL30:AL31"/>
    <mergeCell ref="AC11:AC12"/>
    <mergeCell ref="AD11:AD12"/>
    <mergeCell ref="AC30:AC31"/>
    <mergeCell ref="AD30:AD31"/>
    <mergeCell ref="AK11:AK12"/>
    <mergeCell ref="AF30:AF31"/>
    <mergeCell ref="AG30:AG31"/>
    <mergeCell ref="AH30:AH31"/>
    <mergeCell ref="AE30:AE31"/>
    <mergeCell ref="AJ30:AJ31"/>
    <mergeCell ref="AK30:AK31"/>
    <mergeCell ref="AE11:AE12"/>
    <mergeCell ref="AF11:AF12"/>
    <mergeCell ref="AJ11:AJ12"/>
  </mergeCells>
  <phoneticPr fontId="4"/>
  <conditionalFormatting sqref="AG13:AG24">
    <cfRule type="top10" dxfId="46" priority="2" rank="1"/>
  </conditionalFormatting>
  <printOptions horizontalCentered="1" verticalCentered="1"/>
  <pageMargins left="0.39370078740157483" right="0.39370078740157483" top="0.39370078740157483" bottom="0.39370078740157483" header="0.51181102362204722" footer="0.51181102362204722"/>
  <pageSetup paperSize="9" scale="96" orientation="portrait" r:id="rId1"/>
  <headerFooter alignWithMargins="0"/>
  <colBreaks count="2" manualBreakCount="2">
    <brk id="27" max="66" man="1"/>
    <brk id="57"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業種リスト!$A$2:$A$14</xm:f>
          </x14:formula1>
          <xm:sqref>AT6:AV6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theme="9" tint="0.59999389629810485"/>
  </sheetPr>
  <dimension ref="A1:BP64"/>
  <sheetViews>
    <sheetView showGridLines="0" view="pageBreakPreview" zoomScale="90" zoomScaleNormal="100" zoomScaleSheetLayoutView="90" workbookViewId="0">
      <selection activeCell="B3" sqref="B3:J11"/>
    </sheetView>
  </sheetViews>
  <sheetFormatPr defaultColWidth="10.28515625" defaultRowHeight="10.5"/>
  <cols>
    <col min="1" max="27" width="3.5703125" style="26" customWidth="1"/>
    <col min="28" max="28" width="1.85546875" style="26" customWidth="1"/>
    <col min="29" max="29" width="16.28515625" style="26" customWidth="1"/>
    <col min="30" max="36" width="10.85546875" style="26" customWidth="1"/>
    <col min="37" max="37" width="15.85546875" style="336" bestFit="1" customWidth="1"/>
    <col min="38" max="38" width="7.140625" style="336" bestFit="1" customWidth="1"/>
    <col min="39" max="39" width="5.42578125" style="336" bestFit="1" customWidth="1"/>
    <col min="40" max="41" width="7.140625" style="336" bestFit="1" customWidth="1"/>
    <col min="42" max="42" width="8.28515625" style="336" bestFit="1" customWidth="1"/>
    <col min="43" max="43" width="5.42578125" style="336" bestFit="1" customWidth="1"/>
    <col min="44" max="51" width="5.42578125" style="336" customWidth="1"/>
    <col min="52" max="52" width="1.85546875" style="26" customWidth="1"/>
    <col min="53" max="53" width="14.85546875" style="26" customWidth="1"/>
    <col min="54" max="59" width="9.85546875" style="26" customWidth="1"/>
    <col min="60" max="60" width="6.85546875" style="26" bestFit="1" customWidth="1"/>
    <col min="61" max="61" width="15.140625" style="26" customWidth="1"/>
    <col min="62" max="68" width="9.85546875" style="26" customWidth="1"/>
    <col min="69" max="16384" width="10.28515625" style="26"/>
  </cols>
  <sheetData>
    <row r="1" spans="1:59" ht="21" customHeight="1" thickBot="1">
      <c r="A1" s="928">
        <v>29</v>
      </c>
      <c r="B1" s="928"/>
      <c r="C1" s="495" t="s">
        <v>565</v>
      </c>
      <c r="D1" s="495"/>
      <c r="E1" s="495"/>
      <c r="F1" s="495"/>
      <c r="G1" s="495"/>
      <c r="H1" s="495"/>
      <c r="I1" s="495"/>
      <c r="J1" s="505"/>
      <c r="K1" s="495"/>
      <c r="L1" s="495"/>
      <c r="M1" s="495"/>
      <c r="N1" s="495"/>
      <c r="O1" s="495"/>
      <c r="P1" s="495"/>
      <c r="Q1" s="495"/>
      <c r="R1" s="495"/>
      <c r="S1" s="495"/>
      <c r="T1" s="495"/>
      <c r="U1" s="495"/>
      <c r="V1" s="929" t="s">
        <v>514</v>
      </c>
      <c r="W1" s="929"/>
      <c r="X1" s="929"/>
      <c r="Y1" s="929"/>
      <c r="Z1" s="929"/>
      <c r="AA1" s="929"/>
      <c r="AC1" s="26" t="s">
        <v>460</v>
      </c>
      <c r="BA1" s="26" t="s">
        <v>258</v>
      </c>
    </row>
    <row r="2" spans="1:59" ht="12" customHeight="1">
      <c r="AG2" s="604"/>
    </row>
    <row r="3" spans="1:59" ht="12.75" thickBot="1">
      <c r="B3" s="930" t="s">
        <v>906</v>
      </c>
      <c r="C3" s="961"/>
      <c r="D3" s="961"/>
      <c r="E3" s="961"/>
      <c r="F3" s="961"/>
      <c r="G3" s="961"/>
      <c r="H3" s="961"/>
      <c r="I3" s="961"/>
      <c r="J3" s="961"/>
      <c r="K3" s="506"/>
      <c r="L3" s="507"/>
      <c r="M3" s="434"/>
      <c r="N3" s="444"/>
      <c r="O3" s="444"/>
      <c r="P3" s="444"/>
      <c r="Q3" s="444"/>
      <c r="R3" s="444"/>
      <c r="S3" s="444"/>
      <c r="T3" s="444"/>
      <c r="U3" s="444"/>
      <c r="V3" s="444"/>
      <c r="W3" s="444"/>
      <c r="X3" s="444"/>
      <c r="Y3" s="444"/>
      <c r="Z3" s="444"/>
      <c r="AA3" s="445"/>
      <c r="AC3" s="26" t="s">
        <v>591</v>
      </c>
      <c r="AL3" s="336" t="s">
        <v>669</v>
      </c>
      <c r="BA3" s="26" t="s">
        <v>591</v>
      </c>
    </row>
    <row r="4" spans="1:59" ht="27.75" thickBot="1">
      <c r="B4" s="961"/>
      <c r="C4" s="961"/>
      <c r="D4" s="961"/>
      <c r="E4" s="961"/>
      <c r="F4" s="961"/>
      <c r="G4" s="961"/>
      <c r="H4" s="961"/>
      <c r="I4" s="961"/>
      <c r="J4" s="961"/>
      <c r="K4" s="506"/>
      <c r="L4" s="508"/>
      <c r="M4" s="87"/>
      <c r="N4" s="118"/>
      <c r="O4" s="118"/>
      <c r="P4" s="118"/>
      <c r="Q4" s="118"/>
      <c r="R4" s="118"/>
      <c r="S4" s="118"/>
      <c r="T4" s="118"/>
      <c r="U4" s="118"/>
      <c r="V4" s="118"/>
      <c r="W4" s="118"/>
      <c r="X4" s="118"/>
      <c r="Y4" s="118"/>
      <c r="Z4" s="118"/>
      <c r="AA4" s="447"/>
      <c r="AC4" s="582" t="s">
        <v>539</v>
      </c>
      <c r="AD4" s="722" t="s">
        <v>387</v>
      </c>
      <c r="AE4" s="722" t="s">
        <v>214</v>
      </c>
      <c r="AF4" s="722" t="s">
        <v>215</v>
      </c>
      <c r="AG4" s="723" t="s">
        <v>216</v>
      </c>
      <c r="AH4" s="583" t="s">
        <v>217</v>
      </c>
      <c r="AI4" s="575" t="s">
        <v>546</v>
      </c>
      <c r="AL4" s="336" t="str">
        <f>CONCATENATE("変形労働時間制の有無について、何らかの制度を導入している事業所は全体で",TEXT(SUM(AD5:AG5),"0.0％"),"となった。")</f>
        <v>変形労働時間制の有無について、何らかの制度を導入している事業所は全体で43.4%となった。</v>
      </c>
      <c r="BA4" s="566" t="s">
        <v>539</v>
      </c>
      <c r="BB4" s="572" t="s">
        <v>387</v>
      </c>
      <c r="BC4" s="24" t="s">
        <v>214</v>
      </c>
      <c r="BD4" s="24" t="s">
        <v>215</v>
      </c>
      <c r="BE4" s="571" t="s">
        <v>216</v>
      </c>
      <c r="BF4" s="571" t="s">
        <v>217</v>
      </c>
      <c r="BG4" s="103" t="s">
        <v>546</v>
      </c>
    </row>
    <row r="5" spans="1:59" ht="12.75" thickBot="1">
      <c r="B5" s="961"/>
      <c r="C5" s="961"/>
      <c r="D5" s="961"/>
      <c r="E5" s="961"/>
      <c r="F5" s="961"/>
      <c r="G5" s="961"/>
      <c r="H5" s="961"/>
      <c r="I5" s="961"/>
      <c r="J5" s="961"/>
      <c r="K5" s="506"/>
      <c r="L5" s="508"/>
      <c r="M5" s="87"/>
      <c r="N5" s="118"/>
      <c r="O5" s="118"/>
      <c r="P5" s="118"/>
      <c r="Q5" s="118"/>
      <c r="R5" s="118"/>
      <c r="S5" s="118"/>
      <c r="T5" s="118"/>
      <c r="U5" s="118"/>
      <c r="V5" s="118"/>
      <c r="W5" s="118"/>
      <c r="X5" s="118"/>
      <c r="Y5" s="118"/>
      <c r="Z5" s="118"/>
      <c r="AA5" s="447"/>
      <c r="AC5" s="720" t="s">
        <v>547</v>
      </c>
      <c r="AD5" s="769">
        <f t="shared" ref="AD5:AI5" si="0">BB5</f>
        <v>2.8951486697965573E-2</v>
      </c>
      <c r="AE5" s="769">
        <f t="shared" si="0"/>
        <v>0.12597809076682315</v>
      </c>
      <c r="AF5" s="769">
        <f t="shared" si="0"/>
        <v>0.23552425665101723</v>
      </c>
      <c r="AG5" s="769">
        <f t="shared" si="0"/>
        <v>4.3818466353677622E-2</v>
      </c>
      <c r="AH5" s="721">
        <f t="shared" si="0"/>
        <v>0.47652582159624413</v>
      </c>
      <c r="AI5" s="688">
        <f t="shared" si="0"/>
        <v>6.1032863849765258E-2</v>
      </c>
      <c r="AL5" s="336" t="s">
        <v>670</v>
      </c>
      <c r="AN5" s="788" t="s">
        <v>671</v>
      </c>
      <c r="AO5" s="788" t="s">
        <v>672</v>
      </c>
      <c r="AP5" s="788" t="s">
        <v>673</v>
      </c>
      <c r="AQ5" s="336" t="s">
        <v>674</v>
      </c>
      <c r="BA5" s="31" t="s">
        <v>547</v>
      </c>
      <c r="BB5" s="130">
        <f t="shared" ref="BB5:BG5" si="1">+BB32/$BH32</f>
        <v>2.8951486697965573E-2</v>
      </c>
      <c r="BC5" s="131">
        <f t="shared" si="1"/>
        <v>0.12597809076682315</v>
      </c>
      <c r="BD5" s="131">
        <f t="shared" si="1"/>
        <v>0.23552425665101723</v>
      </c>
      <c r="BE5" s="131">
        <f t="shared" si="1"/>
        <v>4.3818466353677622E-2</v>
      </c>
      <c r="BF5" s="132">
        <f t="shared" si="1"/>
        <v>0.47652582159624413</v>
      </c>
      <c r="BG5" s="133">
        <f t="shared" si="1"/>
        <v>6.1032863849765258E-2</v>
      </c>
    </row>
    <row r="6" spans="1:59" ht="12.75" thickBot="1">
      <c r="B6" s="961"/>
      <c r="C6" s="961"/>
      <c r="D6" s="961"/>
      <c r="E6" s="961"/>
      <c r="F6" s="961"/>
      <c r="G6" s="961"/>
      <c r="H6" s="961"/>
      <c r="I6" s="961"/>
      <c r="J6" s="961"/>
      <c r="K6" s="506"/>
      <c r="L6" s="508"/>
      <c r="M6" s="87"/>
      <c r="N6" s="118"/>
      <c r="O6" s="118"/>
      <c r="P6" s="118"/>
      <c r="Q6" s="118"/>
      <c r="R6" s="118"/>
      <c r="S6" s="118"/>
      <c r="T6" s="118"/>
      <c r="U6" s="118"/>
      <c r="V6" s="118"/>
      <c r="W6" s="118"/>
      <c r="X6" s="118"/>
      <c r="Y6" s="118"/>
      <c r="Z6" s="118"/>
      <c r="AA6" s="447"/>
      <c r="AC6" s="26" t="s">
        <v>592</v>
      </c>
      <c r="AL6" s="336" t="s">
        <v>701</v>
      </c>
      <c r="AN6" s="788" t="s">
        <v>694</v>
      </c>
      <c r="AO6" s="788"/>
      <c r="AP6" s="788"/>
      <c r="AQ6" s="336" t="s">
        <v>703</v>
      </c>
      <c r="BA6" s="26" t="s">
        <v>592</v>
      </c>
    </row>
    <row r="7" spans="1:59" ht="27.75" thickBot="1">
      <c r="B7" s="961"/>
      <c r="C7" s="961"/>
      <c r="D7" s="961"/>
      <c r="E7" s="961"/>
      <c r="F7" s="961"/>
      <c r="G7" s="961"/>
      <c r="H7" s="961"/>
      <c r="I7" s="961"/>
      <c r="J7" s="961"/>
      <c r="K7" s="506"/>
      <c r="L7" s="508"/>
      <c r="M7" s="87"/>
      <c r="N7" s="118"/>
      <c r="O7" s="118"/>
      <c r="P7" s="118"/>
      <c r="Q7" s="118"/>
      <c r="R7" s="118"/>
      <c r="S7" s="118"/>
      <c r="T7" s="118"/>
      <c r="U7" s="118"/>
      <c r="V7" s="118"/>
      <c r="W7" s="118"/>
      <c r="X7" s="118"/>
      <c r="Y7" s="118"/>
      <c r="Z7" s="118"/>
      <c r="AA7" s="447"/>
      <c r="AC7" s="582" t="s">
        <v>539</v>
      </c>
      <c r="AD7" s="584" t="s">
        <v>387</v>
      </c>
      <c r="AE7" s="584" t="s">
        <v>214</v>
      </c>
      <c r="AF7" s="584" t="s">
        <v>215</v>
      </c>
      <c r="AG7" s="583" t="s">
        <v>216</v>
      </c>
      <c r="AH7" s="583" t="s">
        <v>217</v>
      </c>
      <c r="AI7" s="575" t="s">
        <v>546</v>
      </c>
      <c r="AL7" s="336" t="s">
        <v>705</v>
      </c>
      <c r="AN7" s="788" t="s">
        <v>694</v>
      </c>
      <c r="AO7" s="788" t="s">
        <v>682</v>
      </c>
      <c r="AP7" s="788" t="s">
        <v>675</v>
      </c>
      <c r="AQ7" s="336" t="s">
        <v>704</v>
      </c>
      <c r="BA7" s="582" t="s">
        <v>539</v>
      </c>
      <c r="BB7" s="569" t="s">
        <v>387</v>
      </c>
      <c r="BC7" s="563" t="s">
        <v>214</v>
      </c>
      <c r="BD7" s="563" t="s">
        <v>215</v>
      </c>
      <c r="BE7" s="565" t="s">
        <v>216</v>
      </c>
      <c r="BF7" s="567" t="s">
        <v>217</v>
      </c>
      <c r="BG7" s="103" t="s">
        <v>546</v>
      </c>
    </row>
    <row r="8" spans="1:59" ht="12">
      <c r="B8" s="961"/>
      <c r="C8" s="961"/>
      <c r="D8" s="961"/>
      <c r="E8" s="961"/>
      <c r="F8" s="961"/>
      <c r="G8" s="961"/>
      <c r="H8" s="961"/>
      <c r="I8" s="961"/>
      <c r="J8" s="961"/>
      <c r="K8" s="506"/>
      <c r="L8" s="508"/>
      <c r="M8" s="87"/>
      <c r="N8" s="118"/>
      <c r="O8" s="118"/>
      <c r="P8" s="118"/>
      <c r="Q8" s="118"/>
      <c r="R8" s="118"/>
      <c r="S8" s="118"/>
      <c r="T8" s="118"/>
      <c r="U8" s="118"/>
      <c r="V8" s="118"/>
      <c r="W8" s="118"/>
      <c r="X8" s="118"/>
      <c r="Y8" s="118"/>
      <c r="Z8" s="118"/>
      <c r="AA8" s="447"/>
      <c r="AC8" s="573" t="s">
        <v>401</v>
      </c>
      <c r="AD8" s="688">
        <f t="shared" ref="AD8:AI8" si="2">BB20</f>
        <v>2.1097046413502109E-2</v>
      </c>
      <c r="AE8" s="697">
        <f t="shared" si="2"/>
        <v>5.9071729957805907E-2</v>
      </c>
      <c r="AF8" s="769">
        <f t="shared" si="2"/>
        <v>0.37130801687763715</v>
      </c>
      <c r="AG8" s="697">
        <f t="shared" si="2"/>
        <v>2.5316455696202531E-2</v>
      </c>
      <c r="AH8" s="697">
        <f t="shared" si="2"/>
        <v>0.43037974683544306</v>
      </c>
      <c r="AI8" s="688">
        <f t="shared" si="2"/>
        <v>7.1729957805907171E-2</v>
      </c>
      <c r="AJ8" s="768"/>
      <c r="AL8" s="336" t="str">
        <f>CONCATENATE(AL6,AN6,AO6,AP6,AQ6,AL7,AN7,AO7,AP7,AQ7)</f>
        <v>業種別では、「教育・学習支援業」で変形労働時間制の導入割合が高い。また、「教育・学習支援業」「製造業」「建設業」で一年単位の変形労働時間制を導入している割合が高い。</v>
      </c>
      <c r="BA8" s="44" t="s">
        <v>546</v>
      </c>
      <c r="BB8" s="90" t="e">
        <f t="shared" ref="BB8:BG20" si="3">+BB35/$BH35</f>
        <v>#DIV/0!</v>
      </c>
      <c r="BC8" s="46" t="e">
        <f t="shared" si="3"/>
        <v>#DIV/0!</v>
      </c>
      <c r="BD8" s="46" t="e">
        <f t="shared" si="3"/>
        <v>#DIV/0!</v>
      </c>
      <c r="BE8" s="46" t="e">
        <f t="shared" si="3"/>
        <v>#DIV/0!</v>
      </c>
      <c r="BF8" s="46" t="e">
        <f t="shared" si="3"/>
        <v>#DIV/0!</v>
      </c>
      <c r="BG8" s="91" t="e">
        <f t="shared" si="3"/>
        <v>#DIV/0!</v>
      </c>
    </row>
    <row r="9" spans="1:59" ht="12">
      <c r="B9" s="961"/>
      <c r="C9" s="961"/>
      <c r="D9" s="961"/>
      <c r="E9" s="961"/>
      <c r="F9" s="961"/>
      <c r="G9" s="961"/>
      <c r="H9" s="961"/>
      <c r="I9" s="961"/>
      <c r="J9" s="961"/>
      <c r="K9" s="506"/>
      <c r="L9" s="508"/>
      <c r="M9" s="87"/>
      <c r="N9" s="118"/>
      <c r="O9" s="118"/>
      <c r="P9" s="118"/>
      <c r="Q9" s="118"/>
      <c r="R9" s="118"/>
      <c r="S9" s="118"/>
      <c r="T9" s="118"/>
      <c r="U9" s="118"/>
      <c r="V9" s="118"/>
      <c r="W9" s="118"/>
      <c r="X9" s="118"/>
      <c r="Y9" s="118"/>
      <c r="Z9" s="118"/>
      <c r="AA9" s="447"/>
      <c r="AC9" s="690" t="s">
        <v>402</v>
      </c>
      <c r="AD9" s="688">
        <f t="shared" ref="AD9:AI9" si="4">BB19</f>
        <v>5.263157894736842E-3</v>
      </c>
      <c r="AE9" s="697">
        <f t="shared" si="4"/>
        <v>5.7894736842105263E-2</v>
      </c>
      <c r="AF9" s="769">
        <f>BD19</f>
        <v>0.38947368421052631</v>
      </c>
      <c r="AG9" s="697">
        <f t="shared" si="4"/>
        <v>3.1578947368421054E-2</v>
      </c>
      <c r="AH9" s="697">
        <f t="shared" si="4"/>
        <v>0.42105263157894735</v>
      </c>
      <c r="AI9" s="688">
        <f t="shared" si="4"/>
        <v>6.8421052631578952E-2</v>
      </c>
      <c r="AJ9" s="768"/>
      <c r="AL9" s="336" t="s">
        <v>677</v>
      </c>
      <c r="BA9" s="7" t="s">
        <v>533</v>
      </c>
      <c r="BB9" s="96">
        <f t="shared" si="3"/>
        <v>2.3809523809523808E-2</v>
      </c>
      <c r="BC9" s="72">
        <f t="shared" si="3"/>
        <v>0.10317460317460317</v>
      </c>
      <c r="BD9" s="72">
        <f t="shared" si="3"/>
        <v>0.1984126984126984</v>
      </c>
      <c r="BE9" s="72">
        <f t="shared" si="3"/>
        <v>3.968253968253968E-2</v>
      </c>
      <c r="BF9" s="72">
        <f t="shared" si="3"/>
        <v>0.53968253968253965</v>
      </c>
      <c r="BG9" s="73">
        <f t="shared" si="3"/>
        <v>6.3492063492063489E-2</v>
      </c>
    </row>
    <row r="10" spans="1:59" ht="12">
      <c r="B10" s="961"/>
      <c r="C10" s="961"/>
      <c r="D10" s="961"/>
      <c r="E10" s="961"/>
      <c r="F10" s="961"/>
      <c r="G10" s="961"/>
      <c r="H10" s="961"/>
      <c r="I10" s="961"/>
      <c r="J10" s="961"/>
      <c r="K10" s="506"/>
      <c r="L10" s="508"/>
      <c r="M10" s="87"/>
      <c r="N10" s="118"/>
      <c r="O10" s="118"/>
      <c r="P10" s="118"/>
      <c r="Q10" s="118"/>
      <c r="R10" s="118"/>
      <c r="S10" s="118"/>
      <c r="T10" s="118"/>
      <c r="U10" s="118"/>
      <c r="V10" s="118"/>
      <c r="W10" s="118"/>
      <c r="X10" s="118"/>
      <c r="Y10" s="118"/>
      <c r="Z10" s="118"/>
      <c r="AA10" s="447"/>
      <c r="AC10" s="573" t="s">
        <v>403</v>
      </c>
      <c r="AD10" s="697">
        <f t="shared" ref="AD10:AI10" si="5">BB18</f>
        <v>0</v>
      </c>
      <c r="AE10" s="697">
        <f t="shared" si="5"/>
        <v>0.23076923076923078</v>
      </c>
      <c r="AF10" s="697">
        <f t="shared" si="5"/>
        <v>7.6923076923076927E-2</v>
      </c>
      <c r="AG10" s="697">
        <f t="shared" si="5"/>
        <v>0.15384615384615385</v>
      </c>
      <c r="AH10" s="697">
        <f t="shared" si="5"/>
        <v>0.46153846153846156</v>
      </c>
      <c r="AI10" s="688">
        <f t="shared" si="5"/>
        <v>0</v>
      </c>
      <c r="AJ10" s="768"/>
      <c r="AL10" s="336" t="s">
        <v>780</v>
      </c>
      <c r="BA10" s="7" t="s">
        <v>534</v>
      </c>
      <c r="BB10" s="96">
        <f t="shared" si="3"/>
        <v>3.4482758620689655E-2</v>
      </c>
      <c r="BC10" s="72">
        <f t="shared" si="3"/>
        <v>8.2758620689655171E-2</v>
      </c>
      <c r="BD10" s="72">
        <f t="shared" si="3"/>
        <v>0.15172413793103448</v>
      </c>
      <c r="BE10" s="72">
        <f t="shared" si="3"/>
        <v>9.6551724137931033E-2</v>
      </c>
      <c r="BF10" s="72">
        <f t="shared" si="3"/>
        <v>0.55862068965517242</v>
      </c>
      <c r="BG10" s="73">
        <f t="shared" si="3"/>
        <v>4.8275862068965517E-2</v>
      </c>
    </row>
    <row r="11" spans="1:59" ht="12.75" customHeight="1">
      <c r="B11" s="961"/>
      <c r="C11" s="961"/>
      <c r="D11" s="961"/>
      <c r="E11" s="961"/>
      <c r="F11" s="961"/>
      <c r="G11" s="961"/>
      <c r="H11" s="961"/>
      <c r="I11" s="961"/>
      <c r="J11" s="961"/>
      <c r="K11" s="506"/>
      <c r="L11" s="508"/>
      <c r="M11" s="87"/>
      <c r="N11" s="118"/>
      <c r="O11" s="118"/>
      <c r="P11" s="118"/>
      <c r="Q11" s="118"/>
      <c r="R11" s="118"/>
      <c r="S11" s="118"/>
      <c r="T11" s="118"/>
      <c r="U11" s="118"/>
      <c r="V11" s="118"/>
      <c r="W11" s="118"/>
      <c r="X11" s="118"/>
      <c r="Y11" s="118"/>
      <c r="Z11" s="118"/>
      <c r="AA11" s="447"/>
      <c r="AC11" s="690" t="s">
        <v>404</v>
      </c>
      <c r="AD11" s="765">
        <f t="shared" ref="AD11:AI11" si="6">BB17</f>
        <v>0</v>
      </c>
      <c r="AE11" s="697">
        <f t="shared" si="6"/>
        <v>0.23076923076923078</v>
      </c>
      <c r="AF11" s="697">
        <f t="shared" si="6"/>
        <v>0.19230769230769232</v>
      </c>
      <c r="AG11" s="765">
        <f t="shared" si="6"/>
        <v>3.8461538461538464E-2</v>
      </c>
      <c r="AH11" s="697">
        <f t="shared" si="6"/>
        <v>0.53846153846153844</v>
      </c>
      <c r="AI11" s="688">
        <f t="shared" si="6"/>
        <v>0</v>
      </c>
      <c r="AJ11" s="768"/>
      <c r="BA11" s="7" t="s">
        <v>532</v>
      </c>
      <c r="BB11" s="96">
        <f t="shared" si="3"/>
        <v>7.1428571428571425E-2</v>
      </c>
      <c r="BC11" s="72">
        <f t="shared" si="3"/>
        <v>0.11904761904761904</v>
      </c>
      <c r="BD11" s="72">
        <f t="shared" si="3"/>
        <v>0.40476190476190477</v>
      </c>
      <c r="BE11" s="72">
        <f t="shared" si="3"/>
        <v>2.3809523809523808E-2</v>
      </c>
      <c r="BF11" s="72">
        <f t="shared" si="3"/>
        <v>0.30952380952380953</v>
      </c>
      <c r="BG11" s="73">
        <f t="shared" si="3"/>
        <v>7.1428571428571425E-2</v>
      </c>
    </row>
    <row r="12" spans="1:59" ht="12">
      <c r="B12" s="506"/>
      <c r="C12" s="506"/>
      <c r="D12" s="506"/>
      <c r="E12" s="506"/>
      <c r="F12" s="506"/>
      <c r="G12" s="506"/>
      <c r="H12" s="506"/>
      <c r="I12" s="506"/>
      <c r="J12" s="506"/>
      <c r="K12" s="506"/>
      <c r="L12" s="509"/>
      <c r="M12" s="439"/>
      <c r="N12" s="449"/>
      <c r="O12" s="449"/>
      <c r="P12" s="449"/>
      <c r="Q12" s="449"/>
      <c r="R12" s="449"/>
      <c r="S12" s="449"/>
      <c r="T12" s="449"/>
      <c r="U12" s="449"/>
      <c r="V12" s="449"/>
      <c r="W12" s="449"/>
      <c r="X12" s="449"/>
      <c r="Y12" s="449"/>
      <c r="Z12" s="449"/>
      <c r="AA12" s="450"/>
      <c r="AC12" s="573" t="s">
        <v>405</v>
      </c>
      <c r="AD12" s="688">
        <f t="shared" ref="AD12:AI12" si="7">BB16</f>
        <v>1.6597510373443983E-2</v>
      </c>
      <c r="AE12" s="697">
        <f t="shared" si="7"/>
        <v>0.11618257261410789</v>
      </c>
      <c r="AF12" s="697">
        <f t="shared" si="7"/>
        <v>0.23651452282157676</v>
      </c>
      <c r="AG12" s="697">
        <f t="shared" si="7"/>
        <v>4.1493775933609957E-2</v>
      </c>
      <c r="AH12" s="697">
        <f t="shared" si="7"/>
        <v>0.46058091286307051</v>
      </c>
      <c r="AI12" s="688">
        <f t="shared" si="7"/>
        <v>8.7136929460580909E-2</v>
      </c>
      <c r="AJ12" s="768"/>
      <c r="BA12" s="7" t="s">
        <v>531</v>
      </c>
      <c r="BB12" s="96">
        <f t="shared" si="3"/>
        <v>6.6298342541436461E-2</v>
      </c>
      <c r="BC12" s="72">
        <f t="shared" si="3"/>
        <v>0.31491712707182318</v>
      </c>
      <c r="BD12" s="72">
        <f t="shared" si="3"/>
        <v>3.8674033149171269E-2</v>
      </c>
      <c r="BE12" s="72">
        <f t="shared" si="3"/>
        <v>3.3149171270718231E-2</v>
      </c>
      <c r="BF12" s="72">
        <f t="shared" si="3"/>
        <v>0.49723756906077349</v>
      </c>
      <c r="BG12" s="73">
        <f t="shared" si="3"/>
        <v>1.6574585635359115E-2</v>
      </c>
    </row>
    <row r="13" spans="1:59">
      <c r="AC13" s="690" t="s">
        <v>406</v>
      </c>
      <c r="AD13" s="688">
        <f t="shared" ref="AD13:AI13" si="8">BB15</f>
        <v>0</v>
      </c>
      <c r="AE13" s="697">
        <f t="shared" si="8"/>
        <v>9.5238095238095233E-2</v>
      </c>
      <c r="AF13" s="697">
        <f t="shared" si="8"/>
        <v>4.7619047619047616E-2</v>
      </c>
      <c r="AG13" s="697">
        <f t="shared" si="8"/>
        <v>0.14285714285714285</v>
      </c>
      <c r="AH13" s="697">
        <f t="shared" si="8"/>
        <v>0.5714285714285714</v>
      </c>
      <c r="AI13" s="688">
        <f t="shared" si="8"/>
        <v>0.14285714285714285</v>
      </c>
      <c r="AJ13" s="768"/>
      <c r="BA13" s="7" t="s">
        <v>530</v>
      </c>
      <c r="BB13" s="96">
        <f t="shared" si="3"/>
        <v>0.11428571428571428</v>
      </c>
      <c r="BC13" s="72">
        <f t="shared" si="3"/>
        <v>0.25714285714285712</v>
      </c>
      <c r="BD13" s="72">
        <f t="shared" si="3"/>
        <v>5.7142857142857141E-2</v>
      </c>
      <c r="BE13" s="72">
        <f t="shared" si="3"/>
        <v>5.7142857142857141E-2</v>
      </c>
      <c r="BF13" s="72">
        <f t="shared" si="3"/>
        <v>0.45714285714285713</v>
      </c>
      <c r="BG13" s="73">
        <f t="shared" si="3"/>
        <v>2.8571428571428571E-2</v>
      </c>
    </row>
    <row r="14" spans="1:59" ht="12">
      <c r="A14" s="433"/>
      <c r="B14" s="434"/>
      <c r="C14" s="434"/>
      <c r="D14" s="434"/>
      <c r="E14" s="434"/>
      <c r="F14" s="434"/>
      <c r="G14" s="434"/>
      <c r="H14" s="434"/>
      <c r="I14" s="434"/>
      <c r="J14" s="434"/>
      <c r="K14" s="434"/>
      <c r="L14" s="434"/>
      <c r="M14" s="434"/>
      <c r="N14" s="434"/>
      <c r="O14" s="434"/>
      <c r="P14" s="434"/>
      <c r="Q14" s="434"/>
      <c r="R14" s="434"/>
      <c r="S14" s="434"/>
      <c r="T14" s="434"/>
      <c r="U14" s="434"/>
      <c r="V14" s="434"/>
      <c r="W14" s="434"/>
      <c r="X14" s="434"/>
      <c r="Y14" s="434"/>
      <c r="Z14" s="434"/>
      <c r="AA14" s="435"/>
      <c r="AC14" s="573" t="s">
        <v>407</v>
      </c>
      <c r="AD14" s="688">
        <f t="shared" ref="AD14:AI14" si="9">BB14</f>
        <v>0</v>
      </c>
      <c r="AE14" s="697">
        <f t="shared" si="9"/>
        <v>4.7619047619047616E-2</v>
      </c>
      <c r="AF14" s="697">
        <f t="shared" si="9"/>
        <v>9.5238095238095233E-2</v>
      </c>
      <c r="AG14" s="697">
        <f t="shared" si="9"/>
        <v>0</v>
      </c>
      <c r="AH14" s="697">
        <f t="shared" si="9"/>
        <v>0.76190476190476186</v>
      </c>
      <c r="AI14" s="688">
        <f t="shared" si="9"/>
        <v>9.5238095238095233E-2</v>
      </c>
      <c r="AJ14" s="768"/>
      <c r="AL14" s="789" t="s">
        <v>678</v>
      </c>
      <c r="AM14" s="790"/>
      <c r="AN14" s="790"/>
      <c r="AO14" s="790"/>
      <c r="AP14" s="790"/>
      <c r="AQ14" s="790"/>
      <c r="AR14" s="790"/>
      <c r="AS14" s="790"/>
      <c r="AT14" s="790"/>
      <c r="AU14" s="790"/>
      <c r="AV14" s="790"/>
      <c r="AW14" s="790"/>
      <c r="BA14" s="7" t="s">
        <v>535</v>
      </c>
      <c r="BB14" s="96">
        <f t="shared" si="3"/>
        <v>0</v>
      </c>
      <c r="BC14" s="72">
        <f t="shared" si="3"/>
        <v>4.7619047619047616E-2</v>
      </c>
      <c r="BD14" s="72">
        <f t="shared" si="3"/>
        <v>9.5238095238095233E-2</v>
      </c>
      <c r="BE14" s="72">
        <f t="shared" si="3"/>
        <v>0</v>
      </c>
      <c r="BF14" s="72">
        <f t="shared" si="3"/>
        <v>0.76190476190476186</v>
      </c>
      <c r="BG14" s="73">
        <f t="shared" si="3"/>
        <v>9.5238095238095233E-2</v>
      </c>
    </row>
    <row r="15" spans="1:59">
      <c r="A15" s="436"/>
      <c r="B15" s="87"/>
      <c r="C15" s="87"/>
      <c r="D15" s="87"/>
      <c r="E15" s="87"/>
      <c r="F15" s="87"/>
      <c r="G15" s="87"/>
      <c r="H15" s="87"/>
      <c r="I15" s="87"/>
      <c r="J15" s="87"/>
      <c r="K15" s="87"/>
      <c r="L15" s="87"/>
      <c r="M15" s="87"/>
      <c r="N15" s="87"/>
      <c r="O15" s="87"/>
      <c r="P15" s="87"/>
      <c r="Q15" s="87"/>
      <c r="R15" s="87"/>
      <c r="S15" s="87"/>
      <c r="T15" s="87"/>
      <c r="U15" s="87"/>
      <c r="V15" s="87"/>
      <c r="W15" s="87"/>
      <c r="X15" s="87"/>
      <c r="Y15" s="87"/>
      <c r="Z15" s="87"/>
      <c r="AA15" s="437"/>
      <c r="AC15" s="690" t="s">
        <v>408</v>
      </c>
      <c r="AD15" s="697">
        <f t="shared" ref="AD15:AI15" si="10">BB13</f>
        <v>0.11428571428571428</v>
      </c>
      <c r="AE15" s="769">
        <f t="shared" si="10"/>
        <v>0.25714285714285712</v>
      </c>
      <c r="AF15" s="697">
        <f t="shared" si="10"/>
        <v>5.7142857142857141E-2</v>
      </c>
      <c r="AG15" s="697">
        <f t="shared" si="10"/>
        <v>5.7142857142857141E-2</v>
      </c>
      <c r="AH15" s="697">
        <f t="shared" si="10"/>
        <v>0.45714285714285713</v>
      </c>
      <c r="AI15" s="688">
        <f t="shared" si="10"/>
        <v>2.8571428571428571E-2</v>
      </c>
      <c r="AJ15" s="768"/>
      <c r="AL15" s="915" t="str">
        <f>CONCATENATE("　",AL4,CHAR(10),"　",AL8,CHAR(10),"　",AL10)</f>
        <v>　変形労働時間制の有無について、何らかの制度を導入している事業所は全体で43.4%となった。
　業種別では、「教育・学習支援業」で変形労働時間制の導入割合が高い。また、「教育・学習支援業」「製造業」「建設業」で一年単位の変形労働時間制を導入している割合が高い。
　規模別では、規模の大きい事業所ほど導入率が高い傾向にある。</v>
      </c>
      <c r="AM15" s="915"/>
      <c r="AN15" s="915"/>
      <c r="AO15" s="915"/>
      <c r="AP15" s="915"/>
      <c r="AQ15" s="915"/>
      <c r="AR15" s="915"/>
      <c r="AS15" s="915"/>
      <c r="AT15" s="915"/>
      <c r="AU15" s="915"/>
      <c r="AV15" s="915"/>
      <c r="AW15" s="915"/>
      <c r="BA15" s="7" t="s">
        <v>529</v>
      </c>
      <c r="BB15" s="96">
        <f t="shared" si="3"/>
        <v>0</v>
      </c>
      <c r="BC15" s="72">
        <f t="shared" si="3"/>
        <v>9.5238095238095233E-2</v>
      </c>
      <c r="BD15" s="72">
        <f t="shared" si="3"/>
        <v>4.7619047619047616E-2</v>
      </c>
      <c r="BE15" s="72">
        <f t="shared" si="3"/>
        <v>0.14285714285714285</v>
      </c>
      <c r="BF15" s="72">
        <f t="shared" si="3"/>
        <v>0.5714285714285714</v>
      </c>
      <c r="BG15" s="73">
        <f t="shared" si="3"/>
        <v>0.14285714285714285</v>
      </c>
    </row>
    <row r="16" spans="1:59">
      <c r="A16" s="436"/>
      <c r="B16" s="87"/>
      <c r="C16" s="87"/>
      <c r="D16" s="87"/>
      <c r="E16" s="87"/>
      <c r="F16" s="87"/>
      <c r="G16" s="87"/>
      <c r="H16" s="87"/>
      <c r="I16" s="87"/>
      <c r="J16" s="87"/>
      <c r="K16" s="87"/>
      <c r="L16" s="87"/>
      <c r="M16" s="87"/>
      <c r="N16" s="87"/>
      <c r="O16" s="87"/>
      <c r="P16" s="87"/>
      <c r="Q16" s="87"/>
      <c r="R16" s="87"/>
      <c r="S16" s="87"/>
      <c r="T16" s="87"/>
      <c r="U16" s="87"/>
      <c r="V16" s="87"/>
      <c r="W16" s="87"/>
      <c r="X16" s="87"/>
      <c r="Y16" s="87"/>
      <c r="Z16" s="87"/>
      <c r="AA16" s="437"/>
      <c r="AC16" s="573" t="s">
        <v>409</v>
      </c>
      <c r="AD16" s="688">
        <f t="shared" ref="AD16:AI16" si="11">BB12</f>
        <v>6.6298342541436461E-2</v>
      </c>
      <c r="AE16" s="697">
        <f t="shared" si="11"/>
        <v>0.31491712707182318</v>
      </c>
      <c r="AF16" s="697">
        <f t="shared" si="11"/>
        <v>3.8674033149171269E-2</v>
      </c>
      <c r="AG16" s="697">
        <f t="shared" si="11"/>
        <v>3.3149171270718231E-2</v>
      </c>
      <c r="AH16" s="697">
        <f t="shared" si="11"/>
        <v>0.49723756906077349</v>
      </c>
      <c r="AI16" s="688">
        <f t="shared" si="11"/>
        <v>1.6574585635359115E-2</v>
      </c>
      <c r="AJ16" s="768"/>
      <c r="AL16" s="915"/>
      <c r="AM16" s="915"/>
      <c r="AN16" s="915"/>
      <c r="AO16" s="915"/>
      <c r="AP16" s="915"/>
      <c r="AQ16" s="915"/>
      <c r="AR16" s="915"/>
      <c r="AS16" s="915"/>
      <c r="AT16" s="915"/>
      <c r="AU16" s="915"/>
      <c r="AV16" s="915"/>
      <c r="AW16" s="915"/>
      <c r="BA16" s="7" t="s">
        <v>528</v>
      </c>
      <c r="BB16" s="96">
        <f t="shared" si="3"/>
        <v>1.6597510373443983E-2</v>
      </c>
      <c r="BC16" s="72">
        <f t="shared" si="3"/>
        <v>0.11618257261410789</v>
      </c>
      <c r="BD16" s="72">
        <f t="shared" si="3"/>
        <v>0.23651452282157676</v>
      </c>
      <c r="BE16" s="72">
        <f t="shared" si="3"/>
        <v>4.1493775933609957E-2</v>
      </c>
      <c r="BF16" s="72">
        <f t="shared" si="3"/>
        <v>0.46058091286307051</v>
      </c>
      <c r="BG16" s="73">
        <f t="shared" si="3"/>
        <v>8.7136929460580909E-2</v>
      </c>
    </row>
    <row r="17" spans="1:68">
      <c r="A17" s="436"/>
      <c r="B17" s="87"/>
      <c r="C17" s="87"/>
      <c r="D17" s="87"/>
      <c r="E17" s="87"/>
      <c r="F17" s="87"/>
      <c r="G17" s="87"/>
      <c r="H17" s="87"/>
      <c r="I17" s="87"/>
      <c r="J17" s="87"/>
      <c r="K17" s="87"/>
      <c r="L17" s="87"/>
      <c r="M17" s="87"/>
      <c r="N17" s="87"/>
      <c r="O17" s="87"/>
      <c r="P17" s="87"/>
      <c r="Q17" s="87"/>
      <c r="R17" s="87"/>
      <c r="S17" s="87"/>
      <c r="T17" s="87"/>
      <c r="U17" s="87"/>
      <c r="V17" s="87"/>
      <c r="W17" s="87"/>
      <c r="X17" s="87"/>
      <c r="Y17" s="87"/>
      <c r="Z17" s="87"/>
      <c r="AA17" s="437"/>
      <c r="AC17" s="690" t="s">
        <v>410</v>
      </c>
      <c r="AD17" s="697">
        <f t="shared" ref="AD17:AI17" si="12">BB11</f>
        <v>7.1428571428571425E-2</v>
      </c>
      <c r="AE17" s="697">
        <f t="shared" si="12"/>
        <v>0.11904761904761904</v>
      </c>
      <c r="AF17" s="769">
        <f t="shared" si="12"/>
        <v>0.40476190476190477</v>
      </c>
      <c r="AG17" s="697">
        <f t="shared" si="12"/>
        <v>2.3809523809523808E-2</v>
      </c>
      <c r="AH17" s="697">
        <f t="shared" si="12"/>
        <v>0.30952380952380953</v>
      </c>
      <c r="AI17" s="688">
        <f t="shared" si="12"/>
        <v>7.1428571428571425E-2</v>
      </c>
      <c r="AJ17" s="768"/>
      <c r="AL17" s="915"/>
      <c r="AM17" s="915"/>
      <c r="AN17" s="915"/>
      <c r="AO17" s="915"/>
      <c r="AP17" s="915"/>
      <c r="AQ17" s="915"/>
      <c r="AR17" s="915"/>
      <c r="AS17" s="915"/>
      <c r="AT17" s="915"/>
      <c r="AU17" s="915"/>
      <c r="AV17" s="915"/>
      <c r="AW17" s="915"/>
      <c r="BA17" s="7" t="s">
        <v>527</v>
      </c>
      <c r="BB17" s="96">
        <f t="shared" si="3"/>
        <v>0</v>
      </c>
      <c r="BC17" s="72">
        <f t="shared" si="3"/>
        <v>0.23076923076923078</v>
      </c>
      <c r="BD17" s="72">
        <f t="shared" si="3"/>
        <v>0.19230769230769232</v>
      </c>
      <c r="BE17" s="72">
        <f t="shared" si="3"/>
        <v>3.8461538461538464E-2</v>
      </c>
      <c r="BF17" s="72">
        <f t="shared" si="3"/>
        <v>0.53846153846153844</v>
      </c>
      <c r="BG17" s="73">
        <f t="shared" si="3"/>
        <v>0</v>
      </c>
    </row>
    <row r="18" spans="1:68">
      <c r="A18" s="436"/>
      <c r="B18" s="87"/>
      <c r="C18" s="87"/>
      <c r="D18" s="87"/>
      <c r="E18" s="87"/>
      <c r="F18" s="87"/>
      <c r="G18" s="87"/>
      <c r="H18" s="87"/>
      <c r="I18" s="87"/>
      <c r="J18" s="87"/>
      <c r="K18" s="87"/>
      <c r="L18" s="87"/>
      <c r="M18" s="87"/>
      <c r="N18" s="87"/>
      <c r="O18" s="87"/>
      <c r="P18" s="87"/>
      <c r="Q18" s="87"/>
      <c r="R18" s="87"/>
      <c r="S18" s="87"/>
      <c r="T18" s="87"/>
      <c r="U18" s="87"/>
      <c r="V18" s="87"/>
      <c r="W18" s="87"/>
      <c r="X18" s="87"/>
      <c r="Y18" s="87"/>
      <c r="Z18" s="87"/>
      <c r="AA18" s="437"/>
      <c r="AC18" s="573" t="s">
        <v>411</v>
      </c>
      <c r="AD18" s="688">
        <f t="shared" ref="AD18:AI18" si="13">BB10</f>
        <v>3.4482758620689655E-2</v>
      </c>
      <c r="AE18" s="697">
        <f t="shared" si="13"/>
        <v>8.2758620689655171E-2</v>
      </c>
      <c r="AF18" s="697">
        <f t="shared" si="13"/>
        <v>0.15172413793103448</v>
      </c>
      <c r="AG18" s="697">
        <f t="shared" si="13"/>
        <v>9.6551724137931033E-2</v>
      </c>
      <c r="AH18" s="697">
        <f t="shared" si="13"/>
        <v>0.55862068965517242</v>
      </c>
      <c r="AI18" s="688">
        <f t="shared" si="13"/>
        <v>4.8275862068965517E-2</v>
      </c>
      <c r="AJ18" s="768"/>
      <c r="AL18" s="915"/>
      <c r="AM18" s="915"/>
      <c r="AN18" s="915"/>
      <c r="AO18" s="915"/>
      <c r="AP18" s="915"/>
      <c r="AQ18" s="915"/>
      <c r="AR18" s="915"/>
      <c r="AS18" s="915"/>
      <c r="AT18" s="915"/>
      <c r="AU18" s="915"/>
      <c r="AV18" s="915"/>
      <c r="AW18" s="915"/>
      <c r="BA18" s="7" t="s">
        <v>526</v>
      </c>
      <c r="BB18" s="96">
        <f t="shared" si="3"/>
        <v>0</v>
      </c>
      <c r="BC18" s="72">
        <f t="shared" si="3"/>
        <v>0.23076923076923078</v>
      </c>
      <c r="BD18" s="72">
        <f t="shared" si="3"/>
        <v>7.6923076923076927E-2</v>
      </c>
      <c r="BE18" s="72">
        <f t="shared" si="3"/>
        <v>0.15384615384615385</v>
      </c>
      <c r="BF18" s="72">
        <f t="shared" si="3"/>
        <v>0.46153846153846156</v>
      </c>
      <c r="BG18" s="73">
        <f t="shared" si="3"/>
        <v>0</v>
      </c>
    </row>
    <row r="19" spans="1:68">
      <c r="A19" s="436"/>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437"/>
      <c r="AC19" s="690" t="s">
        <v>412</v>
      </c>
      <c r="AD19" s="688">
        <f t="shared" ref="AD19:AI19" si="14">BB9</f>
        <v>2.3809523809523808E-2</v>
      </c>
      <c r="AE19" s="697">
        <f t="shared" si="14"/>
        <v>0.10317460317460317</v>
      </c>
      <c r="AF19" s="697">
        <f t="shared" si="14"/>
        <v>0.1984126984126984</v>
      </c>
      <c r="AG19" s="697">
        <f t="shared" si="14"/>
        <v>3.968253968253968E-2</v>
      </c>
      <c r="AH19" s="697">
        <f t="shared" si="14"/>
        <v>0.53968253968253965</v>
      </c>
      <c r="AI19" s="688">
        <f t="shared" si="14"/>
        <v>6.3492063492063489E-2</v>
      </c>
      <c r="AJ19" s="768"/>
      <c r="AL19" s="915"/>
      <c r="AM19" s="915"/>
      <c r="AN19" s="915"/>
      <c r="AO19" s="915"/>
      <c r="AP19" s="915"/>
      <c r="AQ19" s="915"/>
      <c r="AR19" s="915"/>
      <c r="AS19" s="915"/>
      <c r="AT19" s="915"/>
      <c r="AU19" s="915"/>
      <c r="AV19" s="915"/>
      <c r="AW19" s="915"/>
      <c r="BA19" s="16" t="s">
        <v>536</v>
      </c>
      <c r="BB19" s="96">
        <f t="shared" si="3"/>
        <v>5.263157894736842E-3</v>
      </c>
      <c r="BC19" s="72">
        <f t="shared" si="3"/>
        <v>5.7894736842105263E-2</v>
      </c>
      <c r="BD19" s="72">
        <f t="shared" si="3"/>
        <v>0.38947368421052631</v>
      </c>
      <c r="BE19" s="72">
        <f t="shared" si="3"/>
        <v>3.1578947368421054E-2</v>
      </c>
      <c r="BF19" s="72">
        <f t="shared" si="3"/>
        <v>0.42105263157894735</v>
      </c>
      <c r="BG19" s="73">
        <f t="shared" si="3"/>
        <v>6.8421052631578952E-2</v>
      </c>
    </row>
    <row r="20" spans="1:68" ht="11.25" thickBot="1">
      <c r="A20" s="436"/>
      <c r="B20" s="87"/>
      <c r="C20" s="87"/>
      <c r="D20" s="87"/>
      <c r="E20" s="87"/>
      <c r="F20" s="87"/>
      <c r="G20" s="87"/>
      <c r="H20" s="87"/>
      <c r="I20" s="87"/>
      <c r="J20" s="87"/>
      <c r="K20" s="87"/>
      <c r="L20" s="87"/>
      <c r="M20" s="87"/>
      <c r="N20" s="87"/>
      <c r="O20" s="87"/>
      <c r="P20" s="87"/>
      <c r="Q20" s="87"/>
      <c r="R20" s="87"/>
      <c r="S20" s="87"/>
      <c r="T20" s="87"/>
      <c r="U20" s="87"/>
      <c r="V20" s="87"/>
      <c r="W20" s="87"/>
      <c r="X20" s="87"/>
      <c r="Y20" s="87"/>
      <c r="Z20" s="87"/>
      <c r="AA20" s="437"/>
      <c r="AC20" s="573" t="s">
        <v>23</v>
      </c>
      <c r="AD20" s="688" t="e">
        <f t="shared" ref="AD20:AI20" si="15">BB8</f>
        <v>#DIV/0!</v>
      </c>
      <c r="AE20" s="688" t="e">
        <f t="shared" si="15"/>
        <v>#DIV/0!</v>
      </c>
      <c r="AF20" s="688" t="e">
        <f t="shared" si="15"/>
        <v>#DIV/0!</v>
      </c>
      <c r="AG20" s="688" t="e">
        <f t="shared" si="15"/>
        <v>#DIV/0!</v>
      </c>
      <c r="AH20" s="688" t="e">
        <f t="shared" si="15"/>
        <v>#DIV/0!</v>
      </c>
      <c r="AI20" s="688" t="e">
        <f t="shared" si="15"/>
        <v>#DIV/0!</v>
      </c>
      <c r="AL20" s="915"/>
      <c r="AM20" s="915"/>
      <c r="AN20" s="915"/>
      <c r="AO20" s="915"/>
      <c r="AP20" s="915"/>
      <c r="AQ20" s="915"/>
      <c r="AR20" s="915"/>
      <c r="AS20" s="915"/>
      <c r="AT20" s="915"/>
      <c r="AU20" s="915"/>
      <c r="AV20" s="915"/>
      <c r="AW20" s="915"/>
      <c r="BA20" s="20" t="s">
        <v>537</v>
      </c>
      <c r="BB20" s="55">
        <f t="shared" si="3"/>
        <v>2.1097046413502109E-2</v>
      </c>
      <c r="BC20" s="56">
        <f t="shared" si="3"/>
        <v>5.9071729957805907E-2</v>
      </c>
      <c r="BD20" s="56">
        <f t="shared" si="3"/>
        <v>0.37130801687763715</v>
      </c>
      <c r="BE20" s="56">
        <f t="shared" si="3"/>
        <v>2.5316455696202531E-2</v>
      </c>
      <c r="BF20" s="56">
        <f t="shared" si="3"/>
        <v>0.43037974683544306</v>
      </c>
      <c r="BG20" s="57">
        <f t="shared" si="3"/>
        <v>7.1729957805907171E-2</v>
      </c>
    </row>
    <row r="21" spans="1:68" ht="11.25" thickBot="1">
      <c r="A21" s="436"/>
      <c r="B21" s="87"/>
      <c r="C21" s="87"/>
      <c r="D21" s="87"/>
      <c r="E21" s="87"/>
      <c r="F21" s="87"/>
      <c r="G21" s="87"/>
      <c r="H21" s="87"/>
      <c r="I21" s="87"/>
      <c r="J21" s="87"/>
      <c r="K21" s="87"/>
      <c r="L21" s="87"/>
      <c r="M21" s="87"/>
      <c r="N21" s="87"/>
      <c r="O21" s="87"/>
      <c r="P21" s="87"/>
      <c r="Q21" s="87"/>
      <c r="R21" s="87"/>
      <c r="S21" s="87"/>
      <c r="T21" s="87"/>
      <c r="U21" s="87"/>
      <c r="V21" s="87"/>
      <c r="W21" s="87"/>
      <c r="X21" s="87"/>
      <c r="Y21" s="87"/>
      <c r="Z21" s="87"/>
      <c r="AA21" s="437"/>
      <c r="AC21" s="26" t="s">
        <v>593</v>
      </c>
      <c r="AL21" s="915"/>
      <c r="AM21" s="915"/>
      <c r="AN21" s="915"/>
      <c r="AO21" s="915"/>
      <c r="AP21" s="915"/>
      <c r="AQ21" s="915"/>
      <c r="AR21" s="915"/>
      <c r="AS21" s="915"/>
      <c r="AT21" s="915"/>
      <c r="AU21" s="915"/>
      <c r="AV21" s="915"/>
      <c r="AW21" s="915"/>
      <c r="BA21" s="26" t="s">
        <v>593</v>
      </c>
    </row>
    <row r="22" spans="1:68" ht="27.75" thickBot="1">
      <c r="A22" s="436"/>
      <c r="B22" s="87"/>
      <c r="C22" s="87"/>
      <c r="D22" s="87"/>
      <c r="E22" s="87"/>
      <c r="F22" s="87"/>
      <c r="G22" s="87"/>
      <c r="H22" s="87"/>
      <c r="I22" s="87"/>
      <c r="J22" s="87"/>
      <c r="K22" s="87"/>
      <c r="L22" s="87"/>
      <c r="M22" s="87"/>
      <c r="N22" s="87"/>
      <c r="O22" s="87"/>
      <c r="P22" s="87"/>
      <c r="Q22" s="87"/>
      <c r="R22" s="87"/>
      <c r="S22" s="87"/>
      <c r="T22" s="87"/>
      <c r="U22" s="87"/>
      <c r="V22" s="87"/>
      <c r="W22" s="87"/>
      <c r="X22" s="87"/>
      <c r="Y22" s="87"/>
      <c r="Z22" s="87"/>
      <c r="AA22" s="437"/>
      <c r="AC22" s="575" t="s">
        <v>540</v>
      </c>
      <c r="AD22" s="584" t="s">
        <v>387</v>
      </c>
      <c r="AE22" s="584" t="s">
        <v>214</v>
      </c>
      <c r="AF22" s="584" t="s">
        <v>215</v>
      </c>
      <c r="AG22" s="583" t="s">
        <v>216</v>
      </c>
      <c r="AH22" s="583" t="s">
        <v>217</v>
      </c>
      <c r="AI22" s="575" t="s">
        <v>546</v>
      </c>
      <c r="AJ22" s="87"/>
      <c r="AL22" s="915"/>
      <c r="AM22" s="915"/>
      <c r="AN22" s="915"/>
      <c r="AO22" s="915"/>
      <c r="AP22" s="915"/>
      <c r="AQ22" s="915"/>
      <c r="AR22" s="915"/>
      <c r="AS22" s="915"/>
      <c r="AT22" s="915"/>
      <c r="AU22" s="915"/>
      <c r="AV22" s="915"/>
      <c r="AW22" s="915"/>
      <c r="BA22" s="88" t="s">
        <v>540</v>
      </c>
      <c r="BB22" s="569" t="s">
        <v>387</v>
      </c>
      <c r="BC22" s="563" t="s">
        <v>214</v>
      </c>
      <c r="BD22" s="563" t="s">
        <v>215</v>
      </c>
      <c r="BE22" s="565" t="s">
        <v>216</v>
      </c>
      <c r="BF22" s="567" t="s">
        <v>217</v>
      </c>
      <c r="BG22" s="103" t="s">
        <v>546</v>
      </c>
      <c r="BH22" s="87"/>
    </row>
    <row r="23" spans="1:68">
      <c r="A23" s="436"/>
      <c r="B23" s="87"/>
      <c r="C23" s="87"/>
      <c r="D23" s="87"/>
      <c r="E23" s="87"/>
      <c r="F23" s="87"/>
      <c r="G23" s="87"/>
      <c r="H23" s="87"/>
      <c r="I23" s="87"/>
      <c r="J23" s="87"/>
      <c r="K23" s="87"/>
      <c r="L23" s="87"/>
      <c r="M23" s="87"/>
      <c r="N23" s="87"/>
      <c r="O23" s="87"/>
      <c r="P23" s="87"/>
      <c r="Q23" s="87"/>
      <c r="R23" s="87"/>
      <c r="S23" s="87"/>
      <c r="T23" s="87"/>
      <c r="U23" s="87"/>
      <c r="V23" s="87"/>
      <c r="W23" s="87"/>
      <c r="X23" s="87"/>
      <c r="Y23" s="87"/>
      <c r="Z23" s="87"/>
      <c r="AA23" s="437"/>
      <c r="AC23" s="577" t="s">
        <v>413</v>
      </c>
      <c r="AD23" s="697">
        <f t="shared" ref="AD23:AI23" si="16">BB28</f>
        <v>1.8633540372670808E-2</v>
      </c>
      <c r="AE23" s="697">
        <f t="shared" si="16"/>
        <v>6.2111801242236024E-2</v>
      </c>
      <c r="AF23" s="697">
        <f t="shared" si="16"/>
        <v>0.13664596273291926</v>
      </c>
      <c r="AG23" s="697">
        <f t="shared" si="16"/>
        <v>6.8322981366459631E-2</v>
      </c>
      <c r="AH23" s="697">
        <f t="shared" si="16"/>
        <v>0.5714285714285714</v>
      </c>
      <c r="AI23" s="697">
        <f t="shared" si="16"/>
        <v>9.3167701863354033E-2</v>
      </c>
      <c r="AL23" s="915"/>
      <c r="AM23" s="915"/>
      <c r="AN23" s="915"/>
      <c r="AO23" s="915"/>
      <c r="AP23" s="915"/>
      <c r="AQ23" s="915"/>
      <c r="AR23" s="915"/>
      <c r="AS23" s="915"/>
      <c r="AT23" s="915"/>
      <c r="AU23" s="915"/>
      <c r="AV23" s="915"/>
      <c r="AW23" s="915"/>
      <c r="BA23" s="67" t="s">
        <v>544</v>
      </c>
      <c r="BB23" s="90">
        <f t="shared" ref="BB23:BG28" si="17">+BB51/$BH51</f>
        <v>0</v>
      </c>
      <c r="BC23" s="46">
        <f t="shared" si="17"/>
        <v>0.3888888888888889</v>
      </c>
      <c r="BD23" s="46">
        <f t="shared" si="17"/>
        <v>0.29166666666666669</v>
      </c>
      <c r="BE23" s="46">
        <f t="shared" si="17"/>
        <v>4.1666666666666664E-2</v>
      </c>
      <c r="BF23" s="46">
        <f t="shared" si="17"/>
        <v>0.25</v>
      </c>
      <c r="BG23" s="91">
        <f t="shared" si="17"/>
        <v>1.3888888888888888E-2</v>
      </c>
    </row>
    <row r="24" spans="1:68">
      <c r="A24" s="436"/>
      <c r="B24" s="87"/>
      <c r="C24" s="87"/>
      <c r="D24" s="87"/>
      <c r="E24" s="87"/>
      <c r="F24" s="87"/>
      <c r="G24" s="87"/>
      <c r="H24" s="87"/>
      <c r="I24" s="87"/>
      <c r="J24" s="87"/>
      <c r="K24" s="87"/>
      <c r="L24" s="87"/>
      <c r="M24" s="87"/>
      <c r="N24" s="87"/>
      <c r="O24" s="87"/>
      <c r="P24" s="87"/>
      <c r="Q24" s="87"/>
      <c r="R24" s="87"/>
      <c r="S24" s="87"/>
      <c r="T24" s="87"/>
      <c r="U24" s="87"/>
      <c r="V24" s="87"/>
      <c r="W24" s="87"/>
      <c r="X24" s="87"/>
      <c r="Y24" s="87"/>
      <c r="Z24" s="87"/>
      <c r="AA24" s="437"/>
      <c r="AC24" s="577" t="s">
        <v>414</v>
      </c>
      <c r="AD24" s="688">
        <f t="shared" ref="AD24:AI24" si="18">BB27</f>
        <v>4.5112781954887216E-2</v>
      </c>
      <c r="AE24" s="688">
        <f t="shared" si="18"/>
        <v>5.2631578947368418E-2</v>
      </c>
      <c r="AF24" s="688">
        <f t="shared" si="18"/>
        <v>0.16791979949874686</v>
      </c>
      <c r="AG24" s="688">
        <f t="shared" si="18"/>
        <v>4.5112781954887216E-2</v>
      </c>
      <c r="AH24" s="688">
        <f t="shared" si="18"/>
        <v>0.59649122807017541</v>
      </c>
      <c r="AI24" s="688">
        <f t="shared" si="18"/>
        <v>7.0175438596491224E-2</v>
      </c>
      <c r="AL24" s="915"/>
      <c r="AM24" s="915"/>
      <c r="AN24" s="915"/>
      <c r="AO24" s="915"/>
      <c r="AP24" s="915"/>
      <c r="AQ24" s="915"/>
      <c r="AR24" s="915"/>
      <c r="AS24" s="915"/>
      <c r="AT24" s="915"/>
      <c r="AU24" s="915"/>
      <c r="AV24" s="915"/>
      <c r="AW24" s="915"/>
      <c r="BA24" s="70" t="s">
        <v>430</v>
      </c>
      <c r="BB24" s="139">
        <f t="shared" si="17"/>
        <v>1.1904761904761904E-2</v>
      </c>
      <c r="BC24" s="140">
        <f t="shared" si="17"/>
        <v>0.23809523809523808</v>
      </c>
      <c r="BD24" s="140">
        <f t="shared" si="17"/>
        <v>0.34523809523809523</v>
      </c>
      <c r="BE24" s="141">
        <f t="shared" si="17"/>
        <v>4.7619047619047616E-2</v>
      </c>
      <c r="BF24" s="141">
        <f t="shared" si="17"/>
        <v>0.33333333333333331</v>
      </c>
      <c r="BG24" s="142">
        <f t="shared" si="17"/>
        <v>2.3809523809523808E-2</v>
      </c>
    </row>
    <row r="25" spans="1:68">
      <c r="A25" s="436"/>
      <c r="B25" s="87"/>
      <c r="C25" s="87"/>
      <c r="D25" s="87"/>
      <c r="E25" s="87"/>
      <c r="F25" s="87"/>
      <c r="G25" s="87"/>
      <c r="H25" s="87"/>
      <c r="I25" s="87"/>
      <c r="J25" s="87"/>
      <c r="K25" s="87"/>
      <c r="L25" s="87"/>
      <c r="M25" s="87"/>
      <c r="N25" s="87"/>
      <c r="O25" s="87"/>
      <c r="P25" s="87"/>
      <c r="Q25" s="87"/>
      <c r="R25" s="87"/>
      <c r="S25" s="87"/>
      <c r="T25" s="87"/>
      <c r="U25" s="87"/>
      <c r="V25" s="87"/>
      <c r="W25" s="87"/>
      <c r="X25" s="87"/>
      <c r="Y25" s="87"/>
      <c r="Z25" s="87"/>
      <c r="AA25" s="437"/>
      <c r="AC25" s="577" t="s">
        <v>415</v>
      </c>
      <c r="AD25" s="688">
        <f t="shared" ref="AD25:AI25" si="19">BB26</f>
        <v>2.2222222222222223E-2</v>
      </c>
      <c r="AE25" s="688">
        <f t="shared" si="19"/>
        <v>0.14444444444444443</v>
      </c>
      <c r="AF25" s="688">
        <f t="shared" si="19"/>
        <v>0.27333333333333332</v>
      </c>
      <c r="AG25" s="688">
        <f t="shared" si="19"/>
        <v>3.111111111111111E-2</v>
      </c>
      <c r="AH25" s="688">
        <f t="shared" si="19"/>
        <v>0.43333333333333335</v>
      </c>
      <c r="AI25" s="688">
        <f t="shared" si="19"/>
        <v>6.222222222222222E-2</v>
      </c>
      <c r="AL25" s="915"/>
      <c r="AM25" s="915"/>
      <c r="AN25" s="915"/>
      <c r="AO25" s="915"/>
      <c r="AP25" s="915"/>
      <c r="AQ25" s="915"/>
      <c r="AR25" s="915"/>
      <c r="AS25" s="915"/>
      <c r="AT25" s="915"/>
      <c r="AU25" s="915"/>
      <c r="AV25" s="915"/>
      <c r="AW25" s="915"/>
      <c r="BA25" s="70" t="s">
        <v>431</v>
      </c>
      <c r="BB25" s="139">
        <f t="shared" si="17"/>
        <v>4.4642857142857144E-2</v>
      </c>
      <c r="BC25" s="140">
        <f t="shared" si="17"/>
        <v>0.15178571428571427</v>
      </c>
      <c r="BD25" s="140">
        <f t="shared" si="17"/>
        <v>0.3482142857142857</v>
      </c>
      <c r="BE25" s="141">
        <f t="shared" si="17"/>
        <v>5.3571428571428568E-2</v>
      </c>
      <c r="BF25" s="141">
        <f t="shared" si="17"/>
        <v>0.3392857142857143</v>
      </c>
      <c r="BG25" s="142">
        <f t="shared" si="17"/>
        <v>3.5714285714285712E-2</v>
      </c>
    </row>
    <row r="26" spans="1:68">
      <c r="A26" s="436"/>
      <c r="B26" s="87"/>
      <c r="C26" s="87"/>
      <c r="D26" s="87"/>
      <c r="E26" s="87"/>
      <c r="F26" s="87"/>
      <c r="G26" s="87"/>
      <c r="H26" s="87"/>
      <c r="I26" s="87"/>
      <c r="J26" s="87"/>
      <c r="K26" s="87"/>
      <c r="L26" s="87"/>
      <c r="M26" s="87"/>
      <c r="N26" s="87"/>
      <c r="O26" s="87"/>
      <c r="P26" s="87"/>
      <c r="Q26" s="87"/>
      <c r="R26" s="87"/>
      <c r="S26" s="87"/>
      <c r="T26" s="87"/>
      <c r="U26" s="87"/>
      <c r="V26" s="87"/>
      <c r="W26" s="87"/>
      <c r="X26" s="87"/>
      <c r="Y26" s="87"/>
      <c r="Z26" s="87"/>
      <c r="AA26" s="437"/>
      <c r="AC26" s="577" t="s">
        <v>416</v>
      </c>
      <c r="AD26" s="688">
        <f t="shared" ref="AD26:AI26" si="20">BB25</f>
        <v>4.4642857142857144E-2</v>
      </c>
      <c r="AE26" s="688">
        <f t="shared" si="20"/>
        <v>0.15178571428571427</v>
      </c>
      <c r="AF26" s="688">
        <f t="shared" si="20"/>
        <v>0.3482142857142857</v>
      </c>
      <c r="AG26" s="688">
        <f t="shared" si="20"/>
        <v>5.3571428571428568E-2</v>
      </c>
      <c r="AH26" s="688">
        <f t="shared" si="20"/>
        <v>0.3392857142857143</v>
      </c>
      <c r="AI26" s="688">
        <f t="shared" si="20"/>
        <v>3.5714285714285712E-2</v>
      </c>
      <c r="AL26" s="915"/>
      <c r="AM26" s="915"/>
      <c r="AN26" s="915"/>
      <c r="AO26" s="915"/>
      <c r="AP26" s="915"/>
      <c r="AQ26" s="915"/>
      <c r="AR26" s="915"/>
      <c r="AS26" s="915"/>
      <c r="AT26" s="915"/>
      <c r="AU26" s="915"/>
      <c r="AV26" s="915"/>
      <c r="AW26" s="915"/>
      <c r="BA26" s="70" t="s">
        <v>432</v>
      </c>
      <c r="BB26" s="139">
        <f t="shared" si="17"/>
        <v>2.2222222222222223E-2</v>
      </c>
      <c r="BC26" s="140">
        <f t="shared" si="17"/>
        <v>0.14444444444444443</v>
      </c>
      <c r="BD26" s="140">
        <f t="shared" si="17"/>
        <v>0.27333333333333332</v>
      </c>
      <c r="BE26" s="141">
        <f t="shared" si="17"/>
        <v>3.111111111111111E-2</v>
      </c>
      <c r="BF26" s="141">
        <f t="shared" si="17"/>
        <v>0.43333333333333335</v>
      </c>
      <c r="BG26" s="142">
        <f t="shared" si="17"/>
        <v>6.222222222222222E-2</v>
      </c>
    </row>
    <row r="27" spans="1:68">
      <c r="A27" s="436"/>
      <c r="B27" s="87"/>
      <c r="C27" s="87"/>
      <c r="D27" s="87"/>
      <c r="E27" s="87"/>
      <c r="F27" s="87"/>
      <c r="G27" s="87"/>
      <c r="H27" s="87"/>
      <c r="I27" s="87"/>
      <c r="J27" s="87"/>
      <c r="K27" s="87"/>
      <c r="L27" s="87"/>
      <c r="M27" s="87"/>
      <c r="N27" s="87"/>
      <c r="O27" s="87"/>
      <c r="P27" s="87"/>
      <c r="Q27" s="87"/>
      <c r="R27" s="87"/>
      <c r="S27" s="87"/>
      <c r="T27" s="87"/>
      <c r="U27" s="87"/>
      <c r="V27" s="87"/>
      <c r="W27" s="87"/>
      <c r="X27" s="87"/>
      <c r="Y27" s="87"/>
      <c r="Z27" s="87"/>
      <c r="AA27" s="437"/>
      <c r="AC27" s="577" t="s">
        <v>417</v>
      </c>
      <c r="AD27" s="688">
        <f t="shared" ref="AD27:AI27" si="21">BB24</f>
        <v>1.1904761904761904E-2</v>
      </c>
      <c r="AE27" s="688">
        <f t="shared" si="21"/>
        <v>0.23809523809523808</v>
      </c>
      <c r="AF27" s="688">
        <f t="shared" si="21"/>
        <v>0.34523809523809523</v>
      </c>
      <c r="AG27" s="688">
        <f t="shared" si="21"/>
        <v>4.7619047619047616E-2</v>
      </c>
      <c r="AH27" s="688">
        <f t="shared" si="21"/>
        <v>0.33333333333333331</v>
      </c>
      <c r="AI27" s="688">
        <f t="shared" si="21"/>
        <v>2.3809523809523808E-2</v>
      </c>
      <c r="AL27" s="915"/>
      <c r="AM27" s="915"/>
      <c r="AN27" s="915"/>
      <c r="AO27" s="915"/>
      <c r="AP27" s="915"/>
      <c r="AQ27" s="915"/>
      <c r="AR27" s="915"/>
      <c r="AS27" s="915"/>
      <c r="AT27" s="915"/>
      <c r="AU27" s="915"/>
      <c r="AV27" s="915"/>
      <c r="AW27" s="915"/>
      <c r="BA27" s="70" t="s">
        <v>433</v>
      </c>
      <c r="BB27" s="139">
        <f t="shared" si="17"/>
        <v>4.5112781954887216E-2</v>
      </c>
      <c r="BC27" s="140">
        <f t="shared" si="17"/>
        <v>5.2631578947368418E-2</v>
      </c>
      <c r="BD27" s="140">
        <f t="shared" si="17"/>
        <v>0.16791979949874686</v>
      </c>
      <c r="BE27" s="141">
        <f t="shared" si="17"/>
        <v>4.5112781954887216E-2</v>
      </c>
      <c r="BF27" s="141">
        <f t="shared" si="17"/>
        <v>0.59649122807017541</v>
      </c>
      <c r="BG27" s="142">
        <f t="shared" si="17"/>
        <v>7.0175438596491224E-2</v>
      </c>
    </row>
    <row r="28" spans="1:68" ht="11.25" thickBot="1">
      <c r="A28" s="436"/>
      <c r="B28" s="87"/>
      <c r="C28" s="87"/>
      <c r="D28" s="87"/>
      <c r="E28" s="87"/>
      <c r="F28" s="87"/>
      <c r="G28" s="87"/>
      <c r="H28" s="87"/>
      <c r="I28" s="87"/>
      <c r="J28" s="87"/>
      <c r="K28" s="87"/>
      <c r="L28" s="87"/>
      <c r="M28" s="87"/>
      <c r="N28" s="87"/>
      <c r="O28" s="87"/>
      <c r="P28" s="87"/>
      <c r="Q28" s="87"/>
      <c r="R28" s="87"/>
      <c r="S28" s="87"/>
      <c r="T28" s="87"/>
      <c r="U28" s="87"/>
      <c r="V28" s="87"/>
      <c r="W28" s="87"/>
      <c r="X28" s="87"/>
      <c r="Y28" s="87"/>
      <c r="Z28" s="87"/>
      <c r="AA28" s="437"/>
      <c r="AC28" s="577" t="s">
        <v>418</v>
      </c>
      <c r="AD28" s="688">
        <f t="shared" ref="AD28:AI28" si="22">BB23</f>
        <v>0</v>
      </c>
      <c r="AE28" s="688">
        <f t="shared" si="22"/>
        <v>0.3888888888888889</v>
      </c>
      <c r="AF28" s="688">
        <f t="shared" si="22"/>
        <v>0.29166666666666669</v>
      </c>
      <c r="AG28" s="688">
        <f t="shared" si="22"/>
        <v>4.1666666666666664E-2</v>
      </c>
      <c r="AH28" s="688">
        <f t="shared" si="22"/>
        <v>0.25</v>
      </c>
      <c r="AI28" s="688">
        <f t="shared" si="22"/>
        <v>1.3888888888888888E-2</v>
      </c>
      <c r="BA28" s="77" t="s">
        <v>434</v>
      </c>
      <c r="BB28" s="143">
        <f t="shared" si="17"/>
        <v>1.8633540372670808E-2</v>
      </c>
      <c r="BC28" s="144">
        <f t="shared" si="17"/>
        <v>6.2111801242236024E-2</v>
      </c>
      <c r="BD28" s="144">
        <f t="shared" si="17"/>
        <v>0.13664596273291926</v>
      </c>
      <c r="BE28" s="145">
        <f t="shared" si="17"/>
        <v>6.8322981366459631E-2</v>
      </c>
      <c r="BF28" s="145">
        <f t="shared" si="17"/>
        <v>0.5714285714285714</v>
      </c>
      <c r="BG28" s="146">
        <f t="shared" si="17"/>
        <v>9.3167701863354033E-2</v>
      </c>
    </row>
    <row r="29" spans="1:68">
      <c r="A29" s="436"/>
      <c r="B29" s="87"/>
      <c r="C29" s="87"/>
      <c r="D29" s="87"/>
      <c r="E29" s="87"/>
      <c r="F29" s="87"/>
      <c r="G29" s="87"/>
      <c r="H29" s="87"/>
      <c r="I29" s="87"/>
      <c r="J29" s="87"/>
      <c r="K29" s="87"/>
      <c r="L29" s="87"/>
      <c r="M29" s="87"/>
      <c r="N29" s="87"/>
      <c r="O29" s="87"/>
      <c r="P29" s="87"/>
      <c r="Q29" s="87"/>
      <c r="R29" s="87"/>
      <c r="S29" s="87"/>
      <c r="T29" s="87"/>
      <c r="U29" s="87"/>
      <c r="V29" s="87"/>
      <c r="W29" s="87"/>
      <c r="X29" s="87"/>
      <c r="Y29" s="87"/>
      <c r="Z29" s="87"/>
      <c r="AA29" s="437"/>
    </row>
    <row r="30" spans="1:68" ht="11.25" thickBot="1">
      <c r="A30" s="436"/>
      <c r="B30" s="87"/>
      <c r="C30" s="87"/>
      <c r="D30" s="87"/>
      <c r="E30" s="87"/>
      <c r="F30" s="87"/>
      <c r="G30" s="87"/>
      <c r="H30" s="87"/>
      <c r="I30" s="87"/>
      <c r="J30" s="87"/>
      <c r="K30" s="87"/>
      <c r="L30" s="87"/>
      <c r="M30" s="87"/>
      <c r="N30" s="87"/>
      <c r="O30" s="87"/>
      <c r="P30" s="87"/>
      <c r="Q30" s="87"/>
      <c r="R30" s="87"/>
      <c r="S30" s="87"/>
      <c r="T30" s="87"/>
      <c r="U30" s="87"/>
      <c r="V30" s="87"/>
      <c r="W30" s="87"/>
      <c r="X30" s="87"/>
      <c r="Y30" s="87"/>
      <c r="Z30" s="87"/>
      <c r="AA30" s="437"/>
      <c r="AC30" s="26" t="s">
        <v>91</v>
      </c>
      <c r="BA30" s="26" t="s">
        <v>91</v>
      </c>
      <c r="BJ30" s="86"/>
      <c r="BK30" s="86"/>
      <c r="BL30" s="86"/>
      <c r="BM30" s="86"/>
      <c r="BN30" s="86"/>
      <c r="BO30" s="86"/>
      <c r="BP30" s="128"/>
    </row>
    <row r="31" spans="1:68" ht="27.75" thickBot="1">
      <c r="A31" s="436"/>
      <c r="B31" s="87"/>
      <c r="C31" s="87"/>
      <c r="D31" s="87"/>
      <c r="E31" s="87"/>
      <c r="F31" s="87"/>
      <c r="G31" s="87"/>
      <c r="H31" s="87"/>
      <c r="I31" s="87"/>
      <c r="J31" s="87"/>
      <c r="K31" s="87"/>
      <c r="L31" s="87"/>
      <c r="M31" s="87"/>
      <c r="N31" s="87"/>
      <c r="O31" s="87"/>
      <c r="P31" s="87"/>
      <c r="Q31" s="87"/>
      <c r="R31" s="87"/>
      <c r="S31" s="87"/>
      <c r="T31" s="87"/>
      <c r="U31" s="87"/>
      <c r="V31" s="87"/>
      <c r="W31" s="87"/>
      <c r="X31" s="87"/>
      <c r="Y31" s="87"/>
      <c r="Z31" s="87"/>
      <c r="AA31" s="437"/>
      <c r="AC31" s="582" t="s">
        <v>539</v>
      </c>
      <c r="AD31" s="584" t="s">
        <v>387</v>
      </c>
      <c r="AE31" s="584" t="s">
        <v>214</v>
      </c>
      <c r="AF31" s="584" t="s">
        <v>215</v>
      </c>
      <c r="AG31" s="583" t="s">
        <v>216</v>
      </c>
      <c r="AH31" s="583" t="s">
        <v>217</v>
      </c>
      <c r="AI31" s="575" t="s">
        <v>546</v>
      </c>
      <c r="AJ31" s="575" t="s">
        <v>563</v>
      </c>
      <c r="BA31" s="566" t="s">
        <v>539</v>
      </c>
      <c r="BB31" s="569" t="s">
        <v>387</v>
      </c>
      <c r="BC31" s="563" t="s">
        <v>214</v>
      </c>
      <c r="BD31" s="563" t="s">
        <v>215</v>
      </c>
      <c r="BE31" s="565" t="s">
        <v>216</v>
      </c>
      <c r="BF31" s="567" t="s">
        <v>217</v>
      </c>
      <c r="BG31" s="104" t="s">
        <v>546</v>
      </c>
      <c r="BH31" s="88" t="s">
        <v>563</v>
      </c>
      <c r="BJ31" s="87"/>
      <c r="BK31" s="87"/>
      <c r="BL31" s="87"/>
      <c r="BM31" s="87"/>
      <c r="BN31" s="87"/>
      <c r="BO31" s="87"/>
      <c r="BP31" s="87"/>
    </row>
    <row r="32" spans="1:68" ht="11.25" thickBot="1">
      <c r="A32" s="436"/>
      <c r="B32" s="87"/>
      <c r="C32" s="87"/>
      <c r="D32" s="87"/>
      <c r="E32" s="87"/>
      <c r="F32" s="87"/>
      <c r="G32" s="87"/>
      <c r="H32" s="87"/>
      <c r="I32" s="87"/>
      <c r="J32" s="87"/>
      <c r="K32" s="87"/>
      <c r="L32" s="87"/>
      <c r="M32" s="87"/>
      <c r="N32" s="87"/>
      <c r="O32" s="87"/>
      <c r="P32" s="87"/>
      <c r="Q32" s="87"/>
      <c r="R32" s="87"/>
      <c r="S32" s="87"/>
      <c r="T32" s="87"/>
      <c r="U32" s="87"/>
      <c r="V32" s="87"/>
      <c r="W32" s="87"/>
      <c r="X32" s="87"/>
      <c r="Y32" s="87"/>
      <c r="Z32" s="87"/>
      <c r="AA32" s="437"/>
      <c r="AC32" s="578" t="s">
        <v>538</v>
      </c>
      <c r="AD32" s="696">
        <f t="shared" ref="AD32:AJ32" si="23">BB32</f>
        <v>37</v>
      </c>
      <c r="AE32" s="696">
        <f t="shared" si="23"/>
        <v>161</v>
      </c>
      <c r="AF32" s="696">
        <f t="shared" si="23"/>
        <v>301</v>
      </c>
      <c r="AG32" s="696">
        <f t="shared" si="23"/>
        <v>56</v>
      </c>
      <c r="AH32" s="696">
        <f t="shared" si="23"/>
        <v>609</v>
      </c>
      <c r="AI32" s="696">
        <f t="shared" si="23"/>
        <v>78</v>
      </c>
      <c r="AJ32" s="696">
        <f t="shared" si="23"/>
        <v>1278</v>
      </c>
      <c r="BA32" s="134" t="s">
        <v>538</v>
      </c>
      <c r="BB32" s="38">
        <f>+集計・資料①!AG32</f>
        <v>37</v>
      </c>
      <c r="BC32" s="39">
        <f>+集計・資料①!AH32</f>
        <v>161</v>
      </c>
      <c r="BD32" s="39">
        <f>+集計・資料①!AI32</f>
        <v>301</v>
      </c>
      <c r="BE32" s="39">
        <f>+集計・資料①!AJ32</f>
        <v>56</v>
      </c>
      <c r="BF32" s="40">
        <f>+集計・資料①!AK32</f>
        <v>609</v>
      </c>
      <c r="BG32" s="40">
        <f>+集計・資料①!AL32</f>
        <v>78</v>
      </c>
      <c r="BH32" s="114">
        <f>+集計・資料①!$B$32</f>
        <v>1278</v>
      </c>
      <c r="BO32" s="87"/>
    </row>
    <row r="33" spans="1:67" ht="11.25" thickBot="1">
      <c r="A33" s="436"/>
      <c r="B33" s="87"/>
      <c r="C33" s="87"/>
      <c r="D33" s="87"/>
      <c r="E33" s="87"/>
      <c r="F33" s="87"/>
      <c r="G33" s="87"/>
      <c r="H33" s="87"/>
      <c r="I33" s="87"/>
      <c r="J33" s="87"/>
      <c r="K33" s="87"/>
      <c r="L33" s="87"/>
      <c r="M33" s="87"/>
      <c r="N33" s="87"/>
      <c r="O33" s="87"/>
      <c r="P33" s="87"/>
      <c r="Q33" s="87"/>
      <c r="R33" s="87"/>
      <c r="S33" s="87"/>
      <c r="T33" s="87"/>
      <c r="U33" s="87"/>
      <c r="V33" s="87"/>
      <c r="W33" s="87"/>
      <c r="X33" s="87"/>
      <c r="Y33" s="87"/>
      <c r="Z33" s="87"/>
      <c r="AA33" s="437"/>
      <c r="AC33" s="26" t="s">
        <v>92</v>
      </c>
      <c r="BA33" s="26" t="s">
        <v>92</v>
      </c>
      <c r="BO33" s="128"/>
    </row>
    <row r="34" spans="1:67" ht="27">
      <c r="A34" s="436"/>
      <c r="B34" s="87"/>
      <c r="C34" s="87"/>
      <c r="D34" s="87"/>
      <c r="E34" s="87"/>
      <c r="F34" s="87"/>
      <c r="G34" s="87"/>
      <c r="H34" s="87"/>
      <c r="I34" s="87"/>
      <c r="J34" s="87"/>
      <c r="K34" s="87"/>
      <c r="L34" s="87"/>
      <c r="M34" s="87"/>
      <c r="N34" s="87"/>
      <c r="O34" s="87"/>
      <c r="P34" s="87"/>
      <c r="Q34" s="87"/>
      <c r="R34" s="87"/>
      <c r="S34" s="87"/>
      <c r="T34" s="87"/>
      <c r="U34" s="87"/>
      <c r="V34" s="87"/>
      <c r="W34" s="87"/>
      <c r="X34" s="87"/>
      <c r="Y34" s="87"/>
      <c r="Z34" s="87"/>
      <c r="AA34" s="437"/>
      <c r="AC34" s="582" t="s">
        <v>539</v>
      </c>
      <c r="AD34" s="584" t="s">
        <v>387</v>
      </c>
      <c r="AE34" s="584" t="s">
        <v>214</v>
      </c>
      <c r="AF34" s="584" t="s">
        <v>215</v>
      </c>
      <c r="AG34" s="583" t="s">
        <v>216</v>
      </c>
      <c r="AH34" s="583" t="s">
        <v>217</v>
      </c>
      <c r="AI34" s="575" t="s">
        <v>546</v>
      </c>
      <c r="AJ34" s="575" t="s">
        <v>563</v>
      </c>
      <c r="BA34" s="570" t="s">
        <v>539</v>
      </c>
      <c r="BB34" s="568" t="s">
        <v>387</v>
      </c>
      <c r="BC34" s="563" t="s">
        <v>214</v>
      </c>
      <c r="BD34" s="563" t="s">
        <v>215</v>
      </c>
      <c r="BE34" s="565" t="s">
        <v>216</v>
      </c>
      <c r="BF34" s="567" t="s">
        <v>217</v>
      </c>
      <c r="BG34" s="103" t="s">
        <v>546</v>
      </c>
      <c r="BH34" s="88" t="s">
        <v>563</v>
      </c>
    </row>
    <row r="35" spans="1:67">
      <c r="A35" s="436"/>
      <c r="B35" s="87"/>
      <c r="C35" s="87"/>
      <c r="D35" s="87"/>
      <c r="E35" s="87"/>
      <c r="F35" s="87"/>
      <c r="G35" s="87"/>
      <c r="H35" s="87"/>
      <c r="I35" s="87"/>
      <c r="J35" s="87"/>
      <c r="K35" s="87"/>
      <c r="L35" s="87"/>
      <c r="M35" s="87"/>
      <c r="N35" s="87"/>
      <c r="O35" s="87"/>
      <c r="P35" s="87"/>
      <c r="Q35" s="87"/>
      <c r="R35" s="87"/>
      <c r="S35" s="87"/>
      <c r="T35" s="87"/>
      <c r="U35" s="87"/>
      <c r="V35" s="87"/>
      <c r="W35" s="87"/>
      <c r="X35" s="87"/>
      <c r="Y35" s="87"/>
      <c r="Z35" s="87"/>
      <c r="AA35" s="437"/>
      <c r="AC35" s="573" t="s">
        <v>401</v>
      </c>
      <c r="AD35" s="696">
        <f t="shared" ref="AD35:AJ35" si="24">BB47</f>
        <v>5</v>
      </c>
      <c r="AE35" s="696">
        <f t="shared" si="24"/>
        <v>14</v>
      </c>
      <c r="AF35" s="696">
        <f t="shared" si="24"/>
        <v>88</v>
      </c>
      <c r="AG35" s="696">
        <f t="shared" si="24"/>
        <v>6</v>
      </c>
      <c r="AH35" s="696">
        <f t="shared" si="24"/>
        <v>102</v>
      </c>
      <c r="AI35" s="696">
        <f t="shared" si="24"/>
        <v>17</v>
      </c>
      <c r="AJ35" s="696">
        <f t="shared" si="24"/>
        <v>237</v>
      </c>
      <c r="BA35" s="44" t="s">
        <v>546</v>
      </c>
      <c r="BB35" s="48">
        <f>+集計・資料①!AG6</f>
        <v>0</v>
      </c>
      <c r="BC35" s="68">
        <f>+集計・資料①!AH6</f>
        <v>0</v>
      </c>
      <c r="BD35" s="68">
        <f>+集計・資料①!AI6</f>
        <v>0</v>
      </c>
      <c r="BE35" s="68">
        <f>+集計・資料①!AJ6</f>
        <v>0</v>
      </c>
      <c r="BF35" s="107">
        <f>+集計・資料①!AK6</f>
        <v>0</v>
      </c>
      <c r="BG35" s="107">
        <f>+集計・資料①!AL6</f>
        <v>0</v>
      </c>
      <c r="BH35" s="135">
        <f>+集計・資料①!B6</f>
        <v>0</v>
      </c>
    </row>
    <row r="36" spans="1:67">
      <c r="A36" s="436"/>
      <c r="B36" s="87"/>
      <c r="C36" s="87"/>
      <c r="D36" s="87"/>
      <c r="E36" s="87"/>
      <c r="F36" s="87"/>
      <c r="G36" s="87"/>
      <c r="H36" s="87"/>
      <c r="I36" s="87"/>
      <c r="J36" s="87"/>
      <c r="K36" s="87"/>
      <c r="L36" s="87"/>
      <c r="M36" s="87"/>
      <c r="N36" s="87"/>
      <c r="O36" s="87"/>
      <c r="P36" s="87"/>
      <c r="Q36" s="87"/>
      <c r="R36" s="87"/>
      <c r="S36" s="87"/>
      <c r="T36" s="87"/>
      <c r="U36" s="87"/>
      <c r="V36" s="87"/>
      <c r="W36" s="87"/>
      <c r="X36" s="87"/>
      <c r="Y36" s="87"/>
      <c r="Z36" s="87"/>
      <c r="AA36" s="437"/>
      <c r="AC36" s="690" t="s">
        <v>402</v>
      </c>
      <c r="AD36" s="696">
        <f t="shared" ref="AD36:AJ36" si="25">BB46</f>
        <v>1</v>
      </c>
      <c r="AE36" s="696">
        <f t="shared" si="25"/>
        <v>11</v>
      </c>
      <c r="AF36" s="696">
        <f t="shared" si="25"/>
        <v>74</v>
      </c>
      <c r="AG36" s="696">
        <f t="shared" si="25"/>
        <v>6</v>
      </c>
      <c r="AH36" s="696">
        <f t="shared" si="25"/>
        <v>80</v>
      </c>
      <c r="AI36" s="696">
        <f t="shared" si="25"/>
        <v>13</v>
      </c>
      <c r="AJ36" s="696">
        <f t="shared" si="25"/>
        <v>190</v>
      </c>
      <c r="AK36" s="791"/>
      <c r="BA36" s="7" t="s">
        <v>533</v>
      </c>
      <c r="BB36" s="48">
        <f>+集計・資料①!AG8</f>
        <v>3</v>
      </c>
      <c r="BC36" s="68">
        <f>+集計・資料①!AH8</f>
        <v>13</v>
      </c>
      <c r="BD36" s="68">
        <f>+集計・資料①!AI8</f>
        <v>25</v>
      </c>
      <c r="BE36" s="68">
        <f>+集計・資料①!AJ8</f>
        <v>5</v>
      </c>
      <c r="BF36" s="107">
        <f>+集計・資料①!AK8</f>
        <v>68</v>
      </c>
      <c r="BG36" s="107">
        <f>+集計・資料①!AL8</f>
        <v>8</v>
      </c>
      <c r="BH36" s="99">
        <f>+集計・資料①!B8</f>
        <v>126</v>
      </c>
    </row>
    <row r="37" spans="1:67">
      <c r="A37" s="436"/>
      <c r="B37" s="87"/>
      <c r="C37" s="87"/>
      <c r="D37" s="87"/>
      <c r="E37" s="87"/>
      <c r="F37" s="87"/>
      <c r="G37" s="87"/>
      <c r="H37" s="87"/>
      <c r="I37" s="87"/>
      <c r="J37" s="87"/>
      <c r="K37" s="87"/>
      <c r="L37" s="87"/>
      <c r="M37" s="87"/>
      <c r="N37" s="87"/>
      <c r="O37" s="87"/>
      <c r="P37" s="87"/>
      <c r="Q37" s="87"/>
      <c r="R37" s="87"/>
      <c r="S37" s="87"/>
      <c r="T37" s="87"/>
      <c r="U37" s="87"/>
      <c r="V37" s="87"/>
      <c r="W37" s="87"/>
      <c r="X37" s="87"/>
      <c r="Y37" s="87"/>
      <c r="Z37" s="87"/>
      <c r="AA37" s="437"/>
      <c r="AC37" s="573" t="s">
        <v>403</v>
      </c>
      <c r="AD37" s="696">
        <f t="shared" ref="AD37:AJ37" si="26">BB45</f>
        <v>0</v>
      </c>
      <c r="AE37" s="696">
        <f t="shared" si="26"/>
        <v>3</v>
      </c>
      <c r="AF37" s="696">
        <f t="shared" si="26"/>
        <v>1</v>
      </c>
      <c r="AG37" s="696">
        <f t="shared" si="26"/>
        <v>2</v>
      </c>
      <c r="AH37" s="696">
        <f t="shared" si="26"/>
        <v>6</v>
      </c>
      <c r="AI37" s="696">
        <f t="shared" si="26"/>
        <v>0</v>
      </c>
      <c r="AJ37" s="696">
        <f t="shared" si="26"/>
        <v>13</v>
      </c>
      <c r="AK37" s="792"/>
      <c r="BA37" s="7" t="s">
        <v>534</v>
      </c>
      <c r="BB37" s="48">
        <f>+集計・資料①!AG10</f>
        <v>5</v>
      </c>
      <c r="BC37" s="68">
        <f>+集計・資料①!AH10</f>
        <v>12</v>
      </c>
      <c r="BD37" s="68">
        <f>+集計・資料①!AI10</f>
        <v>22</v>
      </c>
      <c r="BE37" s="68">
        <f>+集計・資料①!AJ10</f>
        <v>14</v>
      </c>
      <c r="BF37" s="107">
        <f>+集計・資料①!AK10</f>
        <v>81</v>
      </c>
      <c r="BG37" s="107">
        <f>+集計・資料①!AL10</f>
        <v>7</v>
      </c>
      <c r="BH37" s="99">
        <f>+集計・資料①!B10</f>
        <v>145</v>
      </c>
    </row>
    <row r="38" spans="1:67">
      <c r="A38" s="436"/>
      <c r="B38" s="87"/>
      <c r="C38" s="87"/>
      <c r="D38" s="87"/>
      <c r="E38" s="87"/>
      <c r="F38" s="87"/>
      <c r="G38" s="87"/>
      <c r="H38" s="87"/>
      <c r="I38" s="87"/>
      <c r="J38" s="87"/>
      <c r="K38" s="87"/>
      <c r="L38" s="87"/>
      <c r="M38" s="87"/>
      <c r="N38" s="87"/>
      <c r="O38" s="87"/>
      <c r="P38" s="87"/>
      <c r="Q38" s="87"/>
      <c r="R38" s="87"/>
      <c r="S38" s="87"/>
      <c r="T38" s="87"/>
      <c r="U38" s="87"/>
      <c r="V38" s="87"/>
      <c r="W38" s="87"/>
      <c r="X38" s="87"/>
      <c r="Y38" s="87"/>
      <c r="Z38" s="87"/>
      <c r="AA38" s="437"/>
      <c r="AC38" s="690" t="s">
        <v>404</v>
      </c>
      <c r="AD38" s="696">
        <f t="shared" ref="AD38:AJ38" si="27">BB44</f>
        <v>0</v>
      </c>
      <c r="AE38" s="696">
        <f t="shared" si="27"/>
        <v>6</v>
      </c>
      <c r="AF38" s="696">
        <f t="shared" si="27"/>
        <v>5</v>
      </c>
      <c r="AG38" s="696">
        <f t="shared" si="27"/>
        <v>1</v>
      </c>
      <c r="AH38" s="696">
        <f t="shared" si="27"/>
        <v>14</v>
      </c>
      <c r="AI38" s="696">
        <f t="shared" si="27"/>
        <v>0</v>
      </c>
      <c r="AJ38" s="696">
        <f t="shared" si="27"/>
        <v>26</v>
      </c>
      <c r="AK38" s="791"/>
      <c r="BA38" s="7" t="s">
        <v>532</v>
      </c>
      <c r="BB38" s="48">
        <f>+集計・資料①!AG12</f>
        <v>3</v>
      </c>
      <c r="BC38" s="68">
        <f>+集計・資料①!AH12</f>
        <v>5</v>
      </c>
      <c r="BD38" s="68">
        <f>+集計・資料①!AI12</f>
        <v>17</v>
      </c>
      <c r="BE38" s="68">
        <f>+集計・資料①!AJ12</f>
        <v>1</v>
      </c>
      <c r="BF38" s="107">
        <f>+集計・資料①!AK12</f>
        <v>13</v>
      </c>
      <c r="BG38" s="107">
        <f>+集計・資料①!AL12</f>
        <v>3</v>
      </c>
      <c r="BH38" s="99">
        <f>+集計・資料①!B12</f>
        <v>42</v>
      </c>
    </row>
    <row r="39" spans="1:67">
      <c r="A39" s="436"/>
      <c r="B39" s="87"/>
      <c r="C39" s="87"/>
      <c r="D39" s="87"/>
      <c r="E39" s="87"/>
      <c r="F39" s="87"/>
      <c r="G39" s="87"/>
      <c r="H39" s="87"/>
      <c r="I39" s="87"/>
      <c r="J39" s="87"/>
      <c r="K39" s="87"/>
      <c r="L39" s="87"/>
      <c r="M39" s="87"/>
      <c r="N39" s="87"/>
      <c r="O39" s="87"/>
      <c r="P39" s="87"/>
      <c r="Q39" s="87"/>
      <c r="R39" s="87"/>
      <c r="S39" s="87"/>
      <c r="T39" s="87"/>
      <c r="U39" s="87"/>
      <c r="V39" s="87"/>
      <c r="W39" s="87"/>
      <c r="X39" s="87"/>
      <c r="Y39" s="87"/>
      <c r="Z39" s="87"/>
      <c r="AA39" s="437"/>
      <c r="AC39" s="573" t="s">
        <v>405</v>
      </c>
      <c r="AD39" s="696">
        <f t="shared" ref="AD39:AJ39" si="28">BB43</f>
        <v>4</v>
      </c>
      <c r="AE39" s="696">
        <f t="shared" si="28"/>
        <v>28</v>
      </c>
      <c r="AF39" s="696">
        <f t="shared" si="28"/>
        <v>57</v>
      </c>
      <c r="AG39" s="696">
        <f t="shared" si="28"/>
        <v>10</v>
      </c>
      <c r="AH39" s="696">
        <f t="shared" si="28"/>
        <v>111</v>
      </c>
      <c r="AI39" s="696">
        <f t="shared" si="28"/>
        <v>21</v>
      </c>
      <c r="AJ39" s="696">
        <f t="shared" si="28"/>
        <v>241</v>
      </c>
      <c r="AK39" s="792"/>
      <c r="BA39" s="7" t="s">
        <v>531</v>
      </c>
      <c r="BB39" s="48">
        <f>+集計・資料①!AG14</f>
        <v>12</v>
      </c>
      <c r="BC39" s="68">
        <f>+集計・資料①!AH14</f>
        <v>57</v>
      </c>
      <c r="BD39" s="68">
        <f>+集計・資料①!AI14</f>
        <v>7</v>
      </c>
      <c r="BE39" s="68">
        <f>+集計・資料①!AJ14</f>
        <v>6</v>
      </c>
      <c r="BF39" s="107">
        <f>+集計・資料①!AK14</f>
        <v>90</v>
      </c>
      <c r="BG39" s="107">
        <f>+集計・資料①!AL14</f>
        <v>3</v>
      </c>
      <c r="BH39" s="99">
        <f>+集計・資料①!B14</f>
        <v>181</v>
      </c>
    </row>
    <row r="40" spans="1:67">
      <c r="A40" s="436"/>
      <c r="B40" s="87"/>
      <c r="C40" s="87"/>
      <c r="D40" s="87"/>
      <c r="E40" s="87"/>
      <c r="F40" s="87"/>
      <c r="G40" s="87"/>
      <c r="H40" s="87"/>
      <c r="I40" s="87"/>
      <c r="J40" s="87"/>
      <c r="K40" s="87"/>
      <c r="L40" s="87"/>
      <c r="M40" s="87"/>
      <c r="N40" s="87"/>
      <c r="O40" s="87"/>
      <c r="P40" s="87"/>
      <c r="Q40" s="87"/>
      <c r="R40" s="87"/>
      <c r="S40" s="87"/>
      <c r="T40" s="87"/>
      <c r="U40" s="87"/>
      <c r="V40" s="87"/>
      <c r="W40" s="87"/>
      <c r="X40" s="87"/>
      <c r="Y40" s="87"/>
      <c r="Z40" s="87"/>
      <c r="AA40" s="437"/>
      <c r="AC40" s="690" t="s">
        <v>406</v>
      </c>
      <c r="AD40" s="696">
        <f t="shared" ref="AD40:AJ40" si="29">BB42</f>
        <v>0</v>
      </c>
      <c r="AE40" s="696">
        <f t="shared" si="29"/>
        <v>2</v>
      </c>
      <c r="AF40" s="696">
        <f t="shared" si="29"/>
        <v>1</v>
      </c>
      <c r="AG40" s="696">
        <f t="shared" si="29"/>
        <v>3</v>
      </c>
      <c r="AH40" s="696">
        <f t="shared" si="29"/>
        <v>12</v>
      </c>
      <c r="AI40" s="696">
        <f t="shared" si="29"/>
        <v>3</v>
      </c>
      <c r="AJ40" s="696">
        <f t="shared" si="29"/>
        <v>21</v>
      </c>
      <c r="AK40" s="791"/>
      <c r="BA40" s="7" t="s">
        <v>530</v>
      </c>
      <c r="BB40" s="48">
        <f>+集計・資料①!AG16</f>
        <v>4</v>
      </c>
      <c r="BC40" s="68">
        <f>+集計・資料①!AH16</f>
        <v>9</v>
      </c>
      <c r="BD40" s="68">
        <f>+集計・資料①!AI16</f>
        <v>2</v>
      </c>
      <c r="BE40" s="68">
        <f>+集計・資料①!AJ16</f>
        <v>2</v>
      </c>
      <c r="BF40" s="107">
        <f>+集計・資料①!AK16</f>
        <v>16</v>
      </c>
      <c r="BG40" s="107">
        <f>+集計・資料①!AL16</f>
        <v>1</v>
      </c>
      <c r="BH40" s="99">
        <f>+集計・資料①!B16</f>
        <v>35</v>
      </c>
    </row>
    <row r="41" spans="1:67">
      <c r="A41" s="436"/>
      <c r="B41" s="87"/>
      <c r="C41" s="87"/>
      <c r="D41" s="87"/>
      <c r="E41" s="87"/>
      <c r="F41" s="87"/>
      <c r="G41" s="87"/>
      <c r="H41" s="87"/>
      <c r="I41" s="87"/>
      <c r="J41" s="87"/>
      <c r="K41" s="87"/>
      <c r="L41" s="87"/>
      <c r="M41" s="87"/>
      <c r="N41" s="87"/>
      <c r="O41" s="87"/>
      <c r="P41" s="87"/>
      <c r="Q41" s="87"/>
      <c r="R41" s="87"/>
      <c r="S41" s="87"/>
      <c r="T41" s="87"/>
      <c r="U41" s="87"/>
      <c r="V41" s="87"/>
      <c r="W41" s="87"/>
      <c r="X41" s="87"/>
      <c r="Y41" s="87"/>
      <c r="Z41" s="87"/>
      <c r="AA41" s="437"/>
      <c r="AC41" s="573" t="s">
        <v>407</v>
      </c>
      <c r="AD41" s="696">
        <f t="shared" ref="AD41:AJ41" si="30">BB41</f>
        <v>0</v>
      </c>
      <c r="AE41" s="696">
        <f t="shared" si="30"/>
        <v>1</v>
      </c>
      <c r="AF41" s="696">
        <f t="shared" si="30"/>
        <v>2</v>
      </c>
      <c r="AG41" s="696">
        <f t="shared" si="30"/>
        <v>0</v>
      </c>
      <c r="AH41" s="696">
        <f t="shared" si="30"/>
        <v>16</v>
      </c>
      <c r="AI41" s="696">
        <f t="shared" si="30"/>
        <v>2</v>
      </c>
      <c r="AJ41" s="696">
        <f t="shared" si="30"/>
        <v>21</v>
      </c>
      <c r="AK41" s="792"/>
      <c r="BA41" s="7" t="s">
        <v>535</v>
      </c>
      <c r="BB41" s="48">
        <f>+集計・資料①!AG18</f>
        <v>0</v>
      </c>
      <c r="BC41" s="68">
        <f>+集計・資料①!AH18</f>
        <v>1</v>
      </c>
      <c r="BD41" s="68">
        <f>+集計・資料①!AI18</f>
        <v>2</v>
      </c>
      <c r="BE41" s="68">
        <f>+集計・資料①!AJ18</f>
        <v>0</v>
      </c>
      <c r="BF41" s="107">
        <f>+集計・資料①!AK18</f>
        <v>16</v>
      </c>
      <c r="BG41" s="107">
        <f>+集計・資料①!AL18</f>
        <v>2</v>
      </c>
      <c r="BH41" s="99">
        <f>+集計・資料①!B18</f>
        <v>21</v>
      </c>
    </row>
    <row r="42" spans="1:67">
      <c r="A42" s="436"/>
      <c r="B42" s="87"/>
      <c r="C42" s="87"/>
      <c r="D42" s="87"/>
      <c r="E42" s="87"/>
      <c r="F42" s="87"/>
      <c r="G42" s="87"/>
      <c r="H42" s="87"/>
      <c r="I42" s="87"/>
      <c r="J42" s="87"/>
      <c r="K42" s="87"/>
      <c r="L42" s="87"/>
      <c r="M42" s="87"/>
      <c r="N42" s="87"/>
      <c r="O42" s="87"/>
      <c r="P42" s="87"/>
      <c r="Q42" s="87"/>
      <c r="R42" s="87"/>
      <c r="S42" s="87"/>
      <c r="T42" s="87"/>
      <c r="U42" s="87"/>
      <c r="V42" s="87"/>
      <c r="W42" s="87"/>
      <c r="X42" s="87"/>
      <c r="Y42" s="87"/>
      <c r="Z42" s="87"/>
      <c r="AA42" s="437"/>
      <c r="AC42" s="690" t="s">
        <v>408</v>
      </c>
      <c r="AD42" s="696">
        <f t="shared" ref="AD42:AJ42" si="31">BB40</f>
        <v>4</v>
      </c>
      <c r="AE42" s="696">
        <f t="shared" si="31"/>
        <v>9</v>
      </c>
      <c r="AF42" s="696">
        <f t="shared" si="31"/>
        <v>2</v>
      </c>
      <c r="AG42" s="696">
        <f t="shared" si="31"/>
        <v>2</v>
      </c>
      <c r="AH42" s="696">
        <f t="shared" si="31"/>
        <v>16</v>
      </c>
      <c r="AI42" s="696">
        <f t="shared" si="31"/>
        <v>1</v>
      </c>
      <c r="AJ42" s="696">
        <f t="shared" si="31"/>
        <v>35</v>
      </c>
      <c r="AK42" s="791"/>
      <c r="BA42" s="7" t="s">
        <v>529</v>
      </c>
      <c r="BB42" s="48">
        <f>+集計・資料①!AG20</f>
        <v>0</v>
      </c>
      <c r="BC42" s="68">
        <f>+集計・資料①!AH20</f>
        <v>2</v>
      </c>
      <c r="BD42" s="68">
        <f>+集計・資料①!AI20</f>
        <v>1</v>
      </c>
      <c r="BE42" s="68">
        <f>+集計・資料①!AJ20</f>
        <v>3</v>
      </c>
      <c r="BF42" s="107">
        <f>+集計・資料①!AK20</f>
        <v>12</v>
      </c>
      <c r="BG42" s="107">
        <f>+集計・資料①!AL20</f>
        <v>3</v>
      </c>
      <c r="BH42" s="99">
        <f>+集計・資料①!B20</f>
        <v>21</v>
      </c>
    </row>
    <row r="43" spans="1:67">
      <c r="A43" s="436"/>
      <c r="B43" s="87"/>
      <c r="C43" s="87"/>
      <c r="D43" s="87"/>
      <c r="E43" s="87"/>
      <c r="F43" s="87"/>
      <c r="G43" s="87"/>
      <c r="H43" s="87"/>
      <c r="I43" s="87"/>
      <c r="J43" s="87"/>
      <c r="K43" s="87"/>
      <c r="L43" s="87"/>
      <c r="M43" s="87"/>
      <c r="N43" s="87"/>
      <c r="O43" s="87"/>
      <c r="P43" s="87"/>
      <c r="Q43" s="87"/>
      <c r="R43" s="87"/>
      <c r="S43" s="87"/>
      <c r="T43" s="87"/>
      <c r="U43" s="87"/>
      <c r="V43" s="87"/>
      <c r="W43" s="87"/>
      <c r="X43" s="87"/>
      <c r="Y43" s="87"/>
      <c r="Z43" s="87"/>
      <c r="AA43" s="437"/>
      <c r="AC43" s="573" t="s">
        <v>409</v>
      </c>
      <c r="AD43" s="696">
        <f t="shared" ref="AD43:AJ43" si="32">BB39</f>
        <v>12</v>
      </c>
      <c r="AE43" s="696">
        <f t="shared" si="32"/>
        <v>57</v>
      </c>
      <c r="AF43" s="696">
        <f t="shared" si="32"/>
        <v>7</v>
      </c>
      <c r="AG43" s="696">
        <f t="shared" si="32"/>
        <v>6</v>
      </c>
      <c r="AH43" s="696">
        <f t="shared" si="32"/>
        <v>90</v>
      </c>
      <c r="AI43" s="696">
        <f t="shared" si="32"/>
        <v>3</v>
      </c>
      <c r="AJ43" s="696">
        <f t="shared" si="32"/>
        <v>181</v>
      </c>
      <c r="AK43" s="792"/>
      <c r="BA43" s="7" t="s">
        <v>528</v>
      </c>
      <c r="BB43" s="48">
        <f>+集計・資料①!AG22</f>
        <v>4</v>
      </c>
      <c r="BC43" s="68">
        <f>+集計・資料①!AH22</f>
        <v>28</v>
      </c>
      <c r="BD43" s="68">
        <f>+集計・資料①!AI22</f>
        <v>57</v>
      </c>
      <c r="BE43" s="68">
        <f>+集計・資料①!AJ22</f>
        <v>10</v>
      </c>
      <c r="BF43" s="107">
        <f>+集計・資料①!AK22</f>
        <v>111</v>
      </c>
      <c r="BG43" s="107">
        <f>+集計・資料①!AL22</f>
        <v>21</v>
      </c>
      <c r="BH43" s="99">
        <f>+集計・資料①!B22</f>
        <v>241</v>
      </c>
    </row>
    <row r="44" spans="1:67">
      <c r="A44" s="436"/>
      <c r="B44" s="87"/>
      <c r="C44" s="87"/>
      <c r="D44" s="87"/>
      <c r="E44" s="87"/>
      <c r="F44" s="87"/>
      <c r="G44" s="87"/>
      <c r="H44" s="87"/>
      <c r="I44" s="87"/>
      <c r="J44" s="87"/>
      <c r="K44" s="87"/>
      <c r="L44" s="87"/>
      <c r="M44" s="87"/>
      <c r="N44" s="87"/>
      <c r="O44" s="87"/>
      <c r="P44" s="87"/>
      <c r="Q44" s="87"/>
      <c r="R44" s="87"/>
      <c r="S44" s="87"/>
      <c r="T44" s="87"/>
      <c r="U44" s="87"/>
      <c r="V44" s="87"/>
      <c r="W44" s="87"/>
      <c r="X44" s="87"/>
      <c r="Y44" s="87"/>
      <c r="Z44" s="87"/>
      <c r="AA44" s="437"/>
      <c r="AC44" s="690" t="s">
        <v>410</v>
      </c>
      <c r="AD44" s="696">
        <f t="shared" ref="AD44:AJ44" si="33">BB38</f>
        <v>3</v>
      </c>
      <c r="AE44" s="696">
        <f t="shared" si="33"/>
        <v>5</v>
      </c>
      <c r="AF44" s="696">
        <f t="shared" si="33"/>
        <v>17</v>
      </c>
      <c r="AG44" s="696">
        <f t="shared" si="33"/>
        <v>1</v>
      </c>
      <c r="AH44" s="696">
        <f t="shared" si="33"/>
        <v>13</v>
      </c>
      <c r="AI44" s="696">
        <f t="shared" si="33"/>
        <v>3</v>
      </c>
      <c r="AJ44" s="696">
        <f t="shared" si="33"/>
        <v>42</v>
      </c>
      <c r="AK44" s="791"/>
      <c r="BA44" s="7" t="s">
        <v>527</v>
      </c>
      <c r="BB44" s="48">
        <f>+集計・資料①!AG24</f>
        <v>0</v>
      </c>
      <c r="BC44" s="68">
        <f>+集計・資料①!AH24</f>
        <v>6</v>
      </c>
      <c r="BD44" s="68">
        <f>+集計・資料①!AI24</f>
        <v>5</v>
      </c>
      <c r="BE44" s="68">
        <f>+集計・資料①!AJ24</f>
        <v>1</v>
      </c>
      <c r="BF44" s="107">
        <f>+集計・資料①!AK24</f>
        <v>14</v>
      </c>
      <c r="BG44" s="107">
        <f>+集計・資料①!AL24</f>
        <v>0</v>
      </c>
      <c r="BH44" s="99">
        <f>+集計・資料①!B24</f>
        <v>26</v>
      </c>
    </row>
    <row r="45" spans="1:67">
      <c r="A45" s="436"/>
      <c r="B45" s="87"/>
      <c r="C45" s="87"/>
      <c r="D45" s="87"/>
      <c r="E45" s="87"/>
      <c r="F45" s="87"/>
      <c r="G45" s="87"/>
      <c r="H45" s="87"/>
      <c r="I45" s="87"/>
      <c r="J45" s="87"/>
      <c r="K45" s="87"/>
      <c r="L45" s="87"/>
      <c r="M45" s="87"/>
      <c r="N45" s="87"/>
      <c r="O45" s="87"/>
      <c r="P45" s="87"/>
      <c r="Q45" s="87"/>
      <c r="R45" s="87"/>
      <c r="S45" s="87"/>
      <c r="T45" s="87"/>
      <c r="U45" s="87"/>
      <c r="V45" s="87"/>
      <c r="W45" s="87"/>
      <c r="X45" s="87"/>
      <c r="Y45" s="87"/>
      <c r="Z45" s="87"/>
      <c r="AA45" s="437"/>
      <c r="AC45" s="573" t="s">
        <v>411</v>
      </c>
      <c r="AD45" s="696">
        <f t="shared" ref="AD45:AJ45" si="34">BB37</f>
        <v>5</v>
      </c>
      <c r="AE45" s="696">
        <f t="shared" si="34"/>
        <v>12</v>
      </c>
      <c r="AF45" s="696">
        <f t="shared" si="34"/>
        <v>22</v>
      </c>
      <c r="AG45" s="696">
        <f t="shared" si="34"/>
        <v>14</v>
      </c>
      <c r="AH45" s="696">
        <f t="shared" si="34"/>
        <v>81</v>
      </c>
      <c r="AI45" s="696">
        <f t="shared" si="34"/>
        <v>7</v>
      </c>
      <c r="AJ45" s="696">
        <f t="shared" si="34"/>
        <v>145</v>
      </c>
      <c r="AK45" s="792"/>
      <c r="BA45" s="7" t="s">
        <v>526</v>
      </c>
      <c r="BB45" s="48">
        <f>+集計・資料①!AG26</f>
        <v>0</v>
      </c>
      <c r="BC45" s="68">
        <f>+集計・資料①!AH26</f>
        <v>3</v>
      </c>
      <c r="BD45" s="68">
        <f>+集計・資料①!AI26</f>
        <v>1</v>
      </c>
      <c r="BE45" s="68">
        <f>+集計・資料①!AJ26</f>
        <v>2</v>
      </c>
      <c r="BF45" s="107">
        <f>+集計・資料①!AK26</f>
        <v>6</v>
      </c>
      <c r="BG45" s="107">
        <f>+集計・資料①!AL26</f>
        <v>0</v>
      </c>
      <c r="BH45" s="99">
        <f>+集計・資料①!B26</f>
        <v>13</v>
      </c>
    </row>
    <row r="46" spans="1:67">
      <c r="A46" s="436"/>
      <c r="B46" s="87"/>
      <c r="C46" s="87"/>
      <c r="D46" s="87"/>
      <c r="E46" s="87"/>
      <c r="F46" s="87"/>
      <c r="G46" s="87"/>
      <c r="H46" s="87"/>
      <c r="I46" s="87"/>
      <c r="J46" s="87"/>
      <c r="K46" s="87"/>
      <c r="L46" s="87"/>
      <c r="M46" s="87"/>
      <c r="N46" s="87"/>
      <c r="O46" s="87"/>
      <c r="P46" s="87"/>
      <c r="Q46" s="87"/>
      <c r="R46" s="87"/>
      <c r="S46" s="87"/>
      <c r="T46" s="87"/>
      <c r="U46" s="87"/>
      <c r="V46" s="87"/>
      <c r="W46" s="87"/>
      <c r="X46" s="87"/>
      <c r="Y46" s="87"/>
      <c r="Z46" s="87"/>
      <c r="AA46" s="437"/>
      <c r="AC46" s="690" t="s">
        <v>412</v>
      </c>
      <c r="AD46" s="696">
        <f t="shared" ref="AD46:AJ46" si="35">BB36</f>
        <v>3</v>
      </c>
      <c r="AE46" s="696">
        <f t="shared" si="35"/>
        <v>13</v>
      </c>
      <c r="AF46" s="696">
        <f t="shared" si="35"/>
        <v>25</v>
      </c>
      <c r="AG46" s="696">
        <f t="shared" si="35"/>
        <v>5</v>
      </c>
      <c r="AH46" s="696">
        <f t="shared" si="35"/>
        <v>68</v>
      </c>
      <c r="AI46" s="696">
        <f t="shared" si="35"/>
        <v>8</v>
      </c>
      <c r="AJ46" s="696">
        <f t="shared" si="35"/>
        <v>126</v>
      </c>
      <c r="AK46" s="791"/>
      <c r="BA46" s="16" t="s">
        <v>536</v>
      </c>
      <c r="BB46" s="127">
        <f>+集計・資料①!AG28</f>
        <v>1</v>
      </c>
      <c r="BC46" s="136">
        <f>+集計・資料①!AH28</f>
        <v>11</v>
      </c>
      <c r="BD46" s="136">
        <f>+集計・資料①!AI28</f>
        <v>74</v>
      </c>
      <c r="BE46" s="136">
        <f>+集計・資料①!AJ28</f>
        <v>6</v>
      </c>
      <c r="BF46" s="128">
        <f>+集計・資料①!AK28</f>
        <v>80</v>
      </c>
      <c r="BG46" s="128">
        <f>+集計・資料①!AL28</f>
        <v>13</v>
      </c>
      <c r="BH46" s="99">
        <f>+集計・資料①!B28</f>
        <v>190</v>
      </c>
    </row>
    <row r="47" spans="1:67" ht="11.25" thickBot="1">
      <c r="A47" s="436"/>
      <c r="B47" s="87"/>
      <c r="C47" s="87"/>
      <c r="D47" s="87"/>
      <c r="E47" s="87"/>
      <c r="F47" s="87"/>
      <c r="G47" s="87"/>
      <c r="H47" s="87"/>
      <c r="I47" s="87"/>
      <c r="J47" s="87"/>
      <c r="K47" s="87"/>
      <c r="L47" s="87"/>
      <c r="M47" s="87"/>
      <c r="N47" s="87"/>
      <c r="O47" s="87"/>
      <c r="P47" s="87"/>
      <c r="Q47" s="87"/>
      <c r="R47" s="87"/>
      <c r="S47" s="87"/>
      <c r="T47" s="87"/>
      <c r="U47" s="87"/>
      <c r="V47" s="87"/>
      <c r="W47" s="87"/>
      <c r="X47" s="87"/>
      <c r="Y47" s="87"/>
      <c r="Z47" s="87"/>
      <c r="AA47" s="437"/>
      <c r="AC47" s="573" t="s">
        <v>23</v>
      </c>
      <c r="AD47" s="696">
        <f t="shared" ref="AD47:AJ47" si="36">BB35</f>
        <v>0</v>
      </c>
      <c r="AE47" s="696">
        <f t="shared" si="36"/>
        <v>0</v>
      </c>
      <c r="AF47" s="696">
        <f t="shared" si="36"/>
        <v>0</v>
      </c>
      <c r="AG47" s="696">
        <f t="shared" si="36"/>
        <v>0</v>
      </c>
      <c r="AH47" s="696">
        <f t="shared" si="36"/>
        <v>0</v>
      </c>
      <c r="AI47" s="696">
        <f t="shared" si="36"/>
        <v>0</v>
      </c>
      <c r="AJ47" s="696">
        <f t="shared" si="36"/>
        <v>0</v>
      </c>
      <c r="AK47" s="792"/>
      <c r="BA47" s="8" t="s">
        <v>537</v>
      </c>
      <c r="BB47" s="58">
        <f>+集計・資料①!AG30</f>
        <v>5</v>
      </c>
      <c r="BC47" s="80">
        <f>+集計・資料①!AH30</f>
        <v>14</v>
      </c>
      <c r="BD47" s="80">
        <f>+集計・資料①!AI30</f>
        <v>88</v>
      </c>
      <c r="BE47" s="80">
        <f>+集計・資料①!AJ30</f>
        <v>6</v>
      </c>
      <c r="BF47" s="137">
        <f>+集計・資料①!AK30</f>
        <v>102</v>
      </c>
      <c r="BG47" s="137">
        <f>+集計・資料①!AL30</f>
        <v>17</v>
      </c>
      <c r="BH47" s="100">
        <f>+集計・資料①!B30</f>
        <v>237</v>
      </c>
    </row>
    <row r="48" spans="1:67" ht="12" thickTop="1" thickBot="1">
      <c r="A48" s="436"/>
      <c r="B48" s="87"/>
      <c r="C48" s="87"/>
      <c r="D48" s="87"/>
      <c r="E48" s="87"/>
      <c r="F48" s="87"/>
      <c r="G48" s="87"/>
      <c r="H48" s="87"/>
      <c r="I48" s="87"/>
      <c r="J48" s="87"/>
      <c r="K48" s="87"/>
      <c r="L48" s="87"/>
      <c r="M48" s="87"/>
      <c r="N48" s="87"/>
      <c r="O48" s="87"/>
      <c r="P48" s="87"/>
      <c r="Q48" s="87"/>
      <c r="R48" s="87"/>
      <c r="S48" s="87"/>
      <c r="T48" s="87"/>
      <c r="U48" s="87"/>
      <c r="V48" s="87"/>
      <c r="W48" s="87"/>
      <c r="X48" s="87"/>
      <c r="Y48" s="87"/>
      <c r="Z48" s="87"/>
      <c r="AA48" s="437"/>
      <c r="AC48" s="575" t="s">
        <v>545</v>
      </c>
      <c r="AD48" s="696">
        <f>SUM(AD35:AD47)</f>
        <v>37</v>
      </c>
      <c r="AE48" s="696">
        <f t="shared" ref="AE48:AJ48" si="37">SUM(AE35:AE47)</f>
        <v>161</v>
      </c>
      <c r="AF48" s="696">
        <f t="shared" si="37"/>
        <v>301</v>
      </c>
      <c r="AG48" s="696">
        <f t="shared" si="37"/>
        <v>56</v>
      </c>
      <c r="AH48" s="696">
        <f t="shared" si="37"/>
        <v>609</v>
      </c>
      <c r="AI48" s="696">
        <f t="shared" si="37"/>
        <v>78</v>
      </c>
      <c r="AJ48" s="696">
        <f t="shared" si="37"/>
        <v>1278</v>
      </c>
      <c r="AK48" s="791"/>
      <c r="BA48" s="33" t="s">
        <v>545</v>
      </c>
      <c r="BB48" s="101">
        <f>+SUM(BB35:BB47)</f>
        <v>37</v>
      </c>
      <c r="BC48" s="83">
        <f t="shared" ref="BC48:BH48" si="38">+SUM(BC35:BC47)</f>
        <v>161</v>
      </c>
      <c r="BD48" s="83">
        <f t="shared" si="38"/>
        <v>301</v>
      </c>
      <c r="BE48" s="83">
        <f t="shared" si="38"/>
        <v>56</v>
      </c>
      <c r="BF48" s="84">
        <f t="shared" si="38"/>
        <v>609</v>
      </c>
      <c r="BG48" s="84">
        <f t="shared" si="38"/>
        <v>78</v>
      </c>
      <c r="BH48" s="102">
        <f t="shared" si="38"/>
        <v>1278</v>
      </c>
    </row>
    <row r="49" spans="1:60" ht="11.25" thickBot="1">
      <c r="A49" s="436"/>
      <c r="B49" s="87"/>
      <c r="C49" s="87"/>
      <c r="D49" s="87"/>
      <c r="E49" s="87"/>
      <c r="F49" s="87"/>
      <c r="G49" s="87"/>
      <c r="H49" s="87"/>
      <c r="I49" s="87"/>
      <c r="J49" s="87"/>
      <c r="K49" s="87"/>
      <c r="L49" s="87"/>
      <c r="M49" s="87"/>
      <c r="N49" s="87"/>
      <c r="O49" s="87"/>
      <c r="P49" s="87"/>
      <c r="Q49" s="87"/>
      <c r="R49" s="87"/>
      <c r="S49" s="87"/>
      <c r="T49" s="87"/>
      <c r="U49" s="87"/>
      <c r="V49" s="87"/>
      <c r="W49" s="87"/>
      <c r="X49" s="87"/>
      <c r="Y49" s="87"/>
      <c r="Z49" s="87"/>
      <c r="AA49" s="437"/>
      <c r="AC49" s="26" t="s">
        <v>93</v>
      </c>
      <c r="AD49" s="87"/>
      <c r="AE49" s="87"/>
      <c r="AF49" s="87"/>
      <c r="AK49" s="792"/>
      <c r="BA49" s="26" t="s">
        <v>93</v>
      </c>
      <c r="BB49" s="87"/>
      <c r="BC49" s="87"/>
      <c r="BD49" s="87"/>
    </row>
    <row r="50" spans="1:60" ht="27">
      <c r="A50" s="436"/>
      <c r="B50" s="87"/>
      <c r="C50" s="87"/>
      <c r="D50" s="87"/>
      <c r="E50" s="87"/>
      <c r="F50" s="87"/>
      <c r="G50" s="87"/>
      <c r="H50" s="87"/>
      <c r="I50" s="87"/>
      <c r="J50" s="87"/>
      <c r="K50" s="87"/>
      <c r="L50" s="87"/>
      <c r="M50" s="87"/>
      <c r="N50" s="87"/>
      <c r="O50" s="87"/>
      <c r="P50" s="87"/>
      <c r="Q50" s="87"/>
      <c r="R50" s="87"/>
      <c r="S50" s="87"/>
      <c r="T50" s="87"/>
      <c r="U50" s="87"/>
      <c r="V50" s="87"/>
      <c r="W50" s="87"/>
      <c r="X50" s="87"/>
      <c r="Y50" s="87"/>
      <c r="Z50" s="87"/>
      <c r="AA50" s="437"/>
      <c r="AC50" s="575" t="s">
        <v>540</v>
      </c>
      <c r="AD50" s="584" t="s">
        <v>387</v>
      </c>
      <c r="AE50" s="584" t="s">
        <v>214</v>
      </c>
      <c r="AF50" s="584" t="s">
        <v>215</v>
      </c>
      <c r="AG50" s="583" t="s">
        <v>216</v>
      </c>
      <c r="AH50" s="583" t="s">
        <v>217</v>
      </c>
      <c r="AI50" s="575" t="s">
        <v>546</v>
      </c>
      <c r="AJ50" s="575" t="s">
        <v>563</v>
      </c>
      <c r="AK50" s="791"/>
      <c r="AL50" s="791"/>
      <c r="BA50" s="88" t="s">
        <v>540</v>
      </c>
      <c r="BB50" s="568" t="s">
        <v>387</v>
      </c>
      <c r="BC50" s="563" t="s">
        <v>214</v>
      </c>
      <c r="BD50" s="563" t="s">
        <v>215</v>
      </c>
      <c r="BE50" s="565" t="s">
        <v>216</v>
      </c>
      <c r="BF50" s="567" t="s">
        <v>217</v>
      </c>
      <c r="BG50" s="104" t="s">
        <v>546</v>
      </c>
      <c r="BH50" s="88" t="s">
        <v>563</v>
      </c>
    </row>
    <row r="51" spans="1:60">
      <c r="A51" s="436"/>
      <c r="B51" s="87"/>
      <c r="C51" s="87"/>
      <c r="D51" s="87"/>
      <c r="E51" s="87"/>
      <c r="F51" s="87"/>
      <c r="G51" s="87"/>
      <c r="H51" s="87"/>
      <c r="I51" s="87"/>
      <c r="J51" s="87"/>
      <c r="K51" s="87"/>
      <c r="L51" s="87"/>
      <c r="M51" s="87"/>
      <c r="N51" s="87"/>
      <c r="O51" s="87"/>
      <c r="P51" s="87"/>
      <c r="Q51" s="87"/>
      <c r="R51" s="87"/>
      <c r="S51" s="87"/>
      <c r="T51" s="87"/>
      <c r="U51" s="87"/>
      <c r="V51" s="87"/>
      <c r="W51" s="87"/>
      <c r="X51" s="87"/>
      <c r="Y51" s="87"/>
      <c r="Z51" s="87"/>
      <c r="AA51" s="437"/>
      <c r="AC51" s="577" t="s">
        <v>413</v>
      </c>
      <c r="AD51" s="696">
        <f t="shared" ref="AD51:AJ51" si="39">BB56</f>
        <v>3</v>
      </c>
      <c r="AE51" s="696">
        <f t="shared" si="39"/>
        <v>10</v>
      </c>
      <c r="AF51" s="696">
        <f t="shared" si="39"/>
        <v>22</v>
      </c>
      <c r="AG51" s="696">
        <f t="shared" si="39"/>
        <v>11</v>
      </c>
      <c r="AH51" s="696">
        <f t="shared" si="39"/>
        <v>92</v>
      </c>
      <c r="AI51" s="696">
        <f t="shared" si="39"/>
        <v>15</v>
      </c>
      <c r="AJ51" s="696">
        <f t="shared" si="39"/>
        <v>161</v>
      </c>
      <c r="AK51" s="792"/>
      <c r="AL51" s="791"/>
      <c r="BA51" s="67" t="s">
        <v>544</v>
      </c>
      <c r="BB51" s="48">
        <f>+集計・資料①!AG40</f>
        <v>0</v>
      </c>
      <c r="BC51" s="49">
        <f>+集計・資料①!AH40</f>
        <v>28</v>
      </c>
      <c r="BD51" s="49">
        <f>+集計・資料①!AI40</f>
        <v>21</v>
      </c>
      <c r="BE51" s="49">
        <f>+集計・資料①!AJ40</f>
        <v>3</v>
      </c>
      <c r="BF51" s="49">
        <f>+集計・資料①!AK40</f>
        <v>18</v>
      </c>
      <c r="BG51" s="49">
        <f>+集計・資料①!AL40</f>
        <v>1</v>
      </c>
      <c r="BH51" s="95">
        <f>+集計・資料①!B40</f>
        <v>72</v>
      </c>
    </row>
    <row r="52" spans="1:60">
      <c r="A52" s="436"/>
      <c r="B52" s="87"/>
      <c r="C52" s="87"/>
      <c r="D52" s="87"/>
      <c r="E52" s="87"/>
      <c r="F52" s="87"/>
      <c r="G52" s="87"/>
      <c r="H52" s="87"/>
      <c r="I52" s="87"/>
      <c r="J52" s="87"/>
      <c r="K52" s="87"/>
      <c r="L52" s="87"/>
      <c r="M52" s="87"/>
      <c r="N52" s="87"/>
      <c r="O52" s="87"/>
      <c r="P52" s="87"/>
      <c r="Q52" s="87"/>
      <c r="R52" s="87"/>
      <c r="S52" s="87"/>
      <c r="T52" s="87"/>
      <c r="U52" s="87"/>
      <c r="V52" s="87"/>
      <c r="W52" s="87"/>
      <c r="X52" s="87"/>
      <c r="Y52" s="87"/>
      <c r="Z52" s="87"/>
      <c r="AA52" s="437"/>
      <c r="AC52" s="577" t="s">
        <v>414</v>
      </c>
      <c r="AD52" s="696">
        <f t="shared" ref="AD52:AJ52" si="40">BB55</f>
        <v>18</v>
      </c>
      <c r="AE52" s="696">
        <f t="shared" si="40"/>
        <v>21</v>
      </c>
      <c r="AF52" s="696">
        <f t="shared" si="40"/>
        <v>67</v>
      </c>
      <c r="AG52" s="696">
        <f t="shared" si="40"/>
        <v>18</v>
      </c>
      <c r="AH52" s="696">
        <f t="shared" si="40"/>
        <v>238</v>
      </c>
      <c r="AI52" s="696">
        <f t="shared" si="40"/>
        <v>28</v>
      </c>
      <c r="AJ52" s="696">
        <f t="shared" si="40"/>
        <v>399</v>
      </c>
      <c r="AK52" s="791"/>
      <c r="AL52" s="791"/>
      <c r="BA52" s="70" t="s">
        <v>430</v>
      </c>
      <c r="BB52" s="97">
        <f>+集計・資料①!AG42</f>
        <v>1</v>
      </c>
      <c r="BC52" s="75">
        <f>+集計・資料①!AH42</f>
        <v>20</v>
      </c>
      <c r="BD52" s="75">
        <f>+集計・資料①!AI42</f>
        <v>29</v>
      </c>
      <c r="BE52" s="75">
        <f>+集計・資料①!AJ42</f>
        <v>4</v>
      </c>
      <c r="BF52" s="75">
        <f>+集計・資料①!AK42</f>
        <v>28</v>
      </c>
      <c r="BG52" s="75">
        <f>+集計・資料①!AL42</f>
        <v>2</v>
      </c>
      <c r="BH52" s="99">
        <f>+集計・資料①!B42</f>
        <v>84</v>
      </c>
    </row>
    <row r="53" spans="1:60">
      <c r="A53" s="436"/>
      <c r="B53" s="87"/>
      <c r="C53" s="87"/>
      <c r="D53" s="87"/>
      <c r="E53" s="87"/>
      <c r="F53" s="87"/>
      <c r="G53" s="87"/>
      <c r="H53" s="87"/>
      <c r="I53" s="87"/>
      <c r="J53" s="87"/>
      <c r="K53" s="87"/>
      <c r="L53" s="87"/>
      <c r="M53" s="87"/>
      <c r="N53" s="87"/>
      <c r="O53" s="87"/>
      <c r="P53" s="87"/>
      <c r="Q53" s="87"/>
      <c r="R53" s="87"/>
      <c r="S53" s="87"/>
      <c r="T53" s="87"/>
      <c r="U53" s="87"/>
      <c r="V53" s="87"/>
      <c r="W53" s="87"/>
      <c r="X53" s="87"/>
      <c r="Y53" s="87"/>
      <c r="Z53" s="87"/>
      <c r="AA53" s="437"/>
      <c r="AC53" s="577" t="s">
        <v>415</v>
      </c>
      <c r="AD53" s="696">
        <f t="shared" ref="AD53:AJ53" si="41">BB54</f>
        <v>10</v>
      </c>
      <c r="AE53" s="696">
        <f t="shared" si="41"/>
        <v>65</v>
      </c>
      <c r="AF53" s="696">
        <f t="shared" si="41"/>
        <v>123</v>
      </c>
      <c r="AG53" s="696">
        <f t="shared" si="41"/>
        <v>14</v>
      </c>
      <c r="AH53" s="696">
        <f t="shared" si="41"/>
        <v>195</v>
      </c>
      <c r="AI53" s="696">
        <f t="shared" si="41"/>
        <v>28</v>
      </c>
      <c r="AJ53" s="696">
        <f t="shared" si="41"/>
        <v>450</v>
      </c>
      <c r="AK53" s="792"/>
      <c r="AL53" s="791"/>
      <c r="BA53" s="70" t="s">
        <v>431</v>
      </c>
      <c r="BB53" s="97">
        <f>+集計・資料①!AG44</f>
        <v>5</v>
      </c>
      <c r="BC53" s="75">
        <f>+集計・資料①!AH44</f>
        <v>17</v>
      </c>
      <c r="BD53" s="75">
        <f>+集計・資料①!AI44</f>
        <v>39</v>
      </c>
      <c r="BE53" s="75">
        <f>+集計・資料①!AJ44</f>
        <v>6</v>
      </c>
      <c r="BF53" s="75">
        <f>+集計・資料①!AK44</f>
        <v>38</v>
      </c>
      <c r="BG53" s="75">
        <f>+集計・資料①!AL44</f>
        <v>4</v>
      </c>
      <c r="BH53" s="99">
        <f>+集計・資料①!B44</f>
        <v>112</v>
      </c>
    </row>
    <row r="54" spans="1:60">
      <c r="A54" s="436"/>
      <c r="B54" s="87"/>
      <c r="C54" s="87"/>
      <c r="D54" s="87"/>
      <c r="E54" s="87"/>
      <c r="F54" s="87"/>
      <c r="G54" s="87"/>
      <c r="H54" s="87"/>
      <c r="I54" s="87"/>
      <c r="J54" s="87"/>
      <c r="K54" s="87"/>
      <c r="L54" s="87"/>
      <c r="M54" s="87"/>
      <c r="N54" s="87"/>
      <c r="O54" s="87"/>
      <c r="P54" s="87"/>
      <c r="Q54" s="87"/>
      <c r="R54" s="87"/>
      <c r="S54" s="87"/>
      <c r="T54" s="87"/>
      <c r="U54" s="87"/>
      <c r="V54" s="87"/>
      <c r="W54" s="87"/>
      <c r="X54" s="87"/>
      <c r="Y54" s="87"/>
      <c r="Z54" s="87"/>
      <c r="AA54" s="437"/>
      <c r="AC54" s="577" t="s">
        <v>416</v>
      </c>
      <c r="AD54" s="696">
        <f t="shared" ref="AD54:AJ54" si="42">BB53</f>
        <v>5</v>
      </c>
      <c r="AE54" s="696">
        <f t="shared" si="42"/>
        <v>17</v>
      </c>
      <c r="AF54" s="696">
        <f t="shared" si="42"/>
        <v>39</v>
      </c>
      <c r="AG54" s="696">
        <f t="shared" si="42"/>
        <v>6</v>
      </c>
      <c r="AH54" s="696">
        <f t="shared" si="42"/>
        <v>38</v>
      </c>
      <c r="AI54" s="696">
        <f t="shared" si="42"/>
        <v>4</v>
      </c>
      <c r="AJ54" s="696">
        <f t="shared" si="42"/>
        <v>112</v>
      </c>
      <c r="AK54" s="791"/>
      <c r="AL54" s="791"/>
      <c r="BA54" s="70" t="s">
        <v>432</v>
      </c>
      <c r="BB54" s="97">
        <f>+集計・資料①!AG46</f>
        <v>10</v>
      </c>
      <c r="BC54" s="75">
        <f>+集計・資料①!AH46</f>
        <v>65</v>
      </c>
      <c r="BD54" s="75">
        <f>+集計・資料①!AI46</f>
        <v>123</v>
      </c>
      <c r="BE54" s="75">
        <f>+集計・資料①!AJ46</f>
        <v>14</v>
      </c>
      <c r="BF54" s="75">
        <f>+集計・資料①!AK46</f>
        <v>195</v>
      </c>
      <c r="BG54" s="75">
        <f>+集計・資料①!AL46</f>
        <v>28</v>
      </c>
      <c r="BH54" s="99">
        <f>+集計・資料①!B46</f>
        <v>450</v>
      </c>
    </row>
    <row r="55" spans="1:60">
      <c r="A55" s="436"/>
      <c r="B55" s="87"/>
      <c r="C55" s="87"/>
      <c r="D55" s="87"/>
      <c r="E55" s="87"/>
      <c r="F55" s="87"/>
      <c r="G55" s="87"/>
      <c r="H55" s="87"/>
      <c r="I55" s="87"/>
      <c r="J55" s="87"/>
      <c r="K55" s="87"/>
      <c r="L55" s="87"/>
      <c r="M55" s="87"/>
      <c r="N55" s="87"/>
      <c r="O55" s="87"/>
      <c r="P55" s="87"/>
      <c r="Q55" s="87"/>
      <c r="R55" s="87"/>
      <c r="S55" s="87"/>
      <c r="T55" s="87"/>
      <c r="U55" s="87"/>
      <c r="V55" s="87"/>
      <c r="W55" s="87"/>
      <c r="X55" s="87"/>
      <c r="Y55" s="87"/>
      <c r="Z55" s="87"/>
      <c r="AA55" s="437"/>
      <c r="AC55" s="577" t="s">
        <v>417</v>
      </c>
      <c r="AD55" s="696">
        <f t="shared" ref="AD55:AJ55" si="43">BB52</f>
        <v>1</v>
      </c>
      <c r="AE55" s="696">
        <f t="shared" si="43"/>
        <v>20</v>
      </c>
      <c r="AF55" s="696">
        <f t="shared" si="43"/>
        <v>29</v>
      </c>
      <c r="AG55" s="696">
        <f t="shared" si="43"/>
        <v>4</v>
      </c>
      <c r="AH55" s="696">
        <f t="shared" si="43"/>
        <v>28</v>
      </c>
      <c r="AI55" s="696">
        <f t="shared" si="43"/>
        <v>2</v>
      </c>
      <c r="AJ55" s="696">
        <f t="shared" si="43"/>
        <v>84</v>
      </c>
      <c r="BA55" s="70" t="s">
        <v>433</v>
      </c>
      <c r="BB55" s="97">
        <f>+集計・資料①!AG48</f>
        <v>18</v>
      </c>
      <c r="BC55" s="75">
        <f>+集計・資料①!AH48</f>
        <v>21</v>
      </c>
      <c r="BD55" s="75">
        <f>+集計・資料①!AI48</f>
        <v>67</v>
      </c>
      <c r="BE55" s="75">
        <f>+集計・資料①!AJ48</f>
        <v>18</v>
      </c>
      <c r="BF55" s="75">
        <f>+集計・資料①!AK48</f>
        <v>238</v>
      </c>
      <c r="BG55" s="75">
        <f>+集計・資料①!AL48</f>
        <v>28</v>
      </c>
      <c r="BH55" s="99">
        <f>+集計・資料①!B48</f>
        <v>399</v>
      </c>
    </row>
    <row r="56" spans="1:60" ht="11.25" thickBot="1">
      <c r="A56" s="436"/>
      <c r="B56" s="87"/>
      <c r="C56" s="87"/>
      <c r="D56" s="87"/>
      <c r="E56" s="87"/>
      <c r="F56" s="87"/>
      <c r="G56" s="87"/>
      <c r="H56" s="87"/>
      <c r="I56" s="87"/>
      <c r="J56" s="87"/>
      <c r="K56" s="87"/>
      <c r="L56" s="87"/>
      <c r="M56" s="87"/>
      <c r="N56" s="87"/>
      <c r="O56" s="87"/>
      <c r="P56" s="87"/>
      <c r="Q56" s="87"/>
      <c r="R56" s="87"/>
      <c r="S56" s="87"/>
      <c r="T56" s="87"/>
      <c r="U56" s="87"/>
      <c r="V56" s="87"/>
      <c r="W56" s="87"/>
      <c r="X56" s="87"/>
      <c r="Y56" s="87"/>
      <c r="Z56" s="87"/>
      <c r="AA56" s="437"/>
      <c r="AC56" s="577" t="s">
        <v>418</v>
      </c>
      <c r="AD56" s="696">
        <f t="shared" ref="AD56:AJ56" si="44">BB51</f>
        <v>0</v>
      </c>
      <c r="AE56" s="696">
        <f t="shared" si="44"/>
        <v>28</v>
      </c>
      <c r="AF56" s="696">
        <f t="shared" si="44"/>
        <v>21</v>
      </c>
      <c r="AG56" s="696">
        <f t="shared" si="44"/>
        <v>3</v>
      </c>
      <c r="AH56" s="696">
        <f t="shared" si="44"/>
        <v>18</v>
      </c>
      <c r="AI56" s="696">
        <f t="shared" si="44"/>
        <v>1</v>
      </c>
      <c r="AJ56" s="696">
        <f t="shared" si="44"/>
        <v>72</v>
      </c>
      <c r="BA56" s="79" t="s">
        <v>434</v>
      </c>
      <c r="BB56" s="58">
        <f>+集計・資料①!AG50</f>
        <v>3</v>
      </c>
      <c r="BC56" s="59">
        <f>+集計・資料①!AH50</f>
        <v>10</v>
      </c>
      <c r="BD56" s="59">
        <f>+集計・資料①!AI50</f>
        <v>22</v>
      </c>
      <c r="BE56" s="59">
        <f>+集計・資料①!AJ50</f>
        <v>11</v>
      </c>
      <c r="BF56" s="59">
        <f>+集計・資料①!AK50</f>
        <v>92</v>
      </c>
      <c r="BG56" s="59">
        <f>+集計・資料①!AL50</f>
        <v>15</v>
      </c>
      <c r="BH56" s="100">
        <f>+集計・資料①!B50</f>
        <v>161</v>
      </c>
    </row>
    <row r="57" spans="1:60" ht="12" thickTop="1" thickBot="1">
      <c r="A57" s="436"/>
      <c r="B57" s="87"/>
      <c r="C57" s="87"/>
      <c r="D57" s="87"/>
      <c r="E57" s="87"/>
      <c r="F57" s="87"/>
      <c r="G57" s="87"/>
      <c r="H57" s="87"/>
      <c r="I57" s="87"/>
      <c r="J57" s="87"/>
      <c r="K57" s="87"/>
      <c r="L57" s="87"/>
      <c r="M57" s="87"/>
      <c r="N57" s="87"/>
      <c r="O57" s="87"/>
      <c r="P57" s="87"/>
      <c r="Q57" s="87"/>
      <c r="R57" s="87"/>
      <c r="S57" s="87"/>
      <c r="T57" s="87"/>
      <c r="U57" s="87"/>
      <c r="V57" s="87"/>
      <c r="W57" s="87"/>
      <c r="X57" s="87"/>
      <c r="Y57" s="87"/>
      <c r="Z57" s="87"/>
      <c r="AA57" s="437"/>
      <c r="AC57" s="575" t="s">
        <v>545</v>
      </c>
      <c r="AD57" s="696">
        <f t="shared" ref="AD57:AJ57" si="45">+SUM(AD51:AD56)</f>
        <v>37</v>
      </c>
      <c r="AE57" s="696">
        <f t="shared" si="45"/>
        <v>161</v>
      </c>
      <c r="AF57" s="696">
        <f t="shared" si="45"/>
        <v>301</v>
      </c>
      <c r="AG57" s="696">
        <f t="shared" si="45"/>
        <v>56</v>
      </c>
      <c r="AH57" s="696">
        <f t="shared" si="45"/>
        <v>609</v>
      </c>
      <c r="AI57" s="696">
        <f t="shared" si="45"/>
        <v>78</v>
      </c>
      <c r="AJ57" s="696">
        <f t="shared" si="45"/>
        <v>1278</v>
      </c>
      <c r="BA57" s="37" t="s">
        <v>545</v>
      </c>
      <c r="BB57" s="101">
        <f t="shared" ref="BB57:BG57" si="46">+SUM(BB51:BB56)</f>
        <v>37</v>
      </c>
      <c r="BC57" s="83">
        <f t="shared" si="46"/>
        <v>161</v>
      </c>
      <c r="BD57" s="83">
        <f t="shared" si="46"/>
        <v>301</v>
      </c>
      <c r="BE57" s="83">
        <f t="shared" si="46"/>
        <v>56</v>
      </c>
      <c r="BF57" s="83">
        <f t="shared" si="46"/>
        <v>609</v>
      </c>
      <c r="BG57" s="83">
        <f t="shared" si="46"/>
        <v>78</v>
      </c>
      <c r="BH57" s="102">
        <f>+集計・資料①!B52</f>
        <v>1278</v>
      </c>
    </row>
    <row r="58" spans="1:60">
      <c r="A58" s="436"/>
      <c r="B58" s="87"/>
      <c r="C58" s="87"/>
      <c r="D58" s="87"/>
      <c r="E58" s="87"/>
      <c r="F58" s="87"/>
      <c r="G58" s="87"/>
      <c r="H58" s="87"/>
      <c r="I58" s="87"/>
      <c r="J58" s="87"/>
      <c r="K58" s="87"/>
      <c r="L58" s="87"/>
      <c r="M58" s="87"/>
      <c r="N58" s="87"/>
      <c r="O58" s="87"/>
      <c r="P58" s="87"/>
      <c r="Q58" s="87"/>
      <c r="R58" s="87"/>
      <c r="S58" s="87"/>
      <c r="T58" s="87"/>
      <c r="U58" s="87"/>
      <c r="V58" s="87"/>
      <c r="W58" s="87"/>
      <c r="X58" s="87"/>
      <c r="Y58" s="87"/>
      <c r="Z58" s="87"/>
      <c r="AA58" s="437"/>
    </row>
    <row r="59" spans="1:60">
      <c r="A59" s="436"/>
      <c r="B59" s="87"/>
      <c r="C59" s="87"/>
      <c r="D59" s="87"/>
      <c r="E59" s="87"/>
      <c r="F59" s="87"/>
      <c r="G59" s="87"/>
      <c r="H59" s="87"/>
      <c r="I59" s="87"/>
      <c r="J59" s="87"/>
      <c r="K59" s="87"/>
      <c r="L59" s="87"/>
      <c r="M59" s="87"/>
      <c r="N59" s="87"/>
      <c r="O59" s="87"/>
      <c r="P59" s="87"/>
      <c r="Q59" s="87"/>
      <c r="R59" s="87"/>
      <c r="S59" s="87"/>
      <c r="T59" s="87"/>
      <c r="U59" s="87"/>
      <c r="V59" s="87"/>
      <c r="W59" s="87"/>
      <c r="X59" s="87"/>
      <c r="Y59" s="87"/>
      <c r="Z59" s="87"/>
      <c r="AA59" s="437"/>
    </row>
    <row r="60" spans="1:60">
      <c r="A60" s="436"/>
      <c r="B60" s="87"/>
      <c r="C60" s="87"/>
      <c r="D60" s="87"/>
      <c r="E60" s="87"/>
      <c r="F60" s="87"/>
      <c r="G60" s="87"/>
      <c r="H60" s="87"/>
      <c r="I60" s="87"/>
      <c r="J60" s="87"/>
      <c r="K60" s="87"/>
      <c r="L60" s="87"/>
      <c r="M60" s="87"/>
      <c r="N60" s="87"/>
      <c r="O60" s="87"/>
      <c r="P60" s="87"/>
      <c r="Q60" s="87"/>
      <c r="R60" s="87"/>
      <c r="S60" s="87"/>
      <c r="T60" s="87"/>
      <c r="U60" s="87"/>
      <c r="V60" s="87"/>
      <c r="W60" s="87"/>
      <c r="X60" s="87"/>
      <c r="Y60" s="87"/>
      <c r="Z60" s="87"/>
      <c r="AA60" s="437"/>
    </row>
    <row r="61" spans="1:60">
      <c r="A61" s="436"/>
      <c r="B61" s="87"/>
      <c r="C61" s="87"/>
      <c r="D61" s="87"/>
      <c r="E61" s="87"/>
      <c r="F61" s="87"/>
      <c r="G61" s="87"/>
      <c r="H61" s="87"/>
      <c r="I61" s="87"/>
      <c r="J61" s="87"/>
      <c r="K61" s="87"/>
      <c r="L61" s="87"/>
      <c r="M61" s="87"/>
      <c r="N61" s="87"/>
      <c r="O61" s="87"/>
      <c r="P61" s="87"/>
      <c r="Q61" s="87"/>
      <c r="R61" s="87"/>
      <c r="S61" s="87"/>
      <c r="T61" s="87"/>
      <c r="U61" s="87"/>
      <c r="V61" s="87"/>
      <c r="W61" s="87"/>
      <c r="X61" s="87"/>
      <c r="Y61" s="87"/>
      <c r="Z61" s="87"/>
      <c r="AA61" s="437"/>
    </row>
    <row r="62" spans="1:60">
      <c r="A62" s="436"/>
      <c r="B62" s="87"/>
      <c r="C62" s="87"/>
      <c r="D62" s="87"/>
      <c r="E62" s="87"/>
      <c r="F62" s="87"/>
      <c r="G62" s="87"/>
      <c r="H62" s="87"/>
      <c r="I62" s="87"/>
      <c r="J62" s="87"/>
      <c r="K62" s="87"/>
      <c r="L62" s="87"/>
      <c r="M62" s="87"/>
      <c r="N62" s="87"/>
      <c r="O62" s="87"/>
      <c r="P62" s="87"/>
      <c r="Q62" s="87"/>
      <c r="R62" s="87"/>
      <c r="S62" s="87"/>
      <c r="T62" s="87"/>
      <c r="U62" s="87"/>
      <c r="V62" s="87"/>
      <c r="W62" s="87"/>
      <c r="X62" s="87"/>
      <c r="Y62" s="87"/>
      <c r="Z62" s="87"/>
      <c r="AA62" s="437"/>
    </row>
    <row r="63" spans="1:60">
      <c r="A63" s="436"/>
      <c r="B63" s="87"/>
      <c r="C63" s="87"/>
      <c r="D63" s="87"/>
      <c r="E63" s="87"/>
      <c r="F63" s="87"/>
      <c r="G63" s="87"/>
      <c r="H63" s="87"/>
      <c r="I63" s="87"/>
      <c r="J63" s="87"/>
      <c r="K63" s="87"/>
      <c r="L63" s="87"/>
      <c r="M63" s="87"/>
      <c r="N63" s="87"/>
      <c r="O63" s="87"/>
      <c r="P63" s="87"/>
      <c r="Q63" s="87"/>
      <c r="R63" s="87"/>
      <c r="S63" s="87"/>
      <c r="T63" s="87"/>
      <c r="U63" s="87"/>
      <c r="V63" s="87"/>
      <c r="W63" s="87"/>
      <c r="X63" s="87"/>
      <c r="Y63" s="87"/>
      <c r="Z63" s="87"/>
      <c r="AA63" s="437"/>
    </row>
    <row r="64" spans="1:60">
      <c r="A64" s="438"/>
      <c r="B64" s="439"/>
      <c r="C64" s="439"/>
      <c r="D64" s="439"/>
      <c r="E64" s="439"/>
      <c r="F64" s="439"/>
      <c r="G64" s="439"/>
      <c r="H64" s="439"/>
      <c r="I64" s="439"/>
      <c r="J64" s="439"/>
      <c r="K64" s="439"/>
      <c r="L64" s="439"/>
      <c r="M64" s="439"/>
      <c r="N64" s="439"/>
      <c r="O64" s="439"/>
      <c r="P64" s="439"/>
      <c r="Q64" s="439"/>
      <c r="R64" s="439"/>
      <c r="S64" s="439"/>
      <c r="T64" s="439"/>
      <c r="U64" s="439"/>
      <c r="V64" s="439"/>
      <c r="W64" s="439"/>
      <c r="X64" s="439"/>
      <c r="Y64" s="439"/>
      <c r="Z64" s="439"/>
      <c r="AA64" s="440"/>
    </row>
  </sheetData>
  <mergeCells count="4">
    <mergeCell ref="A1:B1"/>
    <mergeCell ref="V1:AA1"/>
    <mergeCell ref="B3:J11"/>
    <mergeCell ref="AL15:AW27"/>
  </mergeCells>
  <phoneticPr fontId="4"/>
  <conditionalFormatting sqref="AF10:AF19">
    <cfRule type="expression" dxfId="45" priority="3">
      <formula>$AF10&gt;0.3</formula>
    </cfRule>
  </conditionalFormatting>
  <conditionalFormatting sqref="AE8:AE19">
    <cfRule type="top10" dxfId="44" priority="2" rank="1"/>
  </conditionalFormatting>
  <conditionalFormatting sqref="AG8:AG19">
    <cfRule type="top10" dxfId="43" priority="1" rank="1"/>
  </conditionalFormatting>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colBreaks count="3" manualBreakCount="3">
    <brk id="27" max="1048575" man="1"/>
    <brk id="51" max="1048575" man="1"/>
    <brk id="59"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業種リスト!$A$2:$A$14</xm:f>
          </x14:formula1>
          <xm:sqref>AN6:AP7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theme="9" tint="0.59999389629810485"/>
  </sheetPr>
  <dimension ref="A1:BM60"/>
  <sheetViews>
    <sheetView showGridLines="0" view="pageBreakPreview" zoomScaleNormal="85" zoomScaleSheetLayoutView="100" workbookViewId="0">
      <selection activeCell="B3" sqref="B3:L17"/>
    </sheetView>
  </sheetViews>
  <sheetFormatPr defaultColWidth="10.28515625" defaultRowHeight="10.5"/>
  <cols>
    <col min="1" max="27" width="3.5703125" style="26" customWidth="1"/>
    <col min="28" max="28" width="1.7109375" style="26" customWidth="1"/>
    <col min="29" max="29" width="14.85546875" style="26" customWidth="1"/>
    <col min="30" max="32" width="9.5703125" style="26" customWidth="1"/>
    <col min="33" max="33" width="2.85546875" style="26" customWidth="1"/>
    <col min="34" max="34" width="1.7109375" style="118" customWidth="1"/>
    <col min="35" max="35" width="14.85546875" style="26" customWidth="1"/>
    <col min="36" max="39" width="9.5703125" style="26" customWidth="1"/>
    <col min="40" max="40" width="15.85546875" style="336" bestFit="1" customWidth="1"/>
    <col min="41" max="41" width="7.140625" style="336" bestFit="1" customWidth="1"/>
    <col min="42" max="42" width="5.42578125" style="336" bestFit="1" customWidth="1"/>
    <col min="43" max="44" width="7.140625" style="336" bestFit="1" customWidth="1"/>
    <col min="45" max="45" width="8.28515625" style="336" bestFit="1" customWidth="1"/>
    <col min="46" max="46" width="5.42578125" style="336" bestFit="1" customWidth="1"/>
    <col min="47" max="54" width="5.42578125" style="336" customWidth="1"/>
    <col min="55" max="55" width="1.7109375" style="26" customWidth="1"/>
    <col min="56" max="56" width="14.85546875" style="26" customWidth="1"/>
    <col min="57" max="59" width="9.5703125" style="26" customWidth="1"/>
    <col min="60" max="60" width="1.7109375" style="118" customWidth="1"/>
    <col min="61" max="61" width="14.85546875" style="26" customWidth="1"/>
    <col min="62" max="65" width="9.5703125" style="26" customWidth="1"/>
    <col min="66" max="16384" width="10.28515625" style="26"/>
  </cols>
  <sheetData>
    <row r="1" spans="1:65" ht="21" customHeight="1" thickBot="1">
      <c r="A1" s="928">
        <v>30</v>
      </c>
      <c r="B1" s="928"/>
      <c r="C1" s="495" t="s">
        <v>44</v>
      </c>
      <c r="D1" s="495"/>
      <c r="E1" s="495"/>
      <c r="F1" s="495"/>
      <c r="G1" s="495"/>
      <c r="H1" s="495"/>
      <c r="I1" s="495"/>
      <c r="J1" s="495"/>
      <c r="K1" s="495"/>
      <c r="L1" s="495"/>
      <c r="M1" s="495"/>
      <c r="N1" s="495"/>
      <c r="O1" s="495"/>
      <c r="P1" s="495"/>
      <c r="Q1" s="495"/>
      <c r="R1" s="495"/>
      <c r="S1" s="495"/>
      <c r="T1" s="495"/>
      <c r="U1" s="495"/>
      <c r="V1" s="929" t="s">
        <v>515</v>
      </c>
      <c r="W1" s="929"/>
      <c r="X1" s="929"/>
      <c r="Y1" s="929"/>
      <c r="Z1" s="929"/>
      <c r="AA1" s="929"/>
      <c r="AC1" s="26" t="s">
        <v>52</v>
      </c>
      <c r="BD1" s="26" t="s">
        <v>259</v>
      </c>
    </row>
    <row r="2" spans="1:65" ht="12" customHeight="1"/>
    <row r="3" spans="1:65">
      <c r="B3" s="930" t="s">
        <v>888</v>
      </c>
      <c r="C3" s="931"/>
      <c r="D3" s="931"/>
      <c r="E3" s="931"/>
      <c r="F3" s="931"/>
      <c r="G3" s="931"/>
      <c r="H3" s="931"/>
      <c r="I3" s="931"/>
      <c r="J3" s="931"/>
      <c r="K3" s="931"/>
      <c r="L3" s="931"/>
      <c r="N3" s="443"/>
      <c r="O3" s="444"/>
      <c r="P3" s="444"/>
      <c r="Q3" s="444"/>
      <c r="R3" s="444"/>
      <c r="S3" s="444"/>
      <c r="T3" s="444"/>
      <c r="U3" s="444"/>
      <c r="V3" s="444"/>
      <c r="W3" s="444"/>
      <c r="X3" s="444"/>
      <c r="Y3" s="444"/>
      <c r="Z3" s="444"/>
      <c r="AA3" s="445"/>
      <c r="AC3" s="26" t="s">
        <v>32</v>
      </c>
      <c r="AI3" s="26" t="s">
        <v>33</v>
      </c>
      <c r="AO3" s="336" t="s">
        <v>669</v>
      </c>
      <c r="BD3" s="26" t="s">
        <v>395</v>
      </c>
      <c r="BI3" s="26" t="s">
        <v>596</v>
      </c>
    </row>
    <row r="4" spans="1:65" ht="11.25" thickBot="1">
      <c r="B4" s="931"/>
      <c r="C4" s="931"/>
      <c r="D4" s="931"/>
      <c r="E4" s="931"/>
      <c r="F4" s="931"/>
      <c r="G4" s="931"/>
      <c r="H4" s="931"/>
      <c r="I4" s="931"/>
      <c r="J4" s="931"/>
      <c r="K4" s="931"/>
      <c r="L4" s="931"/>
      <c r="N4" s="446"/>
      <c r="O4" s="118"/>
      <c r="P4" s="118"/>
      <c r="Q4" s="118"/>
      <c r="R4" s="118"/>
      <c r="S4" s="118"/>
      <c r="T4" s="118"/>
      <c r="U4" s="118"/>
      <c r="V4" s="118"/>
      <c r="W4" s="118"/>
      <c r="X4" s="118"/>
      <c r="Y4" s="118"/>
      <c r="Z4" s="118"/>
      <c r="AA4" s="447"/>
      <c r="AO4" s="336" t="str">
        <f>CONCATENATE("「団塊世代退職」「若年層定着率」「人材確保」「従業員高齢化」「労働時間短縮」「福利厚生充実」「人件費高騰」等の雇用に関する問題に取り組む必要があるかについて、「ある」と回答した事業所は全体で",TEXT(AD6,"0.0％"),"となった。")</f>
        <v>「団塊世代退職」「若年層定着率」「人材確保」「従業員高齢化」「労働時間短縮」「福利厚生充実」「人件費高騰」等の雇用に関する問題に取り組む必要があるかについて、「ある」と回答した事業所は全体で90.5%となった。</v>
      </c>
    </row>
    <row r="5" spans="1:65" ht="25.5" customHeight="1" thickBot="1">
      <c r="B5" s="931"/>
      <c r="C5" s="931"/>
      <c r="D5" s="931"/>
      <c r="E5" s="931"/>
      <c r="F5" s="931"/>
      <c r="G5" s="931"/>
      <c r="H5" s="931"/>
      <c r="I5" s="931"/>
      <c r="J5" s="931"/>
      <c r="K5" s="931"/>
      <c r="L5" s="931"/>
      <c r="N5" s="446"/>
      <c r="O5" s="118"/>
      <c r="P5" s="118"/>
      <c r="Q5" s="118"/>
      <c r="R5" s="118"/>
      <c r="S5" s="118"/>
      <c r="T5" s="118"/>
      <c r="U5" s="118"/>
      <c r="V5" s="118"/>
      <c r="W5" s="118"/>
      <c r="X5" s="118"/>
      <c r="Y5" s="118"/>
      <c r="Z5" s="118"/>
      <c r="AA5" s="447"/>
      <c r="AC5" s="582" t="s">
        <v>539</v>
      </c>
      <c r="AD5" s="575" t="s">
        <v>271</v>
      </c>
      <c r="AE5" s="583" t="s">
        <v>272</v>
      </c>
      <c r="AF5" s="575" t="s">
        <v>546</v>
      </c>
      <c r="AG5" s="120"/>
      <c r="AH5" s="120"/>
      <c r="AI5" s="582" t="s">
        <v>539</v>
      </c>
      <c r="AJ5" s="575" t="s">
        <v>271</v>
      </c>
      <c r="AK5" s="583" t="s">
        <v>272</v>
      </c>
      <c r="AL5" s="575" t="s">
        <v>546</v>
      </c>
      <c r="AM5" s="575" t="s">
        <v>545</v>
      </c>
      <c r="AO5" s="336" t="s">
        <v>670</v>
      </c>
      <c r="AQ5" s="788" t="s">
        <v>671</v>
      </c>
      <c r="AR5" s="788" t="s">
        <v>672</v>
      </c>
      <c r="AS5" s="788" t="s">
        <v>673</v>
      </c>
      <c r="AT5" s="336" t="s">
        <v>674</v>
      </c>
      <c r="BD5" s="117" t="s">
        <v>539</v>
      </c>
      <c r="BE5" s="28" t="s">
        <v>30</v>
      </c>
      <c r="BF5" s="119" t="s">
        <v>31</v>
      </c>
      <c r="BG5" s="30" t="s">
        <v>546</v>
      </c>
      <c r="BH5" s="120"/>
      <c r="BI5" s="117" t="s">
        <v>539</v>
      </c>
      <c r="BJ5" s="28" t="s">
        <v>30</v>
      </c>
      <c r="BK5" s="119" t="s">
        <v>31</v>
      </c>
      <c r="BL5" s="121" t="s">
        <v>546</v>
      </c>
      <c r="BM5" s="32" t="s">
        <v>545</v>
      </c>
    </row>
    <row r="6" spans="1:65" ht="11.25" thickBot="1">
      <c r="B6" s="931"/>
      <c r="C6" s="931"/>
      <c r="D6" s="931"/>
      <c r="E6" s="931"/>
      <c r="F6" s="931"/>
      <c r="G6" s="931"/>
      <c r="H6" s="931"/>
      <c r="I6" s="931"/>
      <c r="J6" s="931"/>
      <c r="K6" s="931"/>
      <c r="L6" s="931"/>
      <c r="N6" s="446"/>
      <c r="O6" s="118"/>
      <c r="P6" s="118"/>
      <c r="Q6" s="118"/>
      <c r="R6" s="118"/>
      <c r="S6" s="118"/>
      <c r="T6" s="118"/>
      <c r="U6" s="118"/>
      <c r="V6" s="118"/>
      <c r="W6" s="118"/>
      <c r="X6" s="118"/>
      <c r="Y6" s="118"/>
      <c r="Z6" s="118"/>
      <c r="AA6" s="447"/>
      <c r="AC6" s="575" t="s">
        <v>547</v>
      </c>
      <c r="AD6" s="688">
        <f>BE6</f>
        <v>0.90502354788069073</v>
      </c>
      <c r="AE6" s="688">
        <f>BF6</f>
        <v>8.0062794348508631E-2</v>
      </c>
      <c r="AF6" s="688">
        <f>BG6</f>
        <v>1.4913657770800628E-2</v>
      </c>
      <c r="AG6" s="698"/>
      <c r="AH6" s="120"/>
      <c r="AI6" s="575" t="s">
        <v>547</v>
      </c>
      <c r="AJ6" s="696">
        <f>BJ6</f>
        <v>1153</v>
      </c>
      <c r="AK6" s="696">
        <f>BK6</f>
        <v>102</v>
      </c>
      <c r="AL6" s="696">
        <f>BL6</f>
        <v>19</v>
      </c>
      <c r="AM6" s="696">
        <f>BM6</f>
        <v>1274</v>
      </c>
      <c r="AO6" s="336" t="s">
        <v>706</v>
      </c>
      <c r="AQ6" s="788"/>
      <c r="AR6" s="788"/>
      <c r="AS6" s="788"/>
      <c r="AT6" s="336" t="s">
        <v>839</v>
      </c>
      <c r="BD6" s="37" t="s">
        <v>547</v>
      </c>
      <c r="BE6" s="122">
        <f>+BJ6/$BM6</f>
        <v>0.90502354788069073</v>
      </c>
      <c r="BF6" s="35">
        <f>+BK6/$BM6</f>
        <v>8.0062794348508631E-2</v>
      </c>
      <c r="BG6" s="123">
        <f>+BL6/$BM6</f>
        <v>1.4913657770800628E-2</v>
      </c>
      <c r="BH6" s="120"/>
      <c r="BI6" s="37" t="s">
        <v>547</v>
      </c>
      <c r="BJ6" s="82">
        <f>集計・資料①!CZ32</f>
        <v>1153</v>
      </c>
      <c r="BK6" s="83">
        <f>+集計・資料①!DJ32</f>
        <v>102</v>
      </c>
      <c r="BL6" s="64">
        <f>+集計・資料①!DK32</f>
        <v>19</v>
      </c>
      <c r="BM6" s="65">
        <f>+SUM(BJ6:BL6)</f>
        <v>1274</v>
      </c>
    </row>
    <row r="7" spans="1:65">
      <c r="B7" s="931"/>
      <c r="C7" s="931"/>
      <c r="D7" s="931"/>
      <c r="E7" s="931"/>
      <c r="F7" s="931"/>
      <c r="G7" s="931"/>
      <c r="H7" s="931"/>
      <c r="I7" s="931"/>
      <c r="J7" s="931"/>
      <c r="K7" s="931"/>
      <c r="L7" s="931"/>
      <c r="N7" s="446"/>
      <c r="O7" s="118"/>
      <c r="P7" s="118"/>
      <c r="Q7" s="118"/>
      <c r="R7" s="118"/>
      <c r="S7" s="118"/>
      <c r="T7" s="118"/>
      <c r="U7" s="118"/>
      <c r="V7" s="118"/>
      <c r="W7" s="118"/>
      <c r="X7" s="118"/>
      <c r="Y7" s="118"/>
      <c r="Z7" s="118"/>
      <c r="AA7" s="447"/>
      <c r="AH7" s="699"/>
      <c r="AO7" s="336" t="str">
        <f>CONCATENATE(AO6,AQ6,AR6,AS6,AT6)</f>
        <v>業種別にみると、不動産業を除くすべての業種で必要性があると回答している割合が80％を超えている。</v>
      </c>
      <c r="BH7" s="124"/>
    </row>
    <row r="8" spans="1:65" ht="26.25" customHeight="1">
      <c r="B8" s="931"/>
      <c r="C8" s="931"/>
      <c r="D8" s="931"/>
      <c r="E8" s="931"/>
      <c r="F8" s="931"/>
      <c r="G8" s="931"/>
      <c r="H8" s="931"/>
      <c r="I8" s="931"/>
      <c r="J8" s="931"/>
      <c r="K8" s="931"/>
      <c r="L8" s="931"/>
      <c r="N8" s="446"/>
      <c r="O8" s="118"/>
      <c r="P8" s="118"/>
      <c r="Q8" s="118"/>
      <c r="R8" s="118"/>
      <c r="S8" s="118"/>
      <c r="T8" s="118"/>
      <c r="U8" s="118"/>
      <c r="V8" s="118"/>
      <c r="W8" s="118"/>
      <c r="X8" s="118"/>
      <c r="Y8" s="118"/>
      <c r="Z8" s="118"/>
      <c r="AA8" s="447"/>
      <c r="AC8" s="962" t="s">
        <v>35</v>
      </c>
      <c r="AD8" s="962"/>
      <c r="AE8" s="962"/>
      <c r="AF8" s="962"/>
      <c r="AG8" s="962"/>
      <c r="AI8" s="962" t="s">
        <v>36</v>
      </c>
      <c r="AJ8" s="962"/>
      <c r="AK8" s="962"/>
      <c r="AL8" s="962"/>
      <c r="AM8" s="962"/>
      <c r="AO8" s="336" t="s">
        <v>677</v>
      </c>
      <c r="BD8" s="26" t="s">
        <v>396</v>
      </c>
      <c r="BI8" s="26" t="s">
        <v>597</v>
      </c>
    </row>
    <row r="9" spans="1:65" ht="6.75" customHeight="1" thickBot="1">
      <c r="B9" s="931"/>
      <c r="C9" s="931"/>
      <c r="D9" s="931"/>
      <c r="E9" s="931"/>
      <c r="F9" s="931"/>
      <c r="G9" s="931"/>
      <c r="H9" s="931"/>
      <c r="I9" s="931"/>
      <c r="J9" s="931"/>
      <c r="K9" s="931"/>
      <c r="L9" s="931"/>
      <c r="N9" s="446"/>
      <c r="O9" s="118"/>
      <c r="P9" s="118"/>
      <c r="Q9" s="118"/>
      <c r="R9" s="118"/>
      <c r="S9" s="118"/>
      <c r="T9" s="118"/>
      <c r="U9" s="118"/>
      <c r="V9" s="118"/>
      <c r="W9" s="118"/>
      <c r="X9" s="118"/>
      <c r="Y9" s="118"/>
      <c r="Z9" s="118"/>
      <c r="AA9" s="447"/>
      <c r="AO9" s="336" t="s">
        <v>776</v>
      </c>
    </row>
    <row r="10" spans="1:65" ht="25.5" customHeight="1" thickBot="1">
      <c r="B10" s="931"/>
      <c r="C10" s="931"/>
      <c r="D10" s="931"/>
      <c r="E10" s="931"/>
      <c r="F10" s="931"/>
      <c r="G10" s="931"/>
      <c r="H10" s="931"/>
      <c r="I10" s="931"/>
      <c r="J10" s="931"/>
      <c r="K10" s="931"/>
      <c r="L10" s="931"/>
      <c r="N10" s="446"/>
      <c r="O10" s="118"/>
      <c r="P10" s="118"/>
      <c r="Q10" s="118"/>
      <c r="R10" s="118"/>
      <c r="S10" s="118"/>
      <c r="T10" s="118"/>
      <c r="U10" s="118"/>
      <c r="V10" s="118"/>
      <c r="W10" s="118"/>
      <c r="X10" s="118"/>
      <c r="Y10" s="118"/>
      <c r="Z10" s="118"/>
      <c r="AA10" s="447"/>
      <c r="AC10" s="582" t="s">
        <v>539</v>
      </c>
      <c r="AD10" s="575" t="s">
        <v>271</v>
      </c>
      <c r="AE10" s="583" t="s">
        <v>272</v>
      </c>
      <c r="AF10" s="575" t="s">
        <v>546</v>
      </c>
      <c r="AG10" s="120"/>
      <c r="AH10" s="120"/>
      <c r="AI10" s="582" t="s">
        <v>539</v>
      </c>
      <c r="AJ10" s="575" t="s">
        <v>271</v>
      </c>
      <c r="AK10" s="583" t="s">
        <v>272</v>
      </c>
      <c r="AL10" s="575" t="s">
        <v>546</v>
      </c>
      <c r="AM10" s="575" t="s">
        <v>545</v>
      </c>
      <c r="BD10" s="117" t="s">
        <v>539</v>
      </c>
      <c r="BE10" s="28" t="s">
        <v>30</v>
      </c>
      <c r="BF10" s="119" t="s">
        <v>31</v>
      </c>
      <c r="BG10" s="30" t="s">
        <v>546</v>
      </c>
      <c r="BH10" s="125"/>
      <c r="BI10" s="117" t="s">
        <v>539</v>
      </c>
      <c r="BJ10" s="28" t="s">
        <v>30</v>
      </c>
      <c r="BK10" s="119" t="s">
        <v>31</v>
      </c>
      <c r="BL10" s="121" t="s">
        <v>546</v>
      </c>
      <c r="BM10" s="126" t="s">
        <v>545</v>
      </c>
    </row>
    <row r="11" spans="1:65">
      <c r="B11" s="931"/>
      <c r="C11" s="931"/>
      <c r="D11" s="931"/>
      <c r="E11" s="931"/>
      <c r="F11" s="931"/>
      <c r="G11" s="931"/>
      <c r="H11" s="931"/>
      <c r="I11" s="931"/>
      <c r="J11" s="931"/>
      <c r="K11" s="931"/>
      <c r="L11" s="931"/>
      <c r="N11" s="446"/>
      <c r="O11" s="118"/>
      <c r="P11" s="118"/>
      <c r="Q11" s="118"/>
      <c r="R11" s="118"/>
      <c r="S11" s="118"/>
      <c r="T11" s="118"/>
      <c r="U11" s="118"/>
      <c r="V11" s="118"/>
      <c r="W11" s="118"/>
      <c r="X11" s="118"/>
      <c r="Y11" s="118"/>
      <c r="Z11" s="118"/>
      <c r="AA11" s="447"/>
      <c r="AC11" s="573" t="s">
        <v>401</v>
      </c>
      <c r="AD11" s="697">
        <f>BE23</f>
        <v>0.95338983050847459</v>
      </c>
      <c r="AE11" s="688">
        <f>BF23</f>
        <v>3.3898305084745763E-2</v>
      </c>
      <c r="AF11" s="688">
        <f>BG23</f>
        <v>1.2711864406779662E-2</v>
      </c>
      <c r="AG11" s="698"/>
      <c r="AH11" s="120"/>
      <c r="AI11" s="573" t="s">
        <v>401</v>
      </c>
      <c r="AJ11" s="696">
        <f>BJ23</f>
        <v>225</v>
      </c>
      <c r="AK11" s="696">
        <f>BK23</f>
        <v>8</v>
      </c>
      <c r="AL11" s="696">
        <f>BL23</f>
        <v>3</v>
      </c>
      <c r="AM11" s="696">
        <f>BM23</f>
        <v>236</v>
      </c>
      <c r="BD11" s="44" t="s">
        <v>546</v>
      </c>
      <c r="BE11" s="90" t="e">
        <f t="shared" ref="BE11:BE23" si="0">+BJ11/$BM11</f>
        <v>#DIV/0!</v>
      </c>
      <c r="BF11" s="46" t="e">
        <f t="shared" ref="BF11:BF23" si="1">+BK11/$BM11</f>
        <v>#DIV/0!</v>
      </c>
      <c r="BG11" s="91" t="e">
        <f t="shared" ref="BG11:BG23" si="2">+BL11/$BM11</f>
        <v>#DIV/0!</v>
      </c>
      <c r="BH11" s="125"/>
      <c r="BI11" s="44" t="s">
        <v>546</v>
      </c>
      <c r="BJ11" s="127">
        <f>+SUM(集計・資料①!DA6:DI7)</f>
        <v>0</v>
      </c>
      <c r="BK11" s="50">
        <f>+集計・資料①!DJ6</f>
        <v>0</v>
      </c>
      <c r="BL11" s="50">
        <f>+集計・資料①!DK6</f>
        <v>0</v>
      </c>
      <c r="BM11" s="51">
        <f t="shared" ref="BM11:BM23" si="3">+SUM(BJ11:BL11)</f>
        <v>0</v>
      </c>
    </row>
    <row r="12" spans="1:65">
      <c r="B12" s="931"/>
      <c r="C12" s="931"/>
      <c r="D12" s="931"/>
      <c r="E12" s="931"/>
      <c r="F12" s="931"/>
      <c r="G12" s="931"/>
      <c r="H12" s="931"/>
      <c r="I12" s="931"/>
      <c r="J12" s="931"/>
      <c r="K12" s="931"/>
      <c r="L12" s="931"/>
      <c r="N12" s="446"/>
      <c r="O12" s="118"/>
      <c r="P12" s="118"/>
      <c r="Q12" s="118"/>
      <c r="R12" s="118"/>
      <c r="S12" s="118"/>
      <c r="T12" s="118"/>
      <c r="U12" s="118"/>
      <c r="V12" s="118"/>
      <c r="W12" s="118"/>
      <c r="X12" s="118"/>
      <c r="Y12" s="118"/>
      <c r="Z12" s="118"/>
      <c r="AA12" s="447"/>
      <c r="AC12" s="690" t="s">
        <v>402</v>
      </c>
      <c r="AD12" s="697">
        <f>BE22</f>
        <v>0.93121693121693117</v>
      </c>
      <c r="AE12" s="688">
        <f>BF22</f>
        <v>6.3492063492063489E-2</v>
      </c>
      <c r="AF12" s="688">
        <f>BG22</f>
        <v>5.2910052910052907E-3</v>
      </c>
      <c r="AG12" s="698"/>
      <c r="AH12" s="699"/>
      <c r="AI12" s="690" t="s">
        <v>402</v>
      </c>
      <c r="AJ12" s="696">
        <f>BJ22</f>
        <v>176</v>
      </c>
      <c r="AK12" s="696">
        <f>BK22</f>
        <v>12</v>
      </c>
      <c r="AL12" s="696">
        <f>BL22</f>
        <v>1</v>
      </c>
      <c r="AM12" s="696">
        <f>BM22</f>
        <v>189</v>
      </c>
      <c r="BD12" s="7" t="s">
        <v>533</v>
      </c>
      <c r="BE12" s="96">
        <f t="shared" si="0"/>
        <v>0.80158730158730163</v>
      </c>
      <c r="BF12" s="72">
        <f t="shared" si="1"/>
        <v>0.15079365079365079</v>
      </c>
      <c r="BG12" s="73">
        <f t="shared" si="2"/>
        <v>4.7619047619047616E-2</v>
      </c>
      <c r="BH12" s="124"/>
      <c r="BI12" s="7" t="s">
        <v>533</v>
      </c>
      <c r="BJ12" s="97">
        <f>+SUM(集計・資料①!DA8:DI9)</f>
        <v>101</v>
      </c>
      <c r="BK12" s="98">
        <f>+集計・資料①!DJ8</f>
        <v>19</v>
      </c>
      <c r="BL12" s="98">
        <f>+集計・資料①!DK8</f>
        <v>6</v>
      </c>
      <c r="BM12" s="54">
        <f t="shared" si="3"/>
        <v>126</v>
      </c>
    </row>
    <row r="13" spans="1:65" ht="10.5" customHeight="1">
      <c r="B13" s="931"/>
      <c r="C13" s="931"/>
      <c r="D13" s="931"/>
      <c r="E13" s="931"/>
      <c r="F13" s="931"/>
      <c r="G13" s="931"/>
      <c r="H13" s="931"/>
      <c r="I13" s="931"/>
      <c r="J13" s="931"/>
      <c r="K13" s="931"/>
      <c r="L13" s="931"/>
      <c r="N13" s="446"/>
      <c r="O13" s="118"/>
      <c r="P13" s="118"/>
      <c r="Q13" s="118"/>
      <c r="R13" s="118"/>
      <c r="S13" s="118"/>
      <c r="T13" s="118"/>
      <c r="U13" s="118"/>
      <c r="V13" s="118"/>
      <c r="W13" s="118"/>
      <c r="X13" s="118"/>
      <c r="Y13" s="118"/>
      <c r="Z13" s="118"/>
      <c r="AA13" s="447"/>
      <c r="AC13" s="573" t="s">
        <v>403</v>
      </c>
      <c r="AD13" s="697">
        <f>BE21</f>
        <v>1</v>
      </c>
      <c r="AE13" s="688">
        <f>BF21</f>
        <v>0</v>
      </c>
      <c r="AF13" s="688">
        <f>BG21</f>
        <v>0</v>
      </c>
      <c r="AG13" s="698"/>
      <c r="AH13" s="699"/>
      <c r="AI13" s="573" t="s">
        <v>403</v>
      </c>
      <c r="AJ13" s="696">
        <f>BJ21</f>
        <v>12</v>
      </c>
      <c r="AK13" s="696">
        <f>BK21</f>
        <v>0</v>
      </c>
      <c r="AL13" s="696">
        <f>BL21</f>
        <v>0</v>
      </c>
      <c r="AM13" s="696">
        <f>BM21</f>
        <v>12</v>
      </c>
      <c r="BD13" s="7" t="s">
        <v>534</v>
      </c>
      <c r="BE13" s="96">
        <f t="shared" si="0"/>
        <v>0.91034482758620694</v>
      </c>
      <c r="BF13" s="72">
        <f t="shared" si="1"/>
        <v>7.586206896551724E-2</v>
      </c>
      <c r="BG13" s="73">
        <f t="shared" si="2"/>
        <v>1.3793103448275862E-2</v>
      </c>
      <c r="BH13" s="124"/>
      <c r="BI13" s="7" t="s">
        <v>534</v>
      </c>
      <c r="BJ13" s="97">
        <f>+SUM(集計・資料①!DA10:DI11)</f>
        <v>132</v>
      </c>
      <c r="BK13" s="98">
        <f>+集計・資料①!DJ10</f>
        <v>11</v>
      </c>
      <c r="BL13" s="98">
        <f>+集計・資料①!DK10</f>
        <v>2</v>
      </c>
      <c r="BM13" s="54">
        <f t="shared" si="3"/>
        <v>145</v>
      </c>
    </row>
    <row r="14" spans="1:65" ht="12">
      <c r="B14" s="931"/>
      <c r="C14" s="931"/>
      <c r="D14" s="931"/>
      <c r="E14" s="931"/>
      <c r="F14" s="931"/>
      <c r="G14" s="931"/>
      <c r="H14" s="931"/>
      <c r="I14" s="931"/>
      <c r="J14" s="931"/>
      <c r="K14" s="931"/>
      <c r="L14" s="931"/>
      <c r="N14" s="446"/>
      <c r="O14" s="118"/>
      <c r="P14" s="118"/>
      <c r="Q14" s="118"/>
      <c r="R14" s="118"/>
      <c r="S14" s="118"/>
      <c r="T14" s="118"/>
      <c r="U14" s="118"/>
      <c r="V14" s="118"/>
      <c r="W14" s="118"/>
      <c r="X14" s="118"/>
      <c r="Y14" s="118"/>
      <c r="Z14" s="118"/>
      <c r="AA14" s="447"/>
      <c r="AC14" s="690" t="s">
        <v>404</v>
      </c>
      <c r="AD14" s="697">
        <f>BE20</f>
        <v>0.84615384615384615</v>
      </c>
      <c r="AE14" s="688">
        <f>BF20</f>
        <v>0.15384615384615385</v>
      </c>
      <c r="AF14" s="688">
        <f>BG20</f>
        <v>0</v>
      </c>
      <c r="AG14" s="698"/>
      <c r="AH14" s="699"/>
      <c r="AI14" s="690" t="s">
        <v>404</v>
      </c>
      <c r="AJ14" s="696">
        <f>BJ20</f>
        <v>22</v>
      </c>
      <c r="AK14" s="696">
        <f>BK20</f>
        <v>4</v>
      </c>
      <c r="AL14" s="696">
        <f>BL20</f>
        <v>0</v>
      </c>
      <c r="AM14" s="696">
        <f>BM20</f>
        <v>26</v>
      </c>
      <c r="AO14" s="789" t="s">
        <v>678</v>
      </c>
      <c r="AP14" s="790"/>
      <c r="AQ14" s="790"/>
      <c r="AR14" s="790"/>
      <c r="AS14" s="790"/>
      <c r="AT14" s="790"/>
      <c r="AU14" s="790"/>
      <c r="AV14" s="790"/>
      <c r="AW14" s="790"/>
      <c r="AX14" s="790"/>
      <c r="AY14" s="790"/>
      <c r="AZ14" s="790"/>
      <c r="BD14" s="7" t="s">
        <v>532</v>
      </c>
      <c r="BE14" s="96">
        <f t="shared" si="0"/>
        <v>0.95238095238095233</v>
      </c>
      <c r="BF14" s="72">
        <f t="shared" si="1"/>
        <v>4.7619047619047616E-2</v>
      </c>
      <c r="BG14" s="73">
        <f t="shared" si="2"/>
        <v>0</v>
      </c>
      <c r="BH14" s="124"/>
      <c r="BI14" s="7" t="s">
        <v>532</v>
      </c>
      <c r="BJ14" s="97">
        <f>+SUM(集計・資料①!DA12:DI13)</f>
        <v>40</v>
      </c>
      <c r="BK14" s="98">
        <f>+集計・資料①!DJ12</f>
        <v>2</v>
      </c>
      <c r="BL14" s="98">
        <f>+集計・資料①!DK12</f>
        <v>0</v>
      </c>
      <c r="BM14" s="54">
        <f t="shared" si="3"/>
        <v>42</v>
      </c>
    </row>
    <row r="15" spans="1:65" ht="10.5" customHeight="1">
      <c r="B15" s="931"/>
      <c r="C15" s="931"/>
      <c r="D15" s="931"/>
      <c r="E15" s="931"/>
      <c r="F15" s="931"/>
      <c r="G15" s="931"/>
      <c r="H15" s="931"/>
      <c r="I15" s="931"/>
      <c r="J15" s="931"/>
      <c r="K15" s="931"/>
      <c r="L15" s="931"/>
      <c r="N15" s="446"/>
      <c r="O15" s="118"/>
      <c r="P15" s="118"/>
      <c r="Q15" s="118"/>
      <c r="R15" s="118"/>
      <c r="S15" s="118"/>
      <c r="T15" s="118"/>
      <c r="U15" s="118"/>
      <c r="V15" s="118"/>
      <c r="W15" s="118"/>
      <c r="X15" s="118"/>
      <c r="Y15" s="118"/>
      <c r="Z15" s="118"/>
      <c r="AA15" s="447"/>
      <c r="AC15" s="573" t="s">
        <v>405</v>
      </c>
      <c r="AD15" s="697">
        <f>BE19</f>
        <v>0.87916666666666665</v>
      </c>
      <c r="AE15" s="688">
        <f>BF19</f>
        <v>9.583333333333334E-2</v>
      </c>
      <c r="AF15" s="688">
        <f>BG19</f>
        <v>2.5000000000000001E-2</v>
      </c>
      <c r="AG15" s="698"/>
      <c r="AH15" s="699"/>
      <c r="AI15" s="573" t="s">
        <v>405</v>
      </c>
      <c r="AJ15" s="696">
        <f>BJ19</f>
        <v>211</v>
      </c>
      <c r="AK15" s="696">
        <f>BK19</f>
        <v>23</v>
      </c>
      <c r="AL15" s="696">
        <f>BL19</f>
        <v>6</v>
      </c>
      <c r="AM15" s="696">
        <f>BM19</f>
        <v>240</v>
      </c>
      <c r="AO15" s="915" t="str">
        <f>CONCATENATE("　",AO4,CHAR(10),"　",AO7,CHAR(10),"　",AO9)</f>
        <v>　「団塊世代退職」「若年層定着率」「人材確保」「従業員高齢化」「労働時間短縮」「福利厚生充実」「人件費高騰」等の雇用に関する問題に取り組む必要があるかについて、「ある」と回答した事業所は全体で90.5%となった。
　業種別にみると、不動産業を除くすべての業種で必要性があると回答している割合が80％を超えている。
　規模別では、規模が大きい事業所ほど、雇用の問題に関心を持っている傾向にある。</v>
      </c>
      <c r="AP15" s="915"/>
      <c r="AQ15" s="915"/>
      <c r="AR15" s="915"/>
      <c r="AS15" s="915"/>
      <c r="AT15" s="915"/>
      <c r="AU15" s="915"/>
      <c r="AV15" s="915"/>
      <c r="AW15" s="915"/>
      <c r="AX15" s="915"/>
      <c r="AY15" s="915"/>
      <c r="AZ15" s="915"/>
      <c r="BD15" s="7" t="s">
        <v>531</v>
      </c>
      <c r="BE15" s="96">
        <f t="shared" si="0"/>
        <v>0.94475138121546964</v>
      </c>
      <c r="BF15" s="72">
        <f t="shared" si="1"/>
        <v>5.5248618784530384E-2</v>
      </c>
      <c r="BG15" s="73">
        <f t="shared" si="2"/>
        <v>0</v>
      </c>
      <c r="BH15" s="124"/>
      <c r="BI15" s="7" t="s">
        <v>531</v>
      </c>
      <c r="BJ15" s="97">
        <f>+SUM(集計・資料①!DA14:DI15)</f>
        <v>171</v>
      </c>
      <c r="BK15" s="98">
        <f>+集計・資料①!DJ14</f>
        <v>10</v>
      </c>
      <c r="BL15" s="98">
        <f>+集計・資料①!DK14</f>
        <v>0</v>
      </c>
      <c r="BM15" s="54">
        <f t="shared" si="3"/>
        <v>181</v>
      </c>
    </row>
    <row r="16" spans="1:65">
      <c r="B16" s="931"/>
      <c r="C16" s="931"/>
      <c r="D16" s="931"/>
      <c r="E16" s="931"/>
      <c r="F16" s="931"/>
      <c r="G16" s="931"/>
      <c r="H16" s="931"/>
      <c r="I16" s="931"/>
      <c r="J16" s="931"/>
      <c r="K16" s="931"/>
      <c r="L16" s="931"/>
      <c r="N16" s="446"/>
      <c r="O16" s="118"/>
      <c r="P16" s="118"/>
      <c r="Q16" s="118"/>
      <c r="R16" s="118"/>
      <c r="S16" s="118"/>
      <c r="T16" s="118"/>
      <c r="U16" s="118"/>
      <c r="V16" s="118"/>
      <c r="W16" s="118"/>
      <c r="X16" s="118"/>
      <c r="Y16" s="118"/>
      <c r="Z16" s="118"/>
      <c r="AA16" s="447"/>
      <c r="AC16" s="690" t="s">
        <v>406</v>
      </c>
      <c r="AD16" s="697">
        <f>BE18</f>
        <v>0.80952380952380953</v>
      </c>
      <c r="AE16" s="688">
        <f>BF18</f>
        <v>0.19047619047619047</v>
      </c>
      <c r="AF16" s="688">
        <f>BG18</f>
        <v>0</v>
      </c>
      <c r="AG16" s="698"/>
      <c r="AH16" s="699"/>
      <c r="AI16" s="690" t="s">
        <v>406</v>
      </c>
      <c r="AJ16" s="696">
        <f>BJ18</f>
        <v>17</v>
      </c>
      <c r="AK16" s="696">
        <f>BK18</f>
        <v>4</v>
      </c>
      <c r="AL16" s="696">
        <f>BL18</f>
        <v>0</v>
      </c>
      <c r="AM16" s="696">
        <f>BM18</f>
        <v>21</v>
      </c>
      <c r="AO16" s="915"/>
      <c r="AP16" s="915"/>
      <c r="AQ16" s="915"/>
      <c r="AR16" s="915"/>
      <c r="AS16" s="915"/>
      <c r="AT16" s="915"/>
      <c r="AU16" s="915"/>
      <c r="AV16" s="915"/>
      <c r="AW16" s="915"/>
      <c r="AX16" s="915"/>
      <c r="AY16" s="915"/>
      <c r="AZ16" s="915"/>
      <c r="BD16" s="7" t="s">
        <v>530</v>
      </c>
      <c r="BE16" s="96">
        <f t="shared" si="0"/>
        <v>0.91428571428571426</v>
      </c>
      <c r="BF16" s="72">
        <f t="shared" si="1"/>
        <v>5.7142857142857141E-2</v>
      </c>
      <c r="BG16" s="73">
        <f t="shared" si="2"/>
        <v>2.8571428571428571E-2</v>
      </c>
      <c r="BH16" s="124"/>
      <c r="BI16" s="7" t="s">
        <v>530</v>
      </c>
      <c r="BJ16" s="97">
        <f>+SUM(集計・資料①!DA16:DI17)</f>
        <v>32</v>
      </c>
      <c r="BK16" s="98">
        <f>+集計・資料①!DJ16</f>
        <v>2</v>
      </c>
      <c r="BL16" s="98">
        <f>+集計・資料①!DK16</f>
        <v>1</v>
      </c>
      <c r="BM16" s="54">
        <f t="shared" si="3"/>
        <v>35</v>
      </c>
    </row>
    <row r="17" spans="1:65">
      <c r="B17" s="931"/>
      <c r="C17" s="931"/>
      <c r="D17" s="931"/>
      <c r="E17" s="931"/>
      <c r="F17" s="931"/>
      <c r="G17" s="931"/>
      <c r="H17" s="931"/>
      <c r="I17" s="931"/>
      <c r="J17" s="931"/>
      <c r="K17" s="931"/>
      <c r="L17" s="931"/>
      <c r="N17" s="448"/>
      <c r="O17" s="449"/>
      <c r="P17" s="449"/>
      <c r="Q17" s="449"/>
      <c r="R17" s="449"/>
      <c r="S17" s="449"/>
      <c r="T17" s="449"/>
      <c r="U17" s="449"/>
      <c r="V17" s="449"/>
      <c r="W17" s="449"/>
      <c r="X17" s="449"/>
      <c r="Y17" s="449"/>
      <c r="Z17" s="449"/>
      <c r="AA17" s="450"/>
      <c r="AC17" s="573" t="s">
        <v>407</v>
      </c>
      <c r="AD17" s="697">
        <f>BE17</f>
        <v>0.66666666666666663</v>
      </c>
      <c r="AE17" s="688">
        <f>BF17</f>
        <v>0.33333333333333331</v>
      </c>
      <c r="AF17" s="688">
        <f>BG17</f>
        <v>0</v>
      </c>
      <c r="AG17" s="698"/>
      <c r="AH17" s="699"/>
      <c r="AI17" s="573" t="s">
        <v>407</v>
      </c>
      <c r="AJ17" s="696">
        <f>BJ17</f>
        <v>14</v>
      </c>
      <c r="AK17" s="696">
        <f>BK17</f>
        <v>7</v>
      </c>
      <c r="AL17" s="696">
        <f>BL17</f>
        <v>0</v>
      </c>
      <c r="AM17" s="696">
        <f>BM17</f>
        <v>21</v>
      </c>
      <c r="AO17" s="915"/>
      <c r="AP17" s="915"/>
      <c r="AQ17" s="915"/>
      <c r="AR17" s="915"/>
      <c r="AS17" s="915"/>
      <c r="AT17" s="915"/>
      <c r="AU17" s="915"/>
      <c r="AV17" s="915"/>
      <c r="AW17" s="915"/>
      <c r="AX17" s="915"/>
      <c r="AY17" s="915"/>
      <c r="AZ17" s="915"/>
      <c r="BD17" s="7" t="s">
        <v>535</v>
      </c>
      <c r="BE17" s="96">
        <f t="shared" si="0"/>
        <v>0.66666666666666663</v>
      </c>
      <c r="BF17" s="72">
        <f t="shared" si="1"/>
        <v>0.33333333333333331</v>
      </c>
      <c r="BG17" s="73">
        <f t="shared" si="2"/>
        <v>0</v>
      </c>
      <c r="BH17" s="124"/>
      <c r="BI17" s="7" t="s">
        <v>535</v>
      </c>
      <c r="BJ17" s="97">
        <f>+SUM(集計・資料①!DA18:DI19)</f>
        <v>14</v>
      </c>
      <c r="BK17" s="98">
        <f>+集計・資料①!DJ18</f>
        <v>7</v>
      </c>
      <c r="BL17" s="98">
        <f>+集計・資料①!DK18</f>
        <v>0</v>
      </c>
      <c r="BM17" s="54">
        <f t="shared" si="3"/>
        <v>21</v>
      </c>
    </row>
    <row r="18" spans="1:65">
      <c r="AC18" s="690" t="s">
        <v>408</v>
      </c>
      <c r="AD18" s="697">
        <f>BE16</f>
        <v>0.91428571428571426</v>
      </c>
      <c r="AE18" s="688">
        <f>BF16</f>
        <v>5.7142857142857141E-2</v>
      </c>
      <c r="AF18" s="688">
        <f>BG16</f>
        <v>2.8571428571428571E-2</v>
      </c>
      <c r="AG18" s="698"/>
      <c r="AH18" s="699"/>
      <c r="AI18" s="690" t="s">
        <v>408</v>
      </c>
      <c r="AJ18" s="696">
        <f>BJ16</f>
        <v>32</v>
      </c>
      <c r="AK18" s="696">
        <f>BK16</f>
        <v>2</v>
      </c>
      <c r="AL18" s="696">
        <f>BL16</f>
        <v>1</v>
      </c>
      <c r="AM18" s="696">
        <f>BM16</f>
        <v>35</v>
      </c>
      <c r="AO18" s="915"/>
      <c r="AP18" s="915"/>
      <c r="AQ18" s="915"/>
      <c r="AR18" s="915"/>
      <c r="AS18" s="915"/>
      <c r="AT18" s="915"/>
      <c r="AU18" s="915"/>
      <c r="AV18" s="915"/>
      <c r="AW18" s="915"/>
      <c r="AX18" s="915"/>
      <c r="AY18" s="915"/>
      <c r="AZ18" s="915"/>
      <c r="BD18" s="7" t="s">
        <v>529</v>
      </c>
      <c r="BE18" s="96">
        <f t="shared" si="0"/>
        <v>0.80952380952380953</v>
      </c>
      <c r="BF18" s="72">
        <f t="shared" si="1"/>
        <v>0.19047619047619047</v>
      </c>
      <c r="BG18" s="73">
        <f t="shared" si="2"/>
        <v>0</v>
      </c>
      <c r="BH18" s="124"/>
      <c r="BI18" s="7" t="s">
        <v>529</v>
      </c>
      <c r="BJ18" s="97">
        <f>+SUM(集計・資料①!DA20:DI21)</f>
        <v>17</v>
      </c>
      <c r="BK18" s="98">
        <f>+集計・資料①!DJ20</f>
        <v>4</v>
      </c>
      <c r="BL18" s="98">
        <f>+集計・資料①!DK20</f>
        <v>0</v>
      </c>
      <c r="BM18" s="54">
        <f t="shared" si="3"/>
        <v>21</v>
      </c>
    </row>
    <row r="19" spans="1:65">
      <c r="A19" s="433"/>
      <c r="B19" s="434"/>
      <c r="C19" s="434"/>
      <c r="D19" s="434"/>
      <c r="E19" s="434"/>
      <c r="F19" s="434"/>
      <c r="G19" s="434"/>
      <c r="H19" s="434"/>
      <c r="I19" s="434"/>
      <c r="J19" s="434"/>
      <c r="K19" s="434"/>
      <c r="L19" s="434"/>
      <c r="M19" s="434"/>
      <c r="N19" s="434"/>
      <c r="O19" s="434"/>
      <c r="P19" s="434"/>
      <c r="Q19" s="434"/>
      <c r="R19" s="434"/>
      <c r="S19" s="434"/>
      <c r="T19" s="434"/>
      <c r="U19" s="434"/>
      <c r="V19" s="434"/>
      <c r="W19" s="434"/>
      <c r="X19" s="434"/>
      <c r="Y19" s="434"/>
      <c r="Z19" s="434"/>
      <c r="AA19" s="435"/>
      <c r="AC19" s="573" t="s">
        <v>409</v>
      </c>
      <c r="AD19" s="697">
        <f>BE15</f>
        <v>0.94475138121546964</v>
      </c>
      <c r="AE19" s="688">
        <f>BF15</f>
        <v>5.5248618784530384E-2</v>
      </c>
      <c r="AF19" s="688">
        <f>BG15</f>
        <v>0</v>
      </c>
      <c r="AG19" s="698"/>
      <c r="AH19" s="699"/>
      <c r="AI19" s="573" t="s">
        <v>409</v>
      </c>
      <c r="AJ19" s="696">
        <f>BJ15</f>
        <v>171</v>
      </c>
      <c r="AK19" s="696">
        <f>BK15</f>
        <v>10</v>
      </c>
      <c r="AL19" s="696">
        <f>BL15</f>
        <v>0</v>
      </c>
      <c r="AM19" s="696">
        <f>BM15</f>
        <v>181</v>
      </c>
      <c r="AO19" s="915"/>
      <c r="AP19" s="915"/>
      <c r="AQ19" s="915"/>
      <c r="AR19" s="915"/>
      <c r="AS19" s="915"/>
      <c r="AT19" s="915"/>
      <c r="AU19" s="915"/>
      <c r="AV19" s="915"/>
      <c r="AW19" s="915"/>
      <c r="AX19" s="915"/>
      <c r="AY19" s="915"/>
      <c r="AZ19" s="915"/>
      <c r="BD19" s="7" t="s">
        <v>528</v>
      </c>
      <c r="BE19" s="96">
        <f t="shared" si="0"/>
        <v>0.87916666666666665</v>
      </c>
      <c r="BF19" s="72">
        <f t="shared" si="1"/>
        <v>9.583333333333334E-2</v>
      </c>
      <c r="BG19" s="73">
        <f t="shared" si="2"/>
        <v>2.5000000000000001E-2</v>
      </c>
      <c r="BH19" s="124"/>
      <c r="BI19" s="7" t="s">
        <v>528</v>
      </c>
      <c r="BJ19" s="97">
        <f>+SUM(集計・資料①!DA22:DI23)</f>
        <v>211</v>
      </c>
      <c r="BK19" s="98">
        <f>+集計・資料①!DJ22</f>
        <v>23</v>
      </c>
      <c r="BL19" s="98">
        <f>+集計・資料①!DK22</f>
        <v>6</v>
      </c>
      <c r="BM19" s="54">
        <f t="shared" si="3"/>
        <v>240</v>
      </c>
    </row>
    <row r="20" spans="1:65">
      <c r="A20" s="436"/>
      <c r="B20" s="87"/>
      <c r="C20" s="87"/>
      <c r="D20" s="87"/>
      <c r="E20" s="87"/>
      <c r="F20" s="87"/>
      <c r="G20" s="87"/>
      <c r="H20" s="87"/>
      <c r="I20" s="87"/>
      <c r="J20" s="87"/>
      <c r="K20" s="87"/>
      <c r="L20" s="87"/>
      <c r="M20" s="87"/>
      <c r="N20" s="87"/>
      <c r="O20" s="87"/>
      <c r="P20" s="87"/>
      <c r="Q20" s="87"/>
      <c r="R20" s="87"/>
      <c r="S20" s="87"/>
      <c r="T20" s="87"/>
      <c r="U20" s="87"/>
      <c r="V20" s="87"/>
      <c r="W20" s="87"/>
      <c r="X20" s="87"/>
      <c r="Y20" s="87"/>
      <c r="Z20" s="87"/>
      <c r="AA20" s="437"/>
      <c r="AC20" s="690" t="s">
        <v>410</v>
      </c>
      <c r="AD20" s="697">
        <f>BE14</f>
        <v>0.95238095238095233</v>
      </c>
      <c r="AE20" s="688">
        <f>BF14</f>
        <v>4.7619047619047616E-2</v>
      </c>
      <c r="AF20" s="688">
        <f>BG14</f>
        <v>0</v>
      </c>
      <c r="AG20" s="698"/>
      <c r="AH20" s="699"/>
      <c r="AI20" s="690" t="s">
        <v>410</v>
      </c>
      <c r="AJ20" s="696">
        <f>BJ14</f>
        <v>40</v>
      </c>
      <c r="AK20" s="696">
        <f>BK14</f>
        <v>2</v>
      </c>
      <c r="AL20" s="696">
        <f>BL14</f>
        <v>0</v>
      </c>
      <c r="AM20" s="696">
        <f>BM14</f>
        <v>42</v>
      </c>
      <c r="AO20" s="915"/>
      <c r="AP20" s="915"/>
      <c r="AQ20" s="915"/>
      <c r="AR20" s="915"/>
      <c r="AS20" s="915"/>
      <c r="AT20" s="915"/>
      <c r="AU20" s="915"/>
      <c r="AV20" s="915"/>
      <c r="AW20" s="915"/>
      <c r="AX20" s="915"/>
      <c r="AY20" s="915"/>
      <c r="AZ20" s="915"/>
      <c r="BD20" s="7" t="s">
        <v>527</v>
      </c>
      <c r="BE20" s="96">
        <f t="shared" si="0"/>
        <v>0.84615384615384615</v>
      </c>
      <c r="BF20" s="72">
        <f t="shared" si="1"/>
        <v>0.15384615384615385</v>
      </c>
      <c r="BG20" s="73">
        <f t="shared" si="2"/>
        <v>0</v>
      </c>
      <c r="BH20" s="124"/>
      <c r="BI20" s="7" t="s">
        <v>527</v>
      </c>
      <c r="BJ20" s="97">
        <f>+SUM(集計・資料①!DA24:DI25)</f>
        <v>22</v>
      </c>
      <c r="BK20" s="98">
        <f>+集計・資料①!DJ24</f>
        <v>4</v>
      </c>
      <c r="BL20" s="98">
        <f>+集計・資料①!DK24</f>
        <v>0</v>
      </c>
      <c r="BM20" s="54">
        <f t="shared" si="3"/>
        <v>26</v>
      </c>
    </row>
    <row r="21" spans="1:65">
      <c r="A21" s="436"/>
      <c r="B21" s="87"/>
      <c r="C21" s="87"/>
      <c r="D21" s="87"/>
      <c r="E21" s="87"/>
      <c r="F21" s="87"/>
      <c r="G21" s="87"/>
      <c r="H21" s="87"/>
      <c r="I21" s="87"/>
      <c r="J21" s="87"/>
      <c r="K21" s="87"/>
      <c r="L21" s="87"/>
      <c r="M21" s="87"/>
      <c r="N21" s="87"/>
      <c r="O21" s="87"/>
      <c r="P21" s="87"/>
      <c r="Q21" s="87"/>
      <c r="R21" s="87"/>
      <c r="S21" s="87"/>
      <c r="T21" s="87"/>
      <c r="U21" s="87"/>
      <c r="V21" s="87"/>
      <c r="W21" s="87"/>
      <c r="X21" s="87"/>
      <c r="Y21" s="87"/>
      <c r="Z21" s="87"/>
      <c r="AA21" s="437"/>
      <c r="AC21" s="573" t="s">
        <v>411</v>
      </c>
      <c r="AD21" s="697">
        <f>BE13</f>
        <v>0.91034482758620694</v>
      </c>
      <c r="AE21" s="688">
        <f>BF13</f>
        <v>7.586206896551724E-2</v>
      </c>
      <c r="AF21" s="688">
        <f>BG13</f>
        <v>1.3793103448275862E-2</v>
      </c>
      <c r="AG21" s="698"/>
      <c r="AH21" s="699"/>
      <c r="AI21" s="573" t="s">
        <v>411</v>
      </c>
      <c r="AJ21" s="696">
        <f>BJ13</f>
        <v>132</v>
      </c>
      <c r="AK21" s="696">
        <f>BK13</f>
        <v>11</v>
      </c>
      <c r="AL21" s="696">
        <f>BL13</f>
        <v>2</v>
      </c>
      <c r="AM21" s="696">
        <f>BM13</f>
        <v>145</v>
      </c>
      <c r="AO21" s="915"/>
      <c r="AP21" s="915"/>
      <c r="AQ21" s="915"/>
      <c r="AR21" s="915"/>
      <c r="AS21" s="915"/>
      <c r="AT21" s="915"/>
      <c r="AU21" s="915"/>
      <c r="AV21" s="915"/>
      <c r="AW21" s="915"/>
      <c r="AX21" s="915"/>
      <c r="AY21" s="915"/>
      <c r="AZ21" s="915"/>
      <c r="BD21" s="7" t="s">
        <v>526</v>
      </c>
      <c r="BE21" s="96">
        <f t="shared" si="0"/>
        <v>1</v>
      </c>
      <c r="BF21" s="72">
        <f t="shared" si="1"/>
        <v>0</v>
      </c>
      <c r="BG21" s="73">
        <f t="shared" si="2"/>
        <v>0</v>
      </c>
      <c r="BH21" s="124"/>
      <c r="BI21" s="7" t="s">
        <v>526</v>
      </c>
      <c r="BJ21" s="97">
        <f>+SUM(集計・資料①!DA26:DI27)</f>
        <v>12</v>
      </c>
      <c r="BK21" s="98">
        <f>+集計・資料①!DJ26</f>
        <v>0</v>
      </c>
      <c r="BL21" s="98">
        <f>+集計・資料①!DK26</f>
        <v>0</v>
      </c>
      <c r="BM21" s="54">
        <f t="shared" si="3"/>
        <v>12</v>
      </c>
    </row>
    <row r="22" spans="1:65">
      <c r="A22" s="436"/>
      <c r="B22" s="87"/>
      <c r="C22" s="87"/>
      <c r="D22" s="87"/>
      <c r="E22" s="87"/>
      <c r="F22" s="87"/>
      <c r="G22" s="87"/>
      <c r="H22" s="87"/>
      <c r="I22" s="87"/>
      <c r="J22" s="87"/>
      <c r="K22" s="87"/>
      <c r="L22" s="87"/>
      <c r="M22" s="87"/>
      <c r="N22" s="87"/>
      <c r="O22" s="87"/>
      <c r="P22" s="87"/>
      <c r="Q22" s="87"/>
      <c r="R22" s="87"/>
      <c r="S22" s="87"/>
      <c r="T22" s="87"/>
      <c r="U22" s="87"/>
      <c r="V22" s="87"/>
      <c r="W22" s="87"/>
      <c r="X22" s="87"/>
      <c r="Y22" s="87"/>
      <c r="Z22" s="87"/>
      <c r="AA22" s="437"/>
      <c r="AC22" s="690" t="s">
        <v>412</v>
      </c>
      <c r="AD22" s="697">
        <f>BE12</f>
        <v>0.80158730158730163</v>
      </c>
      <c r="AE22" s="688">
        <f>BF12</f>
        <v>0.15079365079365079</v>
      </c>
      <c r="AF22" s="688">
        <f>BG12</f>
        <v>4.7619047619047616E-2</v>
      </c>
      <c r="AG22" s="698"/>
      <c r="AH22" s="699"/>
      <c r="AI22" s="690" t="s">
        <v>412</v>
      </c>
      <c r="AJ22" s="696">
        <f>BJ12</f>
        <v>101</v>
      </c>
      <c r="AK22" s="696">
        <f>BK12</f>
        <v>19</v>
      </c>
      <c r="AL22" s="696">
        <f>BL12</f>
        <v>6</v>
      </c>
      <c r="AM22" s="696">
        <f>BM12</f>
        <v>126</v>
      </c>
      <c r="AO22" s="915"/>
      <c r="AP22" s="915"/>
      <c r="AQ22" s="915"/>
      <c r="AR22" s="915"/>
      <c r="AS22" s="915"/>
      <c r="AT22" s="915"/>
      <c r="AU22" s="915"/>
      <c r="AV22" s="915"/>
      <c r="AW22" s="915"/>
      <c r="AX22" s="915"/>
      <c r="AY22" s="915"/>
      <c r="AZ22" s="915"/>
      <c r="BD22" s="16" t="s">
        <v>536</v>
      </c>
      <c r="BE22" s="96">
        <f t="shared" si="0"/>
        <v>0.93121693121693117</v>
      </c>
      <c r="BF22" s="72">
        <f t="shared" si="1"/>
        <v>6.3492063492063489E-2</v>
      </c>
      <c r="BG22" s="73">
        <f t="shared" si="2"/>
        <v>5.2910052910052907E-3</v>
      </c>
      <c r="BH22" s="124"/>
      <c r="BI22" s="16" t="s">
        <v>536</v>
      </c>
      <c r="BJ22" s="97">
        <f>+SUM(集計・資料①!DA28:DI29)</f>
        <v>176</v>
      </c>
      <c r="BK22" s="98">
        <f>+集計・資料①!DJ28</f>
        <v>12</v>
      </c>
      <c r="BL22" s="98">
        <f>+集計・資料①!DK28</f>
        <v>1</v>
      </c>
      <c r="BM22" s="54">
        <f t="shared" si="3"/>
        <v>189</v>
      </c>
    </row>
    <row r="23" spans="1:65" ht="11.25" thickBot="1">
      <c r="A23" s="436"/>
      <c r="B23" s="87"/>
      <c r="C23" s="87"/>
      <c r="D23" s="87"/>
      <c r="E23" s="87"/>
      <c r="F23" s="87"/>
      <c r="G23" s="87"/>
      <c r="H23" s="87"/>
      <c r="I23" s="87"/>
      <c r="J23" s="87"/>
      <c r="K23" s="87"/>
      <c r="L23" s="87"/>
      <c r="M23" s="87"/>
      <c r="N23" s="87"/>
      <c r="O23" s="87"/>
      <c r="P23" s="87"/>
      <c r="Q23" s="87"/>
      <c r="R23" s="87"/>
      <c r="S23" s="87"/>
      <c r="T23" s="87"/>
      <c r="U23" s="87"/>
      <c r="V23" s="87"/>
      <c r="W23" s="87"/>
      <c r="X23" s="87"/>
      <c r="Y23" s="87"/>
      <c r="Z23" s="87"/>
      <c r="AA23" s="437"/>
      <c r="AC23" s="573" t="s">
        <v>23</v>
      </c>
      <c r="AD23" s="688" t="e">
        <f>BE11</f>
        <v>#DIV/0!</v>
      </c>
      <c r="AE23" s="688" t="e">
        <f>BF11</f>
        <v>#DIV/0!</v>
      </c>
      <c r="AF23" s="688" t="e">
        <f>BG11</f>
        <v>#DIV/0!</v>
      </c>
      <c r="AG23" s="698"/>
      <c r="AH23" s="699"/>
      <c r="AI23" s="573" t="s">
        <v>23</v>
      </c>
      <c r="AJ23" s="696">
        <f>BJ11</f>
        <v>0</v>
      </c>
      <c r="AK23" s="696">
        <f>BK11</f>
        <v>0</v>
      </c>
      <c r="AL23" s="696">
        <f>BL11</f>
        <v>0</v>
      </c>
      <c r="AM23" s="696">
        <f>BM11</f>
        <v>0</v>
      </c>
      <c r="AO23" s="915"/>
      <c r="AP23" s="915"/>
      <c r="AQ23" s="915"/>
      <c r="AR23" s="915"/>
      <c r="AS23" s="915"/>
      <c r="AT23" s="915"/>
      <c r="AU23" s="915"/>
      <c r="AV23" s="915"/>
      <c r="AW23" s="915"/>
      <c r="AX23" s="915"/>
      <c r="AY23" s="915"/>
      <c r="AZ23" s="915"/>
      <c r="BD23" s="10" t="s">
        <v>537</v>
      </c>
      <c r="BE23" s="55">
        <f t="shared" si="0"/>
        <v>0.95338983050847459</v>
      </c>
      <c r="BF23" s="56">
        <f t="shared" si="1"/>
        <v>3.3898305084745763E-2</v>
      </c>
      <c r="BG23" s="57">
        <f t="shared" si="2"/>
        <v>1.2711864406779662E-2</v>
      </c>
      <c r="BH23" s="124"/>
      <c r="BI23" s="8" t="s">
        <v>537</v>
      </c>
      <c r="BJ23" s="58">
        <f>+SUM(集計・資料①!DA30:DI31)</f>
        <v>225</v>
      </c>
      <c r="BK23" s="60">
        <f>+集計・資料①!DJ30</f>
        <v>8</v>
      </c>
      <c r="BL23" s="60">
        <f>+集計・資料①!DK30</f>
        <v>3</v>
      </c>
      <c r="BM23" s="61">
        <f t="shared" si="3"/>
        <v>236</v>
      </c>
    </row>
    <row r="24" spans="1:65" ht="11.25" thickBot="1">
      <c r="A24" s="436"/>
      <c r="B24" s="87"/>
      <c r="C24" s="87"/>
      <c r="D24" s="87"/>
      <c r="E24" s="87"/>
      <c r="F24" s="87"/>
      <c r="G24" s="87"/>
      <c r="H24" s="87"/>
      <c r="I24" s="87"/>
      <c r="J24" s="87"/>
      <c r="K24" s="87"/>
      <c r="L24" s="87"/>
      <c r="M24" s="87"/>
      <c r="N24" s="87"/>
      <c r="O24" s="87"/>
      <c r="P24" s="87"/>
      <c r="Q24" s="87"/>
      <c r="R24" s="87"/>
      <c r="S24" s="87"/>
      <c r="T24" s="87"/>
      <c r="U24" s="87"/>
      <c r="V24" s="87"/>
      <c r="W24" s="87"/>
      <c r="X24" s="87"/>
      <c r="Y24" s="87"/>
      <c r="Z24" s="87"/>
      <c r="AA24" s="437"/>
      <c r="AH24" s="699"/>
      <c r="AI24" s="575" t="s">
        <v>545</v>
      </c>
      <c r="AJ24" s="696">
        <f>+SUM(AJ11:AJ23)</f>
        <v>1153</v>
      </c>
      <c r="AK24" s="696">
        <f>+SUM(AK11:AK23)</f>
        <v>102</v>
      </c>
      <c r="AL24" s="696">
        <f>+SUM(AL11:AL23)</f>
        <v>19</v>
      </c>
      <c r="AM24" s="696">
        <f>+SUM(AM11:AM23)</f>
        <v>1274</v>
      </c>
      <c r="AO24" s="915"/>
      <c r="AP24" s="915"/>
      <c r="AQ24" s="915"/>
      <c r="AR24" s="915"/>
      <c r="AS24" s="915"/>
      <c r="AT24" s="915"/>
      <c r="AU24" s="915"/>
      <c r="AV24" s="915"/>
      <c r="AW24" s="915"/>
      <c r="AX24" s="915"/>
      <c r="AY24" s="915"/>
      <c r="AZ24" s="915"/>
      <c r="BH24" s="124"/>
      <c r="BI24" s="33" t="s">
        <v>545</v>
      </c>
      <c r="BJ24" s="62">
        <f>+SUM(BJ11:BJ23)</f>
        <v>1153</v>
      </c>
      <c r="BK24" s="83">
        <f>SUM(BK11:BK23)</f>
        <v>102</v>
      </c>
      <c r="BL24" s="84">
        <f>SUM(BL11:BL23)</f>
        <v>19</v>
      </c>
      <c r="BM24" s="65">
        <f>SUM(BM11:BM23)</f>
        <v>1274</v>
      </c>
    </row>
    <row r="25" spans="1:65">
      <c r="A25" s="436"/>
      <c r="B25" s="87"/>
      <c r="C25" s="87"/>
      <c r="D25" s="87"/>
      <c r="E25" s="87"/>
      <c r="F25" s="87"/>
      <c r="G25" s="87"/>
      <c r="H25" s="87"/>
      <c r="I25" s="87"/>
      <c r="J25" s="87"/>
      <c r="K25" s="87"/>
      <c r="L25" s="87"/>
      <c r="M25" s="87"/>
      <c r="N25" s="87"/>
      <c r="O25" s="87"/>
      <c r="P25" s="87"/>
      <c r="Q25" s="87"/>
      <c r="R25" s="87"/>
      <c r="S25" s="87"/>
      <c r="T25" s="87"/>
      <c r="U25" s="87"/>
      <c r="V25" s="87"/>
      <c r="W25" s="87"/>
      <c r="X25" s="87"/>
      <c r="Y25" s="87"/>
      <c r="Z25" s="87"/>
      <c r="AA25" s="437"/>
      <c r="AO25" s="915"/>
      <c r="AP25" s="915"/>
      <c r="AQ25" s="915"/>
      <c r="AR25" s="915"/>
      <c r="AS25" s="915"/>
      <c r="AT25" s="915"/>
      <c r="AU25" s="915"/>
      <c r="AV25" s="915"/>
      <c r="AW25" s="915"/>
      <c r="AX25" s="915"/>
      <c r="AY25" s="915"/>
      <c r="AZ25" s="915"/>
    </row>
    <row r="26" spans="1:65" ht="24" customHeight="1">
      <c r="A26" s="436"/>
      <c r="B26" s="87"/>
      <c r="C26" s="87"/>
      <c r="D26" s="87"/>
      <c r="E26" s="87"/>
      <c r="F26" s="87"/>
      <c r="G26" s="87"/>
      <c r="H26" s="87"/>
      <c r="I26" s="87"/>
      <c r="J26" s="87"/>
      <c r="K26" s="87"/>
      <c r="L26" s="87"/>
      <c r="M26" s="87"/>
      <c r="N26" s="87"/>
      <c r="O26" s="87"/>
      <c r="P26" s="87"/>
      <c r="Q26" s="87"/>
      <c r="R26" s="87"/>
      <c r="S26" s="87"/>
      <c r="T26" s="87"/>
      <c r="U26" s="87"/>
      <c r="V26" s="87"/>
      <c r="W26" s="87"/>
      <c r="X26" s="87"/>
      <c r="Y26" s="87"/>
      <c r="Z26" s="87"/>
      <c r="AA26" s="437"/>
      <c r="AC26" s="962" t="s">
        <v>37</v>
      </c>
      <c r="AD26" s="962"/>
      <c r="AE26" s="962"/>
      <c r="AF26" s="962"/>
      <c r="AG26" s="962"/>
      <c r="AI26" s="962" t="s">
        <v>38</v>
      </c>
      <c r="AJ26" s="962"/>
      <c r="AK26" s="962"/>
      <c r="AL26" s="962"/>
      <c r="AM26" s="962"/>
      <c r="AO26" s="915"/>
      <c r="AP26" s="915"/>
      <c r="AQ26" s="915"/>
      <c r="AR26" s="915"/>
      <c r="AS26" s="915"/>
      <c r="AT26" s="915"/>
      <c r="AU26" s="915"/>
      <c r="AV26" s="915"/>
      <c r="AW26" s="915"/>
      <c r="AX26" s="915"/>
      <c r="AY26" s="915"/>
      <c r="AZ26" s="915"/>
      <c r="BD26" s="26" t="s">
        <v>397</v>
      </c>
      <c r="BG26" s="87"/>
      <c r="BI26" s="26" t="s">
        <v>598</v>
      </c>
      <c r="BL26" s="87"/>
    </row>
    <row r="27" spans="1:65" ht="12" customHeight="1" thickBot="1">
      <c r="A27" s="436"/>
      <c r="B27" s="87"/>
      <c r="C27" s="87"/>
      <c r="D27" s="87"/>
      <c r="E27" s="87"/>
      <c r="F27" s="87"/>
      <c r="G27" s="87"/>
      <c r="H27" s="87"/>
      <c r="I27" s="87"/>
      <c r="J27" s="87"/>
      <c r="K27" s="87"/>
      <c r="L27" s="87"/>
      <c r="M27" s="87"/>
      <c r="N27" s="87"/>
      <c r="O27" s="87"/>
      <c r="P27" s="87"/>
      <c r="Q27" s="87"/>
      <c r="R27" s="87"/>
      <c r="S27" s="87"/>
      <c r="T27" s="87"/>
      <c r="U27" s="87"/>
      <c r="V27" s="87"/>
      <c r="W27" s="87"/>
      <c r="X27" s="87"/>
      <c r="Y27" s="87"/>
      <c r="Z27" s="87"/>
      <c r="AA27" s="437"/>
      <c r="AF27" s="700"/>
      <c r="AG27" s="700"/>
      <c r="AL27" s="700"/>
      <c r="AO27" s="915"/>
      <c r="AP27" s="915"/>
      <c r="AQ27" s="915"/>
      <c r="AR27" s="915"/>
      <c r="AS27" s="915"/>
      <c r="AT27" s="915"/>
      <c r="AU27" s="915"/>
      <c r="AV27" s="915"/>
      <c r="AW27" s="915"/>
      <c r="AX27" s="915"/>
      <c r="AY27" s="915"/>
      <c r="AZ27" s="915"/>
      <c r="BG27" s="128"/>
      <c r="BL27" s="128"/>
    </row>
    <row r="28" spans="1:65" ht="25.5" customHeight="1" thickBot="1">
      <c r="A28" s="436"/>
      <c r="B28" s="87"/>
      <c r="C28" s="87"/>
      <c r="D28" s="87"/>
      <c r="E28" s="87"/>
      <c r="F28" s="87"/>
      <c r="G28" s="87"/>
      <c r="H28" s="87"/>
      <c r="I28" s="87"/>
      <c r="J28" s="87"/>
      <c r="K28" s="87"/>
      <c r="L28" s="87"/>
      <c r="M28" s="87"/>
      <c r="N28" s="87"/>
      <c r="O28" s="87"/>
      <c r="P28" s="87"/>
      <c r="Q28" s="87"/>
      <c r="R28" s="87"/>
      <c r="S28" s="87"/>
      <c r="T28" s="87"/>
      <c r="U28" s="87"/>
      <c r="V28" s="87"/>
      <c r="W28" s="87"/>
      <c r="X28" s="87"/>
      <c r="Y28" s="87"/>
      <c r="Z28" s="87"/>
      <c r="AA28" s="437"/>
      <c r="AC28" s="575" t="s">
        <v>540</v>
      </c>
      <c r="AD28" s="575" t="s">
        <v>273</v>
      </c>
      <c r="AE28" s="583" t="s">
        <v>274</v>
      </c>
      <c r="AF28" s="575" t="s">
        <v>546</v>
      </c>
      <c r="AG28" s="823"/>
      <c r="AH28" s="120"/>
      <c r="AI28" s="575" t="s">
        <v>540</v>
      </c>
      <c r="AJ28" s="575" t="s">
        <v>273</v>
      </c>
      <c r="AK28" s="583" t="s">
        <v>274</v>
      </c>
      <c r="AL28" s="575" t="s">
        <v>546</v>
      </c>
      <c r="AM28" s="575" t="s">
        <v>545</v>
      </c>
      <c r="BD28" s="31" t="s">
        <v>540</v>
      </c>
      <c r="BE28" s="28" t="s">
        <v>30</v>
      </c>
      <c r="BF28" s="119" t="s">
        <v>31</v>
      </c>
      <c r="BG28" s="30" t="s">
        <v>546</v>
      </c>
      <c r="BH28" s="125"/>
      <c r="BI28" s="31" t="s">
        <v>540</v>
      </c>
      <c r="BJ28" s="28" t="s">
        <v>30</v>
      </c>
      <c r="BK28" s="119" t="s">
        <v>31</v>
      </c>
      <c r="BL28" s="121" t="s">
        <v>546</v>
      </c>
      <c r="BM28" s="126" t="s">
        <v>545</v>
      </c>
    </row>
    <row r="29" spans="1:65">
      <c r="A29" s="436"/>
      <c r="B29" s="87"/>
      <c r="C29" s="87"/>
      <c r="D29" s="87"/>
      <c r="E29" s="87"/>
      <c r="F29" s="87"/>
      <c r="G29" s="87"/>
      <c r="H29" s="87"/>
      <c r="I29" s="87"/>
      <c r="J29" s="87"/>
      <c r="K29" s="87"/>
      <c r="L29" s="87"/>
      <c r="M29" s="87"/>
      <c r="N29" s="87"/>
      <c r="O29" s="87"/>
      <c r="P29" s="87"/>
      <c r="Q29" s="87"/>
      <c r="R29" s="87"/>
      <c r="S29" s="87"/>
      <c r="T29" s="87"/>
      <c r="U29" s="87"/>
      <c r="V29" s="87"/>
      <c r="W29" s="87"/>
      <c r="X29" s="87"/>
      <c r="Y29" s="87"/>
      <c r="Z29" s="87"/>
      <c r="AA29" s="437"/>
      <c r="AC29" s="577" t="s">
        <v>413</v>
      </c>
      <c r="AD29" s="765">
        <f>BE34</f>
        <v>0.79374999999999996</v>
      </c>
      <c r="AE29" s="688">
        <f>BF34</f>
        <v>0.16250000000000001</v>
      </c>
      <c r="AF29" s="688">
        <f>BG34</f>
        <v>4.3749999999999997E-2</v>
      </c>
      <c r="AG29" s="698"/>
      <c r="AH29" s="120"/>
      <c r="AI29" s="577" t="s">
        <v>413</v>
      </c>
      <c r="AJ29" s="696">
        <f>BJ34</f>
        <v>127</v>
      </c>
      <c r="AK29" s="696">
        <f>BK34</f>
        <v>26</v>
      </c>
      <c r="AL29" s="696">
        <f>BL34</f>
        <v>7</v>
      </c>
      <c r="AM29" s="696">
        <f>BM34</f>
        <v>160</v>
      </c>
      <c r="BD29" s="106" t="s">
        <v>544</v>
      </c>
      <c r="BE29" s="52">
        <f t="shared" ref="BE29:BG34" si="4">+BJ29/$BM29</f>
        <v>0.9859154929577465</v>
      </c>
      <c r="BF29" s="53">
        <f t="shared" si="4"/>
        <v>1.4084507042253521E-2</v>
      </c>
      <c r="BG29" s="47">
        <f t="shared" si="4"/>
        <v>0</v>
      </c>
      <c r="BH29" s="125"/>
      <c r="BI29" s="67" t="s">
        <v>544</v>
      </c>
      <c r="BJ29" s="68">
        <f>SUM(集計・資料①!DA40:DI41)</f>
        <v>70</v>
      </c>
      <c r="BK29" s="49">
        <f>+集計・資料①!DJ40</f>
        <v>1</v>
      </c>
      <c r="BL29" s="50">
        <f>+集計・資料①!DK40</f>
        <v>0</v>
      </c>
      <c r="BM29" s="51">
        <f t="shared" ref="BM29:BM34" si="5">+SUM(BJ29:BL29)</f>
        <v>71</v>
      </c>
    </row>
    <row r="30" spans="1:65">
      <c r="A30" s="436"/>
      <c r="B30" s="87"/>
      <c r="C30" s="87"/>
      <c r="D30" s="87"/>
      <c r="E30" s="87"/>
      <c r="F30" s="87"/>
      <c r="G30" s="87"/>
      <c r="H30" s="87"/>
      <c r="I30" s="87"/>
      <c r="J30" s="87"/>
      <c r="K30" s="87"/>
      <c r="L30" s="87"/>
      <c r="M30" s="87"/>
      <c r="N30" s="87"/>
      <c r="O30" s="87"/>
      <c r="P30" s="87"/>
      <c r="Q30" s="87"/>
      <c r="R30" s="87"/>
      <c r="S30" s="87"/>
      <c r="T30" s="87"/>
      <c r="U30" s="87"/>
      <c r="V30" s="87"/>
      <c r="W30" s="87"/>
      <c r="X30" s="87"/>
      <c r="Y30" s="87"/>
      <c r="Z30" s="87"/>
      <c r="AA30" s="437"/>
      <c r="AC30" s="577" t="s">
        <v>414</v>
      </c>
      <c r="AD30" s="688">
        <f>BE33</f>
        <v>0.87437185929648242</v>
      </c>
      <c r="AE30" s="688">
        <f>BF33</f>
        <v>0.10804020100502512</v>
      </c>
      <c r="AF30" s="688">
        <f>BG33</f>
        <v>1.7587939698492462E-2</v>
      </c>
      <c r="AG30" s="698"/>
      <c r="AH30" s="699"/>
      <c r="AI30" s="577" t="s">
        <v>414</v>
      </c>
      <c r="AJ30" s="696">
        <f>BJ33</f>
        <v>348</v>
      </c>
      <c r="AK30" s="696">
        <f>BK33</f>
        <v>43</v>
      </c>
      <c r="AL30" s="696">
        <f>BL33</f>
        <v>7</v>
      </c>
      <c r="AM30" s="696">
        <f>BM33</f>
        <v>398</v>
      </c>
      <c r="BD30" s="108" t="s">
        <v>430</v>
      </c>
      <c r="BE30" s="52">
        <f t="shared" si="4"/>
        <v>1</v>
      </c>
      <c r="BF30" s="53">
        <f t="shared" si="4"/>
        <v>0</v>
      </c>
      <c r="BG30" s="47">
        <f t="shared" si="4"/>
        <v>0</v>
      </c>
      <c r="BH30" s="124"/>
      <c r="BI30" s="70" t="s">
        <v>430</v>
      </c>
      <c r="BJ30" s="68">
        <f>SUM(集計・資料①!DA42:DI43)</f>
        <v>84</v>
      </c>
      <c r="BK30" s="75">
        <f>+集計・資料①!DJ42</f>
        <v>0</v>
      </c>
      <c r="BL30" s="98">
        <f>+集計・資料①!DK42</f>
        <v>0</v>
      </c>
      <c r="BM30" s="54">
        <f t="shared" si="5"/>
        <v>84</v>
      </c>
    </row>
    <row r="31" spans="1:65">
      <c r="A31" s="436"/>
      <c r="B31" s="87"/>
      <c r="C31" s="87"/>
      <c r="D31" s="87"/>
      <c r="E31" s="87"/>
      <c r="F31" s="87"/>
      <c r="G31" s="87"/>
      <c r="H31" s="87"/>
      <c r="I31" s="87"/>
      <c r="J31" s="87"/>
      <c r="K31" s="87"/>
      <c r="L31" s="87"/>
      <c r="M31" s="87"/>
      <c r="N31" s="87"/>
      <c r="O31" s="87"/>
      <c r="P31" s="87"/>
      <c r="Q31" s="87"/>
      <c r="R31" s="87"/>
      <c r="S31" s="87"/>
      <c r="T31" s="87"/>
      <c r="U31" s="87"/>
      <c r="V31" s="87"/>
      <c r="W31" s="87"/>
      <c r="X31" s="87"/>
      <c r="Y31" s="87"/>
      <c r="Z31" s="87"/>
      <c r="AA31" s="437"/>
      <c r="AC31" s="577" t="s">
        <v>415</v>
      </c>
      <c r="AD31" s="688">
        <f>BE32</f>
        <v>0.9376391982182628</v>
      </c>
      <c r="AE31" s="688">
        <f>BF32</f>
        <v>5.3452115812917596E-2</v>
      </c>
      <c r="AF31" s="688">
        <f>BG32</f>
        <v>8.9086859688195987E-3</v>
      </c>
      <c r="AG31" s="698"/>
      <c r="AH31" s="699"/>
      <c r="AI31" s="577" t="s">
        <v>415</v>
      </c>
      <c r="AJ31" s="696">
        <f>BJ32</f>
        <v>421</v>
      </c>
      <c r="AK31" s="696">
        <f>BK32</f>
        <v>24</v>
      </c>
      <c r="AL31" s="696">
        <f>BL32</f>
        <v>4</v>
      </c>
      <c r="AM31" s="696">
        <f>BM32</f>
        <v>449</v>
      </c>
      <c r="BD31" s="108" t="s">
        <v>431</v>
      </c>
      <c r="BE31" s="52">
        <f t="shared" si="4"/>
        <v>0.9196428571428571</v>
      </c>
      <c r="BF31" s="53">
        <f t="shared" si="4"/>
        <v>7.1428571428571425E-2</v>
      </c>
      <c r="BG31" s="47">
        <f t="shared" si="4"/>
        <v>8.9285714285714281E-3</v>
      </c>
      <c r="BH31" s="124"/>
      <c r="BI31" s="70" t="s">
        <v>431</v>
      </c>
      <c r="BJ31" s="68">
        <f>SUM(集計・資料①!DA44:DI45)</f>
        <v>103</v>
      </c>
      <c r="BK31" s="75">
        <f>+集計・資料①!DJ44</f>
        <v>8</v>
      </c>
      <c r="BL31" s="98">
        <f>+集計・資料①!DK44</f>
        <v>1</v>
      </c>
      <c r="BM31" s="54">
        <f t="shared" si="5"/>
        <v>112</v>
      </c>
    </row>
    <row r="32" spans="1:65">
      <c r="A32" s="436"/>
      <c r="B32" s="87"/>
      <c r="C32" s="87"/>
      <c r="D32" s="87"/>
      <c r="E32" s="87"/>
      <c r="F32" s="87"/>
      <c r="G32" s="87"/>
      <c r="H32" s="87"/>
      <c r="I32" s="87"/>
      <c r="J32" s="87"/>
      <c r="K32" s="87"/>
      <c r="L32" s="87"/>
      <c r="M32" s="87"/>
      <c r="N32" s="87"/>
      <c r="O32" s="87"/>
      <c r="P32" s="87"/>
      <c r="Q32" s="87"/>
      <c r="R32" s="87"/>
      <c r="S32" s="87"/>
      <c r="T32" s="87"/>
      <c r="U32" s="87"/>
      <c r="V32" s="87"/>
      <c r="W32" s="87"/>
      <c r="X32" s="87"/>
      <c r="Y32" s="87"/>
      <c r="Z32" s="87"/>
      <c r="AA32" s="437"/>
      <c r="AC32" s="577" t="s">
        <v>416</v>
      </c>
      <c r="AD32" s="688">
        <f>BE31</f>
        <v>0.9196428571428571</v>
      </c>
      <c r="AE32" s="688">
        <f>BF31</f>
        <v>7.1428571428571425E-2</v>
      </c>
      <c r="AF32" s="688">
        <f>BG31</f>
        <v>8.9285714285714281E-3</v>
      </c>
      <c r="AG32" s="698"/>
      <c r="AH32" s="699"/>
      <c r="AI32" s="577" t="s">
        <v>416</v>
      </c>
      <c r="AJ32" s="696">
        <f>BJ31</f>
        <v>103</v>
      </c>
      <c r="AK32" s="696">
        <f>BK31</f>
        <v>8</v>
      </c>
      <c r="AL32" s="696">
        <f>BL31</f>
        <v>1</v>
      </c>
      <c r="AM32" s="696">
        <f>BM31</f>
        <v>112</v>
      </c>
      <c r="BD32" s="108" t="s">
        <v>432</v>
      </c>
      <c r="BE32" s="52">
        <f t="shared" si="4"/>
        <v>0.9376391982182628</v>
      </c>
      <c r="BF32" s="53">
        <f t="shared" si="4"/>
        <v>5.3452115812917596E-2</v>
      </c>
      <c r="BG32" s="47">
        <f t="shared" si="4"/>
        <v>8.9086859688195987E-3</v>
      </c>
      <c r="BH32" s="124"/>
      <c r="BI32" s="70" t="s">
        <v>432</v>
      </c>
      <c r="BJ32" s="68">
        <f>SUM(集計・資料①!DA46:DI47)</f>
        <v>421</v>
      </c>
      <c r="BK32" s="75">
        <f>+集計・資料①!DJ46</f>
        <v>24</v>
      </c>
      <c r="BL32" s="98">
        <f>+集計・資料①!DK46</f>
        <v>4</v>
      </c>
      <c r="BM32" s="54">
        <f t="shared" si="5"/>
        <v>449</v>
      </c>
    </row>
    <row r="33" spans="1:65" ht="12" customHeight="1">
      <c r="A33" s="436"/>
      <c r="B33" s="87"/>
      <c r="C33" s="87"/>
      <c r="D33" s="87"/>
      <c r="E33" s="87"/>
      <c r="F33" s="87"/>
      <c r="G33" s="87"/>
      <c r="H33" s="87"/>
      <c r="I33" s="87"/>
      <c r="J33" s="87"/>
      <c r="K33" s="87"/>
      <c r="L33" s="87"/>
      <c r="M33" s="87"/>
      <c r="N33" s="87"/>
      <c r="O33" s="87"/>
      <c r="P33" s="87"/>
      <c r="Q33" s="87"/>
      <c r="R33" s="87"/>
      <c r="S33" s="87"/>
      <c r="T33" s="87"/>
      <c r="U33" s="87"/>
      <c r="V33" s="87"/>
      <c r="W33" s="87"/>
      <c r="X33" s="87"/>
      <c r="Y33" s="87"/>
      <c r="Z33" s="87"/>
      <c r="AA33" s="437"/>
      <c r="AC33" s="577" t="s">
        <v>417</v>
      </c>
      <c r="AD33" s="688">
        <f>BE30</f>
        <v>1</v>
      </c>
      <c r="AE33" s="688">
        <f>BF30</f>
        <v>0</v>
      </c>
      <c r="AF33" s="688">
        <f>BG30</f>
        <v>0</v>
      </c>
      <c r="AG33" s="698"/>
      <c r="AH33" s="699"/>
      <c r="AI33" s="577" t="s">
        <v>417</v>
      </c>
      <c r="AJ33" s="696">
        <f>BJ30</f>
        <v>84</v>
      </c>
      <c r="AK33" s="696">
        <f>BK30</f>
        <v>0</v>
      </c>
      <c r="AL33" s="696">
        <f>BL30</f>
        <v>0</v>
      </c>
      <c r="AM33" s="696">
        <f>BM30</f>
        <v>84</v>
      </c>
      <c r="BD33" s="108" t="s">
        <v>433</v>
      </c>
      <c r="BE33" s="52">
        <f t="shared" si="4"/>
        <v>0.87437185929648242</v>
      </c>
      <c r="BF33" s="53">
        <f t="shared" si="4"/>
        <v>0.10804020100502512</v>
      </c>
      <c r="BG33" s="47">
        <f t="shared" si="4"/>
        <v>1.7587939698492462E-2</v>
      </c>
      <c r="BH33" s="124"/>
      <c r="BI33" s="70" t="s">
        <v>433</v>
      </c>
      <c r="BJ33" s="68">
        <f>SUM(集計・資料①!DA48:DI49)</f>
        <v>348</v>
      </c>
      <c r="BK33" s="75">
        <f>+集計・資料①!DJ48</f>
        <v>43</v>
      </c>
      <c r="BL33" s="98">
        <f>+集計・資料①!DK48</f>
        <v>7</v>
      </c>
      <c r="BM33" s="54">
        <f t="shared" si="5"/>
        <v>398</v>
      </c>
    </row>
    <row r="34" spans="1:65" ht="11.25" thickBot="1">
      <c r="A34" s="436"/>
      <c r="B34" s="87"/>
      <c r="C34" s="87"/>
      <c r="D34" s="87"/>
      <c r="E34" s="87"/>
      <c r="F34" s="87"/>
      <c r="G34" s="87"/>
      <c r="H34" s="87"/>
      <c r="I34" s="87"/>
      <c r="J34" s="87"/>
      <c r="K34" s="87"/>
      <c r="L34" s="87"/>
      <c r="M34" s="87"/>
      <c r="N34" s="87"/>
      <c r="O34" s="87"/>
      <c r="P34" s="87"/>
      <c r="Q34" s="87"/>
      <c r="R34" s="87"/>
      <c r="S34" s="87"/>
      <c r="T34" s="87"/>
      <c r="U34" s="87"/>
      <c r="V34" s="87"/>
      <c r="W34" s="87"/>
      <c r="X34" s="87"/>
      <c r="Y34" s="87"/>
      <c r="Z34" s="87"/>
      <c r="AA34" s="437"/>
      <c r="AC34" s="577" t="s">
        <v>418</v>
      </c>
      <c r="AD34" s="688">
        <f>BE29</f>
        <v>0.9859154929577465</v>
      </c>
      <c r="AE34" s="688">
        <f>BF29</f>
        <v>1.4084507042253521E-2</v>
      </c>
      <c r="AF34" s="688">
        <f>BG29</f>
        <v>0</v>
      </c>
      <c r="AG34" s="698"/>
      <c r="AH34" s="699"/>
      <c r="AI34" s="577" t="s">
        <v>418</v>
      </c>
      <c r="AJ34" s="696">
        <f>BJ29</f>
        <v>70</v>
      </c>
      <c r="AK34" s="696">
        <f>BK29</f>
        <v>1</v>
      </c>
      <c r="AL34" s="696">
        <f>BL29</f>
        <v>0</v>
      </c>
      <c r="AM34" s="696">
        <f>BM29</f>
        <v>71</v>
      </c>
      <c r="BD34" s="129" t="s">
        <v>434</v>
      </c>
      <c r="BE34" s="122">
        <f t="shared" si="4"/>
        <v>0.79374999999999996</v>
      </c>
      <c r="BF34" s="35">
        <f t="shared" si="4"/>
        <v>0.16250000000000001</v>
      </c>
      <c r="BG34" s="36">
        <f t="shared" si="4"/>
        <v>4.3749999999999997E-2</v>
      </c>
      <c r="BH34" s="124"/>
      <c r="BI34" s="79" t="s">
        <v>434</v>
      </c>
      <c r="BJ34" s="80">
        <f>SUM(集計・資料①!DA50:DI51)</f>
        <v>127</v>
      </c>
      <c r="BK34" s="59">
        <f>+集計・資料①!DJ50</f>
        <v>26</v>
      </c>
      <c r="BL34" s="60">
        <f>+集計・資料①!DK50</f>
        <v>7</v>
      </c>
      <c r="BM34" s="61">
        <f t="shared" si="5"/>
        <v>160</v>
      </c>
    </row>
    <row r="35" spans="1:65" ht="11.25" thickBot="1">
      <c r="A35" s="436"/>
      <c r="B35" s="87"/>
      <c r="C35" s="87"/>
      <c r="D35" s="87"/>
      <c r="E35" s="87"/>
      <c r="F35" s="87"/>
      <c r="G35" s="87"/>
      <c r="H35" s="87"/>
      <c r="I35" s="87"/>
      <c r="J35" s="87"/>
      <c r="K35" s="87"/>
      <c r="L35" s="87"/>
      <c r="M35" s="87"/>
      <c r="N35" s="87"/>
      <c r="O35" s="87"/>
      <c r="P35" s="87"/>
      <c r="Q35" s="87"/>
      <c r="R35" s="87"/>
      <c r="S35" s="87"/>
      <c r="T35" s="87"/>
      <c r="U35" s="87"/>
      <c r="V35" s="87"/>
      <c r="W35" s="87"/>
      <c r="X35" s="87"/>
      <c r="Y35" s="87"/>
      <c r="Z35" s="87"/>
      <c r="AA35" s="437"/>
      <c r="AH35" s="699"/>
      <c r="AI35" s="575" t="s">
        <v>545</v>
      </c>
      <c r="AJ35" s="696">
        <f>SUM(AJ29:AJ34)</f>
        <v>1153</v>
      </c>
      <c r="AK35" s="696">
        <f>SUM(AK29:AK34)</f>
        <v>102</v>
      </c>
      <c r="AL35" s="696">
        <f>SUM(AL29:AL34)</f>
        <v>19</v>
      </c>
      <c r="AM35" s="696">
        <f>SUM(AM29:AM34)</f>
        <v>1274</v>
      </c>
      <c r="BH35" s="124"/>
      <c r="BI35" s="37" t="s">
        <v>545</v>
      </c>
      <c r="BJ35" s="82">
        <f>SUM(BJ29:BJ34)</f>
        <v>1153</v>
      </c>
      <c r="BK35" s="83">
        <f>SUM(BK29:BK34)</f>
        <v>102</v>
      </c>
      <c r="BL35" s="84">
        <f>SUM(BL29:BL34)</f>
        <v>19</v>
      </c>
      <c r="BM35" s="65">
        <f>SUM(BM29:BM34)</f>
        <v>1274</v>
      </c>
    </row>
    <row r="36" spans="1:65">
      <c r="A36" s="436"/>
      <c r="B36" s="87"/>
      <c r="C36" s="87"/>
      <c r="D36" s="87"/>
      <c r="E36" s="87"/>
      <c r="F36" s="87"/>
      <c r="G36" s="87"/>
      <c r="H36" s="87"/>
      <c r="I36" s="87"/>
      <c r="J36" s="87"/>
      <c r="K36" s="87"/>
      <c r="L36" s="87"/>
      <c r="M36" s="87"/>
      <c r="N36" s="87"/>
      <c r="O36" s="87"/>
      <c r="P36" s="87"/>
      <c r="Q36" s="87"/>
      <c r="R36" s="87"/>
      <c r="S36" s="87"/>
      <c r="T36" s="87"/>
      <c r="U36" s="87"/>
      <c r="V36" s="87"/>
      <c r="W36" s="87"/>
      <c r="X36" s="87"/>
      <c r="Y36" s="87"/>
      <c r="Z36" s="87"/>
      <c r="AA36" s="437"/>
      <c r="AN36" s="791"/>
    </row>
    <row r="37" spans="1:65">
      <c r="A37" s="436"/>
      <c r="B37" s="87"/>
      <c r="C37" s="87"/>
      <c r="D37" s="87"/>
      <c r="E37" s="87"/>
      <c r="F37" s="87"/>
      <c r="G37" s="87"/>
      <c r="H37" s="87"/>
      <c r="I37" s="87"/>
      <c r="J37" s="87"/>
      <c r="K37" s="87"/>
      <c r="L37" s="87"/>
      <c r="M37" s="87"/>
      <c r="N37" s="87"/>
      <c r="O37" s="87"/>
      <c r="P37" s="87"/>
      <c r="Q37" s="87"/>
      <c r="R37" s="87"/>
      <c r="S37" s="87"/>
      <c r="T37" s="87"/>
      <c r="U37" s="87"/>
      <c r="V37" s="87"/>
      <c r="W37" s="87"/>
      <c r="X37" s="87"/>
      <c r="Y37" s="87"/>
      <c r="Z37" s="87"/>
      <c r="AA37" s="437"/>
      <c r="AN37" s="792"/>
    </row>
    <row r="38" spans="1:65">
      <c r="A38" s="436"/>
      <c r="B38" s="87"/>
      <c r="C38" s="87"/>
      <c r="D38" s="87"/>
      <c r="E38" s="87"/>
      <c r="F38" s="87"/>
      <c r="G38" s="87"/>
      <c r="H38" s="87"/>
      <c r="I38" s="87"/>
      <c r="J38" s="87"/>
      <c r="K38" s="87"/>
      <c r="L38" s="87"/>
      <c r="M38" s="87"/>
      <c r="N38" s="87"/>
      <c r="O38" s="87"/>
      <c r="P38" s="87"/>
      <c r="Q38" s="87"/>
      <c r="R38" s="87"/>
      <c r="S38" s="87"/>
      <c r="T38" s="87"/>
      <c r="U38" s="87"/>
      <c r="V38" s="87"/>
      <c r="W38" s="87"/>
      <c r="X38" s="87"/>
      <c r="Y38" s="87"/>
      <c r="Z38" s="87"/>
      <c r="AA38" s="437"/>
      <c r="AN38" s="791"/>
    </row>
    <row r="39" spans="1:65">
      <c r="A39" s="436"/>
      <c r="B39" s="87"/>
      <c r="C39" s="87"/>
      <c r="D39" s="87"/>
      <c r="E39" s="87"/>
      <c r="F39" s="87"/>
      <c r="G39" s="87"/>
      <c r="H39" s="87"/>
      <c r="I39" s="87"/>
      <c r="J39" s="87"/>
      <c r="K39" s="87"/>
      <c r="L39" s="87"/>
      <c r="M39" s="87"/>
      <c r="N39" s="87"/>
      <c r="O39" s="87"/>
      <c r="P39" s="87"/>
      <c r="Q39" s="87"/>
      <c r="R39" s="87"/>
      <c r="S39" s="87"/>
      <c r="T39" s="87"/>
      <c r="U39" s="87"/>
      <c r="V39" s="87"/>
      <c r="W39" s="87"/>
      <c r="X39" s="87"/>
      <c r="Y39" s="87"/>
      <c r="Z39" s="87"/>
      <c r="AA39" s="437"/>
      <c r="AN39" s="792"/>
    </row>
    <row r="40" spans="1:65">
      <c r="A40" s="436"/>
      <c r="B40" s="87"/>
      <c r="C40" s="87"/>
      <c r="D40" s="87"/>
      <c r="E40" s="87"/>
      <c r="F40" s="87"/>
      <c r="G40" s="87"/>
      <c r="H40" s="87"/>
      <c r="I40" s="87"/>
      <c r="J40" s="87"/>
      <c r="K40" s="87"/>
      <c r="L40" s="87"/>
      <c r="M40" s="87"/>
      <c r="N40" s="87"/>
      <c r="O40" s="87"/>
      <c r="P40" s="87"/>
      <c r="Q40" s="87"/>
      <c r="R40" s="87"/>
      <c r="S40" s="87"/>
      <c r="T40" s="87"/>
      <c r="U40" s="87"/>
      <c r="V40" s="87"/>
      <c r="W40" s="87"/>
      <c r="X40" s="87"/>
      <c r="Y40" s="87"/>
      <c r="Z40" s="87"/>
      <c r="AA40" s="437"/>
      <c r="AN40" s="791"/>
    </row>
    <row r="41" spans="1:65">
      <c r="A41" s="436"/>
      <c r="B41" s="87"/>
      <c r="C41" s="87"/>
      <c r="D41" s="87"/>
      <c r="E41" s="87"/>
      <c r="F41" s="87"/>
      <c r="G41" s="87"/>
      <c r="H41" s="87"/>
      <c r="I41" s="87"/>
      <c r="J41" s="87"/>
      <c r="K41" s="87"/>
      <c r="L41" s="87"/>
      <c r="M41" s="87"/>
      <c r="N41" s="87"/>
      <c r="O41" s="87"/>
      <c r="P41" s="87"/>
      <c r="Q41" s="87"/>
      <c r="R41" s="87"/>
      <c r="S41" s="87"/>
      <c r="T41" s="87"/>
      <c r="U41" s="87"/>
      <c r="V41" s="87"/>
      <c r="W41" s="87"/>
      <c r="X41" s="87"/>
      <c r="Y41" s="87"/>
      <c r="Z41" s="87"/>
      <c r="AA41" s="437"/>
      <c r="AN41" s="792"/>
    </row>
    <row r="42" spans="1:65">
      <c r="A42" s="436"/>
      <c r="B42" s="87"/>
      <c r="C42" s="87"/>
      <c r="D42" s="87"/>
      <c r="E42" s="87"/>
      <c r="F42" s="87"/>
      <c r="G42" s="87"/>
      <c r="H42" s="87"/>
      <c r="I42" s="87"/>
      <c r="J42" s="87"/>
      <c r="K42" s="87"/>
      <c r="L42" s="87"/>
      <c r="M42" s="87"/>
      <c r="N42" s="87"/>
      <c r="O42" s="87"/>
      <c r="P42" s="87"/>
      <c r="Q42" s="87"/>
      <c r="R42" s="87"/>
      <c r="S42" s="87"/>
      <c r="T42" s="87"/>
      <c r="U42" s="87"/>
      <c r="V42" s="87"/>
      <c r="W42" s="87"/>
      <c r="X42" s="87"/>
      <c r="Y42" s="87"/>
      <c r="Z42" s="87"/>
      <c r="AA42" s="437"/>
      <c r="AN42" s="791"/>
    </row>
    <row r="43" spans="1:65">
      <c r="A43" s="436"/>
      <c r="B43" s="87"/>
      <c r="C43" s="87"/>
      <c r="D43" s="87"/>
      <c r="E43" s="87"/>
      <c r="F43" s="87"/>
      <c r="G43" s="87"/>
      <c r="H43" s="87"/>
      <c r="I43" s="87"/>
      <c r="J43" s="87"/>
      <c r="K43" s="87"/>
      <c r="L43" s="87"/>
      <c r="M43" s="87"/>
      <c r="N43" s="87"/>
      <c r="O43" s="87"/>
      <c r="P43" s="87"/>
      <c r="Q43" s="87"/>
      <c r="R43" s="87"/>
      <c r="S43" s="87"/>
      <c r="T43" s="87"/>
      <c r="U43" s="87"/>
      <c r="V43" s="87"/>
      <c r="W43" s="87"/>
      <c r="X43" s="87"/>
      <c r="Y43" s="87"/>
      <c r="Z43" s="87"/>
      <c r="AA43" s="437"/>
      <c r="AN43" s="792"/>
    </row>
    <row r="44" spans="1:65">
      <c r="A44" s="436"/>
      <c r="B44" s="87"/>
      <c r="C44" s="87"/>
      <c r="D44" s="87"/>
      <c r="E44" s="87"/>
      <c r="F44" s="87"/>
      <c r="G44" s="87"/>
      <c r="H44" s="87"/>
      <c r="I44" s="87"/>
      <c r="J44" s="87"/>
      <c r="K44" s="87"/>
      <c r="L44" s="87"/>
      <c r="M44" s="87"/>
      <c r="N44" s="87"/>
      <c r="O44" s="87"/>
      <c r="P44" s="87"/>
      <c r="Q44" s="87"/>
      <c r="R44" s="87"/>
      <c r="S44" s="87"/>
      <c r="T44" s="87"/>
      <c r="U44" s="87"/>
      <c r="V44" s="87"/>
      <c r="W44" s="87"/>
      <c r="X44" s="87"/>
      <c r="Y44" s="87"/>
      <c r="Z44" s="87"/>
      <c r="AA44" s="437"/>
      <c r="AN44" s="791"/>
    </row>
    <row r="45" spans="1:65">
      <c r="A45" s="436"/>
      <c r="B45" s="87"/>
      <c r="C45" s="87"/>
      <c r="D45" s="87"/>
      <c r="E45" s="87"/>
      <c r="F45" s="87"/>
      <c r="G45" s="87"/>
      <c r="H45" s="87"/>
      <c r="I45" s="87"/>
      <c r="J45" s="87"/>
      <c r="K45" s="87"/>
      <c r="L45" s="87"/>
      <c r="M45" s="87"/>
      <c r="N45" s="87"/>
      <c r="O45" s="87"/>
      <c r="P45" s="87"/>
      <c r="Q45" s="87"/>
      <c r="R45" s="87"/>
      <c r="S45" s="87"/>
      <c r="T45" s="87"/>
      <c r="U45" s="87"/>
      <c r="V45" s="87"/>
      <c r="W45" s="87"/>
      <c r="X45" s="87"/>
      <c r="Y45" s="87"/>
      <c r="Z45" s="87"/>
      <c r="AA45" s="437"/>
      <c r="AN45" s="792"/>
    </row>
    <row r="46" spans="1:65">
      <c r="A46" s="436"/>
      <c r="B46" s="87"/>
      <c r="C46" s="87"/>
      <c r="D46" s="87"/>
      <c r="E46" s="87"/>
      <c r="F46" s="87"/>
      <c r="G46" s="87"/>
      <c r="H46" s="87"/>
      <c r="I46" s="87"/>
      <c r="J46" s="87"/>
      <c r="K46" s="87"/>
      <c r="L46" s="87"/>
      <c r="M46" s="87"/>
      <c r="N46" s="87"/>
      <c r="O46" s="87"/>
      <c r="P46" s="87"/>
      <c r="Q46" s="87"/>
      <c r="R46" s="87"/>
      <c r="S46" s="87"/>
      <c r="T46" s="87"/>
      <c r="U46" s="87"/>
      <c r="V46" s="87"/>
      <c r="W46" s="87"/>
      <c r="X46" s="87"/>
      <c r="Y46" s="87"/>
      <c r="Z46" s="87"/>
      <c r="AA46" s="437"/>
      <c r="AN46" s="791"/>
    </row>
    <row r="47" spans="1:65">
      <c r="A47" s="436"/>
      <c r="B47" s="87"/>
      <c r="C47" s="87"/>
      <c r="D47" s="87"/>
      <c r="E47" s="87"/>
      <c r="F47" s="87"/>
      <c r="G47" s="87"/>
      <c r="H47" s="87"/>
      <c r="I47" s="87"/>
      <c r="J47" s="87"/>
      <c r="K47" s="87"/>
      <c r="L47" s="87"/>
      <c r="M47" s="87"/>
      <c r="N47" s="87"/>
      <c r="O47" s="87"/>
      <c r="P47" s="87"/>
      <c r="Q47" s="87"/>
      <c r="R47" s="87"/>
      <c r="S47" s="87"/>
      <c r="T47" s="87"/>
      <c r="U47" s="87"/>
      <c r="V47" s="87"/>
      <c r="W47" s="87"/>
      <c r="X47" s="87"/>
      <c r="Y47" s="87"/>
      <c r="Z47" s="87"/>
      <c r="AA47" s="437"/>
      <c r="AN47" s="792"/>
    </row>
    <row r="48" spans="1:65">
      <c r="A48" s="436"/>
      <c r="B48" s="87"/>
      <c r="C48" s="87"/>
      <c r="D48" s="87"/>
      <c r="E48" s="87"/>
      <c r="F48" s="87"/>
      <c r="G48" s="87"/>
      <c r="H48" s="87"/>
      <c r="I48" s="87"/>
      <c r="J48" s="87"/>
      <c r="K48" s="87"/>
      <c r="L48" s="87"/>
      <c r="M48" s="87"/>
      <c r="N48" s="87"/>
      <c r="O48" s="87"/>
      <c r="P48" s="87"/>
      <c r="Q48" s="87"/>
      <c r="R48" s="87"/>
      <c r="S48" s="87"/>
      <c r="T48" s="87"/>
      <c r="U48" s="87"/>
      <c r="V48" s="87"/>
      <c r="W48" s="87"/>
      <c r="X48" s="87"/>
      <c r="Y48" s="87"/>
      <c r="Z48" s="87"/>
      <c r="AA48" s="437"/>
      <c r="AN48" s="791"/>
    </row>
    <row r="49" spans="1:41">
      <c r="A49" s="436"/>
      <c r="B49" s="87"/>
      <c r="C49" s="87"/>
      <c r="D49" s="87"/>
      <c r="E49" s="87"/>
      <c r="F49" s="87"/>
      <c r="G49" s="87"/>
      <c r="H49" s="87"/>
      <c r="I49" s="87"/>
      <c r="J49" s="87"/>
      <c r="K49" s="87"/>
      <c r="L49" s="87"/>
      <c r="M49" s="87"/>
      <c r="N49" s="87"/>
      <c r="O49" s="87"/>
      <c r="P49" s="87"/>
      <c r="Q49" s="87"/>
      <c r="R49" s="87"/>
      <c r="S49" s="87"/>
      <c r="T49" s="87"/>
      <c r="U49" s="87"/>
      <c r="V49" s="87"/>
      <c r="W49" s="87"/>
      <c r="X49" s="87"/>
      <c r="Y49" s="87"/>
      <c r="Z49" s="87"/>
      <c r="AA49" s="437"/>
      <c r="AN49" s="792"/>
    </row>
    <row r="50" spans="1:41">
      <c r="A50" s="436"/>
      <c r="B50" s="87"/>
      <c r="C50" s="87"/>
      <c r="D50" s="87"/>
      <c r="E50" s="87"/>
      <c r="F50" s="87"/>
      <c r="G50" s="87"/>
      <c r="H50" s="87"/>
      <c r="I50" s="87"/>
      <c r="J50" s="87"/>
      <c r="K50" s="87"/>
      <c r="L50" s="87"/>
      <c r="M50" s="87"/>
      <c r="N50" s="87"/>
      <c r="O50" s="87"/>
      <c r="P50" s="87"/>
      <c r="Q50" s="87"/>
      <c r="R50" s="87"/>
      <c r="S50" s="87"/>
      <c r="T50" s="87"/>
      <c r="U50" s="87"/>
      <c r="V50" s="87"/>
      <c r="W50" s="87"/>
      <c r="X50" s="87"/>
      <c r="Y50" s="87"/>
      <c r="Z50" s="87"/>
      <c r="AA50" s="437"/>
      <c r="AN50" s="791"/>
      <c r="AO50" s="791"/>
    </row>
    <row r="51" spans="1:41">
      <c r="A51" s="436"/>
      <c r="B51" s="87"/>
      <c r="C51" s="87"/>
      <c r="D51" s="87"/>
      <c r="E51" s="87"/>
      <c r="F51" s="87"/>
      <c r="G51" s="87"/>
      <c r="H51" s="87"/>
      <c r="I51" s="87"/>
      <c r="J51" s="87"/>
      <c r="K51" s="87"/>
      <c r="L51" s="87"/>
      <c r="M51" s="87"/>
      <c r="N51" s="87"/>
      <c r="O51" s="87"/>
      <c r="P51" s="87"/>
      <c r="Q51" s="87"/>
      <c r="R51" s="87"/>
      <c r="S51" s="87"/>
      <c r="T51" s="87"/>
      <c r="U51" s="87"/>
      <c r="V51" s="87"/>
      <c r="W51" s="87"/>
      <c r="X51" s="87"/>
      <c r="Y51" s="87"/>
      <c r="Z51" s="87"/>
      <c r="AA51" s="437"/>
      <c r="AN51" s="792"/>
      <c r="AO51" s="791"/>
    </row>
    <row r="52" spans="1:41">
      <c r="A52" s="436"/>
      <c r="B52" s="87"/>
      <c r="C52" s="87"/>
      <c r="D52" s="87"/>
      <c r="E52" s="87"/>
      <c r="F52" s="87"/>
      <c r="G52" s="87"/>
      <c r="H52" s="87"/>
      <c r="I52" s="87"/>
      <c r="J52" s="87"/>
      <c r="K52" s="87"/>
      <c r="L52" s="87"/>
      <c r="M52" s="87"/>
      <c r="N52" s="87"/>
      <c r="O52" s="87"/>
      <c r="P52" s="87"/>
      <c r="Q52" s="87"/>
      <c r="R52" s="87"/>
      <c r="S52" s="87"/>
      <c r="T52" s="87"/>
      <c r="U52" s="87"/>
      <c r="V52" s="87"/>
      <c r="W52" s="87"/>
      <c r="X52" s="87"/>
      <c r="Y52" s="87"/>
      <c r="Z52" s="87"/>
      <c r="AA52" s="437"/>
      <c r="AN52" s="791"/>
      <c r="AO52" s="791"/>
    </row>
    <row r="53" spans="1:41">
      <c r="A53" s="436"/>
      <c r="B53" s="87"/>
      <c r="C53" s="87"/>
      <c r="D53" s="87"/>
      <c r="E53" s="87"/>
      <c r="F53" s="87"/>
      <c r="G53" s="87"/>
      <c r="H53" s="87"/>
      <c r="I53" s="87"/>
      <c r="J53" s="87"/>
      <c r="K53" s="87"/>
      <c r="L53" s="87"/>
      <c r="M53" s="87"/>
      <c r="N53" s="87"/>
      <c r="O53" s="87"/>
      <c r="P53" s="87"/>
      <c r="Q53" s="87"/>
      <c r="R53" s="87"/>
      <c r="S53" s="87"/>
      <c r="T53" s="87"/>
      <c r="U53" s="87"/>
      <c r="V53" s="87"/>
      <c r="W53" s="87"/>
      <c r="X53" s="87"/>
      <c r="Y53" s="87"/>
      <c r="Z53" s="87"/>
      <c r="AA53" s="437"/>
      <c r="AN53" s="792"/>
      <c r="AO53" s="791"/>
    </row>
    <row r="54" spans="1:41">
      <c r="A54" s="436"/>
      <c r="B54" s="87"/>
      <c r="C54" s="87"/>
      <c r="D54" s="87"/>
      <c r="E54" s="87"/>
      <c r="F54" s="87"/>
      <c r="G54" s="87"/>
      <c r="H54" s="87"/>
      <c r="I54" s="87"/>
      <c r="J54" s="87"/>
      <c r="K54" s="87"/>
      <c r="L54" s="87"/>
      <c r="M54" s="87"/>
      <c r="N54" s="87"/>
      <c r="O54" s="87"/>
      <c r="P54" s="87"/>
      <c r="Q54" s="87"/>
      <c r="R54" s="87"/>
      <c r="S54" s="87"/>
      <c r="T54" s="87"/>
      <c r="U54" s="87"/>
      <c r="V54" s="87"/>
      <c r="W54" s="87"/>
      <c r="X54" s="87"/>
      <c r="Y54" s="87"/>
      <c r="Z54" s="87"/>
      <c r="AA54" s="437"/>
      <c r="AN54" s="791"/>
      <c r="AO54" s="791"/>
    </row>
    <row r="55" spans="1:41">
      <c r="A55" s="436"/>
      <c r="B55" s="87"/>
      <c r="C55" s="87"/>
      <c r="D55" s="87"/>
      <c r="E55" s="87"/>
      <c r="F55" s="87"/>
      <c r="G55" s="87"/>
      <c r="H55" s="87"/>
      <c r="I55" s="87"/>
      <c r="J55" s="87"/>
      <c r="K55" s="87"/>
      <c r="L55" s="87"/>
      <c r="M55" s="87"/>
      <c r="N55" s="87"/>
      <c r="O55" s="87"/>
      <c r="P55" s="87"/>
      <c r="Q55" s="87"/>
      <c r="R55" s="87"/>
      <c r="S55" s="87"/>
      <c r="T55" s="87"/>
      <c r="U55" s="87"/>
      <c r="V55" s="87"/>
      <c r="W55" s="87"/>
      <c r="X55" s="87"/>
      <c r="Y55" s="87"/>
      <c r="Z55" s="87"/>
      <c r="AA55" s="437"/>
    </row>
    <row r="56" spans="1:41">
      <c r="A56" s="436"/>
      <c r="B56" s="87"/>
      <c r="C56" s="87"/>
      <c r="D56" s="87"/>
      <c r="E56" s="87"/>
      <c r="F56" s="87"/>
      <c r="G56" s="87"/>
      <c r="H56" s="87"/>
      <c r="I56" s="87"/>
      <c r="J56" s="87"/>
      <c r="K56" s="87"/>
      <c r="L56" s="87"/>
      <c r="M56" s="87"/>
      <c r="N56" s="87"/>
      <c r="O56" s="87"/>
      <c r="P56" s="87"/>
      <c r="Q56" s="87"/>
      <c r="R56" s="87"/>
      <c r="S56" s="87"/>
      <c r="T56" s="87"/>
      <c r="U56" s="87"/>
      <c r="V56" s="87"/>
      <c r="W56" s="87"/>
      <c r="X56" s="87"/>
      <c r="Y56" s="87"/>
      <c r="Z56" s="87"/>
      <c r="AA56" s="437"/>
    </row>
    <row r="57" spans="1:41">
      <c r="A57" s="436"/>
      <c r="B57" s="87"/>
      <c r="C57" s="87"/>
      <c r="D57" s="87"/>
      <c r="E57" s="87"/>
      <c r="F57" s="87"/>
      <c r="G57" s="87"/>
      <c r="H57" s="87"/>
      <c r="I57" s="87"/>
      <c r="J57" s="87"/>
      <c r="K57" s="87"/>
      <c r="L57" s="87"/>
      <c r="M57" s="87"/>
      <c r="N57" s="87"/>
      <c r="O57" s="87"/>
      <c r="P57" s="87"/>
      <c r="Q57" s="87"/>
      <c r="R57" s="87"/>
      <c r="S57" s="87"/>
      <c r="T57" s="87"/>
      <c r="U57" s="87"/>
      <c r="V57" s="87"/>
      <c r="W57" s="87"/>
      <c r="X57" s="87"/>
      <c r="Y57" s="87"/>
      <c r="Z57" s="87"/>
      <c r="AA57" s="437"/>
    </row>
    <row r="58" spans="1:41">
      <c r="A58" s="436"/>
      <c r="B58" s="87"/>
      <c r="C58" s="87"/>
      <c r="D58" s="87"/>
      <c r="E58" s="87"/>
      <c r="F58" s="87"/>
      <c r="G58" s="87"/>
      <c r="H58" s="87"/>
      <c r="I58" s="87"/>
      <c r="J58" s="87"/>
      <c r="K58" s="87"/>
      <c r="L58" s="87"/>
      <c r="M58" s="87"/>
      <c r="N58" s="87"/>
      <c r="O58" s="87"/>
      <c r="P58" s="87"/>
      <c r="Q58" s="87"/>
      <c r="R58" s="87"/>
      <c r="S58" s="87"/>
      <c r="T58" s="87"/>
      <c r="U58" s="87"/>
      <c r="V58" s="87"/>
      <c r="W58" s="87"/>
      <c r="X58" s="87"/>
      <c r="Y58" s="87"/>
      <c r="Z58" s="87"/>
      <c r="AA58" s="437"/>
    </row>
    <row r="59" spans="1:41">
      <c r="A59" s="436"/>
      <c r="B59" s="87"/>
      <c r="C59" s="87"/>
      <c r="D59" s="87"/>
      <c r="E59" s="87"/>
      <c r="F59" s="87"/>
      <c r="G59" s="87"/>
      <c r="H59" s="87"/>
      <c r="I59" s="87"/>
      <c r="J59" s="87"/>
      <c r="K59" s="87"/>
      <c r="L59" s="87"/>
      <c r="M59" s="87"/>
      <c r="N59" s="87"/>
      <c r="O59" s="87"/>
      <c r="P59" s="87"/>
      <c r="Q59" s="87"/>
      <c r="R59" s="87"/>
      <c r="S59" s="87"/>
      <c r="T59" s="87"/>
      <c r="U59" s="87"/>
      <c r="V59" s="87"/>
      <c r="W59" s="87"/>
      <c r="X59" s="87"/>
      <c r="Y59" s="87"/>
      <c r="Z59" s="87"/>
      <c r="AA59" s="437"/>
    </row>
    <row r="60" spans="1:41">
      <c r="A60" s="438"/>
      <c r="B60" s="439"/>
      <c r="C60" s="439"/>
      <c r="D60" s="439"/>
      <c r="E60" s="439"/>
      <c r="F60" s="439"/>
      <c r="G60" s="439"/>
      <c r="H60" s="439"/>
      <c r="I60" s="439"/>
      <c r="J60" s="439"/>
      <c r="K60" s="439"/>
      <c r="L60" s="439"/>
      <c r="M60" s="439"/>
      <c r="N60" s="439"/>
      <c r="O60" s="439"/>
      <c r="P60" s="439"/>
      <c r="Q60" s="439"/>
      <c r="R60" s="439"/>
      <c r="S60" s="439"/>
      <c r="T60" s="439"/>
      <c r="U60" s="439"/>
      <c r="V60" s="439"/>
      <c r="W60" s="439"/>
      <c r="X60" s="439"/>
      <c r="Y60" s="439"/>
      <c r="Z60" s="439"/>
      <c r="AA60" s="440"/>
    </row>
  </sheetData>
  <mergeCells count="8">
    <mergeCell ref="AO15:AZ27"/>
    <mergeCell ref="AC26:AG26"/>
    <mergeCell ref="AI26:AM26"/>
    <mergeCell ref="V1:AA1"/>
    <mergeCell ref="A1:B1"/>
    <mergeCell ref="B3:L17"/>
    <mergeCell ref="AC8:AG8"/>
    <mergeCell ref="AI8:AM8"/>
  </mergeCells>
  <phoneticPr fontId="4"/>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colBreaks count="2" manualBreakCount="2">
    <brk id="27" max="59" man="1"/>
    <brk id="54"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業種リスト!$A$2:$A$14</xm:f>
          </x14:formula1>
          <xm:sqref>AQ6:AS6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theme="9" tint="0.59999389629810485"/>
  </sheetPr>
  <dimension ref="A1:BC75"/>
  <sheetViews>
    <sheetView showGridLines="0" view="pageBreakPreview" zoomScaleNormal="85" zoomScaleSheetLayoutView="100" workbookViewId="0">
      <selection activeCell="B3" sqref="B3:I20"/>
    </sheetView>
  </sheetViews>
  <sheetFormatPr defaultColWidth="10.28515625" defaultRowHeight="10.5"/>
  <cols>
    <col min="1" max="27" width="4" style="26" customWidth="1"/>
    <col min="28" max="28" width="1.7109375" style="26" customWidth="1"/>
    <col min="29" max="29" width="15.28515625" style="26" customWidth="1"/>
    <col min="30" max="40" width="10.42578125" style="26" customWidth="1"/>
    <col min="41" max="41" width="7" style="118" bestFit="1" customWidth="1"/>
    <col min="42" max="42" width="1.7109375" style="26" customWidth="1"/>
    <col min="43" max="43" width="15.28515625" style="26" customWidth="1"/>
    <col min="44" max="52" width="8.5703125" style="26" customWidth="1"/>
    <col min="53" max="53" width="11" style="26" customWidth="1"/>
    <col min="54" max="54" width="8.5703125" style="26" customWidth="1"/>
    <col min="55" max="55" width="7" style="118" bestFit="1" customWidth="1"/>
    <col min="56" max="56" width="15.28515625" style="26" customWidth="1"/>
    <col min="57" max="60" width="7.42578125" style="26" customWidth="1"/>
    <col min="61" max="61" width="7.85546875" style="26" customWidth="1"/>
    <col min="62" max="63" width="7.42578125" style="26" customWidth="1"/>
    <col min="64" max="64" width="7.7109375" style="26" customWidth="1"/>
    <col min="65" max="68" width="7.42578125" style="26" customWidth="1"/>
    <col min="69" max="16384" width="10.28515625" style="26"/>
  </cols>
  <sheetData>
    <row r="1" spans="1:55" ht="21" customHeight="1" thickBot="1">
      <c r="A1" s="963">
        <v>31</v>
      </c>
      <c r="B1" s="963"/>
      <c r="C1" s="495" t="s">
        <v>39</v>
      </c>
      <c r="D1" s="495"/>
      <c r="E1" s="495"/>
      <c r="F1" s="495"/>
      <c r="G1" s="495"/>
      <c r="H1" s="495"/>
      <c r="I1" s="495"/>
      <c r="J1" s="495"/>
      <c r="K1" s="495"/>
      <c r="L1" s="495"/>
      <c r="M1" s="495"/>
      <c r="N1" s="495"/>
      <c r="O1" s="495"/>
      <c r="P1" s="495"/>
      <c r="Q1" s="495"/>
      <c r="R1" s="495"/>
      <c r="S1" s="495"/>
      <c r="T1" s="495"/>
      <c r="U1" s="495"/>
      <c r="V1" s="929" t="s">
        <v>515</v>
      </c>
      <c r="W1" s="929"/>
      <c r="X1" s="929"/>
      <c r="Y1" s="929"/>
      <c r="Z1" s="929"/>
      <c r="AA1" s="929"/>
      <c r="AC1" s="26" t="s">
        <v>663</v>
      </c>
      <c r="AQ1" s="26" t="s">
        <v>45</v>
      </c>
    </row>
    <row r="2" spans="1:55" ht="12" customHeight="1"/>
    <row r="3" spans="1:55">
      <c r="B3" s="964" t="s">
        <v>840</v>
      </c>
      <c r="C3" s="965"/>
      <c r="D3" s="965"/>
      <c r="E3" s="965"/>
      <c r="F3" s="965"/>
      <c r="G3" s="965"/>
      <c r="H3" s="965"/>
      <c r="I3" s="965"/>
      <c r="K3" s="433"/>
      <c r="L3" s="434"/>
      <c r="M3" s="434"/>
      <c r="N3" s="434"/>
      <c r="O3" s="434"/>
      <c r="P3" s="434"/>
      <c r="Q3" s="434"/>
      <c r="R3" s="434"/>
      <c r="S3" s="434"/>
      <c r="T3" s="434"/>
      <c r="U3" s="434"/>
      <c r="V3" s="434"/>
      <c r="W3" s="434"/>
      <c r="X3" s="434"/>
      <c r="Y3" s="434"/>
      <c r="Z3" s="434"/>
      <c r="AA3" s="435"/>
      <c r="AC3" s="26" t="s">
        <v>275</v>
      </c>
      <c r="AQ3" s="26" t="s">
        <v>40</v>
      </c>
    </row>
    <row r="4" spans="1:55" ht="31.5" customHeight="1" thickBot="1">
      <c r="B4" s="965"/>
      <c r="C4" s="965"/>
      <c r="D4" s="965"/>
      <c r="E4" s="965"/>
      <c r="F4" s="965"/>
      <c r="G4" s="965"/>
      <c r="H4" s="965"/>
      <c r="I4" s="965"/>
      <c r="K4" s="436"/>
      <c r="L4" s="87"/>
      <c r="M4" s="87"/>
      <c r="N4" s="87"/>
      <c r="O4" s="87"/>
      <c r="P4" s="87"/>
      <c r="Q4" s="87"/>
      <c r="R4" s="87"/>
      <c r="S4" s="87"/>
      <c r="T4" s="87"/>
      <c r="U4" s="87"/>
      <c r="V4" s="87"/>
      <c r="W4" s="87"/>
      <c r="X4" s="87"/>
      <c r="Y4" s="87"/>
      <c r="Z4" s="87"/>
      <c r="AA4" s="437"/>
      <c r="AC4" s="582"/>
      <c r="AD4" s="724" t="s">
        <v>447</v>
      </c>
      <c r="AE4" s="725" t="s">
        <v>448</v>
      </c>
      <c r="AF4" s="725" t="s">
        <v>449</v>
      </c>
      <c r="AG4" s="725" t="s">
        <v>451</v>
      </c>
      <c r="AH4" s="724" t="s">
        <v>452</v>
      </c>
      <c r="AI4" s="725" t="s">
        <v>453</v>
      </c>
      <c r="AJ4" s="725" t="s">
        <v>454</v>
      </c>
      <c r="AK4" s="725" t="s">
        <v>455</v>
      </c>
      <c r="AL4" s="726" t="s">
        <v>533</v>
      </c>
      <c r="AM4" s="680" t="s">
        <v>595</v>
      </c>
      <c r="AN4" s="575" t="s">
        <v>546</v>
      </c>
      <c r="AO4" s="120"/>
      <c r="AQ4" s="582"/>
      <c r="AR4" s="678" t="s">
        <v>447</v>
      </c>
      <c r="AS4" s="679" t="s">
        <v>448</v>
      </c>
      <c r="AT4" s="679" t="s">
        <v>449</v>
      </c>
      <c r="AU4" s="679" t="s">
        <v>451</v>
      </c>
      <c r="AV4" s="678" t="s">
        <v>452</v>
      </c>
      <c r="AW4" s="679" t="s">
        <v>453</v>
      </c>
      <c r="AX4" s="679" t="s">
        <v>454</v>
      </c>
      <c r="AY4" s="679" t="s">
        <v>455</v>
      </c>
      <c r="AZ4" s="575" t="s">
        <v>533</v>
      </c>
      <c r="BA4" s="680" t="s">
        <v>595</v>
      </c>
      <c r="BB4" s="575" t="s">
        <v>546</v>
      </c>
      <c r="BC4" s="120"/>
    </row>
    <row r="5" spans="1:55" ht="15.75" customHeight="1" thickTop="1" thickBot="1">
      <c r="B5" s="965"/>
      <c r="C5" s="965"/>
      <c r="D5" s="965"/>
      <c r="E5" s="965"/>
      <c r="F5" s="965"/>
      <c r="G5" s="965"/>
      <c r="H5" s="965"/>
      <c r="I5" s="965"/>
      <c r="K5" s="436"/>
      <c r="L5" s="87"/>
      <c r="M5" s="87"/>
      <c r="N5" s="87"/>
      <c r="O5" s="87"/>
      <c r="P5" s="87"/>
      <c r="Q5" s="87"/>
      <c r="R5" s="87"/>
      <c r="S5" s="87"/>
      <c r="T5" s="87"/>
      <c r="U5" s="87"/>
      <c r="V5" s="87"/>
      <c r="W5" s="87"/>
      <c r="X5" s="87"/>
      <c r="Y5" s="87"/>
      <c r="Z5" s="87"/>
      <c r="AA5" s="437"/>
      <c r="AC5" s="720" t="s">
        <v>547</v>
      </c>
      <c r="AD5" s="785">
        <f>AR5</f>
        <v>7.8492935635792772E-3</v>
      </c>
      <c r="AE5" s="728">
        <f t="shared" ref="AE5:AN5" si="0">AS5</f>
        <v>0.1326530612244898</v>
      </c>
      <c r="AF5" s="728">
        <f t="shared" si="0"/>
        <v>1.4128728414442701E-2</v>
      </c>
      <c r="AG5" s="728">
        <f t="shared" si="0"/>
        <v>0.39481946624803765</v>
      </c>
      <c r="AH5" s="728">
        <f t="shared" si="0"/>
        <v>0.24332810047095763</v>
      </c>
      <c r="AI5" s="728">
        <f t="shared" si="0"/>
        <v>2.197802197802198E-2</v>
      </c>
      <c r="AJ5" s="728">
        <f t="shared" si="0"/>
        <v>9.4191522762951327E-3</v>
      </c>
      <c r="AK5" s="728">
        <f t="shared" si="0"/>
        <v>7.8492935635792779E-2</v>
      </c>
      <c r="AL5" s="786">
        <f t="shared" si="0"/>
        <v>2.3547880690737832E-3</v>
      </c>
      <c r="AM5" s="721">
        <f t="shared" si="0"/>
        <v>8.0062794348508631E-2</v>
      </c>
      <c r="AN5" s="688">
        <f t="shared" si="0"/>
        <v>1.4913657770800628E-2</v>
      </c>
      <c r="AO5" s="699"/>
      <c r="AQ5" s="575" t="s">
        <v>547</v>
      </c>
      <c r="AR5" s="72">
        <f t="shared" ref="AR5:BB5" si="1">+AR37/$BC37</f>
        <v>7.8492935635792772E-3</v>
      </c>
      <c r="AS5" s="72">
        <f t="shared" si="1"/>
        <v>0.1326530612244898</v>
      </c>
      <c r="AT5" s="72">
        <f t="shared" si="1"/>
        <v>1.4128728414442701E-2</v>
      </c>
      <c r="AU5" s="72">
        <f t="shared" si="1"/>
        <v>0.39481946624803765</v>
      </c>
      <c r="AV5" s="72">
        <f t="shared" si="1"/>
        <v>0.24332810047095763</v>
      </c>
      <c r="AW5" s="72">
        <f t="shared" si="1"/>
        <v>2.197802197802198E-2</v>
      </c>
      <c r="AX5" s="72">
        <f t="shared" si="1"/>
        <v>9.4191522762951327E-3</v>
      </c>
      <c r="AY5" s="72">
        <f t="shared" si="1"/>
        <v>7.8492935635792779E-2</v>
      </c>
      <c r="AZ5" s="72">
        <f t="shared" si="1"/>
        <v>2.3547880690737832E-3</v>
      </c>
      <c r="BA5" s="72">
        <f t="shared" si="1"/>
        <v>8.0062794348508631E-2</v>
      </c>
      <c r="BB5" s="72">
        <f t="shared" si="1"/>
        <v>1.4913657770800628E-2</v>
      </c>
      <c r="BC5" s="124"/>
    </row>
    <row r="6" spans="1:55" ht="11.25" thickTop="1">
      <c r="B6" s="965"/>
      <c r="C6" s="965"/>
      <c r="D6" s="965"/>
      <c r="E6" s="965"/>
      <c r="F6" s="965"/>
      <c r="G6" s="965"/>
      <c r="H6" s="965"/>
      <c r="I6" s="965"/>
      <c r="K6" s="436"/>
      <c r="L6" s="87"/>
      <c r="M6" s="87"/>
      <c r="N6" s="87"/>
      <c r="O6" s="87"/>
      <c r="P6" s="87"/>
      <c r="Q6" s="87"/>
      <c r="R6" s="87"/>
      <c r="S6" s="87"/>
      <c r="T6" s="87"/>
      <c r="U6" s="87"/>
      <c r="V6" s="87"/>
      <c r="W6" s="87"/>
      <c r="X6" s="87"/>
      <c r="Y6" s="87"/>
      <c r="Z6" s="87"/>
      <c r="AA6" s="437"/>
    </row>
    <row r="7" spans="1:55" ht="12" customHeight="1">
      <c r="B7" s="965"/>
      <c r="C7" s="965"/>
      <c r="D7" s="965"/>
      <c r="E7" s="965"/>
      <c r="F7" s="965"/>
      <c r="G7" s="965"/>
      <c r="H7" s="965"/>
      <c r="I7" s="965"/>
      <c r="K7" s="436"/>
      <c r="L7" s="87"/>
      <c r="M7" s="87"/>
      <c r="N7" s="87"/>
      <c r="O7" s="87"/>
      <c r="P7" s="87"/>
      <c r="Q7" s="87"/>
      <c r="R7" s="87"/>
      <c r="S7" s="87"/>
      <c r="T7" s="87"/>
      <c r="U7" s="87"/>
      <c r="V7" s="87"/>
      <c r="W7" s="87"/>
      <c r="X7" s="87"/>
      <c r="Y7" s="87"/>
      <c r="Z7" s="87"/>
      <c r="AA7" s="437"/>
      <c r="AC7" s="26" t="s">
        <v>34</v>
      </c>
      <c r="AQ7" s="26" t="s">
        <v>34</v>
      </c>
    </row>
    <row r="8" spans="1:55" ht="11.25" thickBot="1">
      <c r="B8" s="965"/>
      <c r="C8" s="965"/>
      <c r="D8" s="965"/>
      <c r="E8" s="965"/>
      <c r="F8" s="965"/>
      <c r="G8" s="965"/>
      <c r="H8" s="965"/>
      <c r="I8" s="965"/>
      <c r="K8" s="436"/>
      <c r="L8" s="87"/>
      <c r="M8" s="87"/>
      <c r="N8" s="87"/>
      <c r="O8" s="87"/>
      <c r="P8" s="87"/>
      <c r="Q8" s="87"/>
      <c r="R8" s="87"/>
      <c r="S8" s="87"/>
      <c r="T8" s="87"/>
      <c r="U8" s="87"/>
      <c r="V8" s="87"/>
      <c r="W8" s="87"/>
      <c r="X8" s="87"/>
      <c r="Y8" s="87"/>
      <c r="Z8" s="87"/>
      <c r="AA8" s="437"/>
    </row>
    <row r="9" spans="1:55" ht="29.25" customHeight="1">
      <c r="B9" s="965"/>
      <c r="C9" s="965"/>
      <c r="D9" s="965"/>
      <c r="E9" s="965"/>
      <c r="F9" s="965"/>
      <c r="G9" s="965"/>
      <c r="H9" s="965"/>
      <c r="I9" s="965"/>
      <c r="K9" s="436"/>
      <c r="L9" s="87"/>
      <c r="M9" s="87"/>
      <c r="N9" s="87"/>
      <c r="O9" s="87"/>
      <c r="P9" s="87"/>
      <c r="Q9" s="87"/>
      <c r="R9" s="87"/>
      <c r="S9" s="87"/>
      <c r="T9" s="87"/>
      <c r="U9" s="87"/>
      <c r="V9" s="87"/>
      <c r="W9" s="87"/>
      <c r="X9" s="87"/>
      <c r="Y9" s="87"/>
      <c r="Z9" s="87"/>
      <c r="AA9" s="437"/>
      <c r="AC9" s="582" t="s">
        <v>539</v>
      </c>
      <c r="AD9" s="701" t="s">
        <v>447</v>
      </c>
      <c r="AE9" s="702" t="s">
        <v>448</v>
      </c>
      <c r="AF9" s="702" t="s">
        <v>449</v>
      </c>
      <c r="AG9" s="702" t="s">
        <v>451</v>
      </c>
      <c r="AH9" s="701" t="s">
        <v>452</v>
      </c>
      <c r="AI9" s="702" t="s">
        <v>453</v>
      </c>
      <c r="AJ9" s="702" t="s">
        <v>454</v>
      </c>
      <c r="AK9" s="702" t="s">
        <v>455</v>
      </c>
      <c r="AL9" s="575" t="s">
        <v>533</v>
      </c>
      <c r="AM9" s="680" t="s">
        <v>595</v>
      </c>
      <c r="AN9" s="575" t="s">
        <v>546</v>
      </c>
      <c r="AO9" s="120"/>
      <c r="AQ9" s="566" t="s">
        <v>539</v>
      </c>
      <c r="AR9" s="681" t="s">
        <v>447</v>
      </c>
      <c r="AS9" s="682" t="s">
        <v>448</v>
      </c>
      <c r="AT9" s="682" t="s">
        <v>449</v>
      </c>
      <c r="AU9" s="682" t="s">
        <v>451</v>
      </c>
      <c r="AV9" s="683" t="s">
        <v>452</v>
      </c>
      <c r="AW9" s="682" t="s">
        <v>453</v>
      </c>
      <c r="AX9" s="682" t="s">
        <v>454</v>
      </c>
      <c r="AY9" s="682" t="s">
        <v>455</v>
      </c>
      <c r="AZ9" s="564" t="s">
        <v>533</v>
      </c>
      <c r="BA9" s="684" t="s">
        <v>595</v>
      </c>
      <c r="BB9" s="606" t="s">
        <v>546</v>
      </c>
      <c r="BC9" s="125"/>
    </row>
    <row r="10" spans="1:55">
      <c r="B10" s="965"/>
      <c r="C10" s="965"/>
      <c r="D10" s="965"/>
      <c r="E10" s="965"/>
      <c r="F10" s="965"/>
      <c r="G10" s="965"/>
      <c r="H10" s="965"/>
      <c r="I10" s="965"/>
      <c r="K10" s="436"/>
      <c r="L10" s="87"/>
      <c r="M10" s="87"/>
      <c r="N10" s="87"/>
      <c r="O10" s="87"/>
      <c r="P10" s="87"/>
      <c r="Q10" s="87"/>
      <c r="R10" s="87"/>
      <c r="S10" s="87"/>
      <c r="T10" s="87"/>
      <c r="U10" s="87"/>
      <c r="V10" s="87"/>
      <c r="W10" s="87"/>
      <c r="X10" s="87"/>
      <c r="Y10" s="87"/>
      <c r="Z10" s="87"/>
      <c r="AA10" s="437"/>
      <c r="AC10" s="573" t="s">
        <v>666</v>
      </c>
      <c r="AD10" s="688">
        <f>AR22</f>
        <v>4.2372881355932203E-3</v>
      </c>
      <c r="AE10" s="765">
        <f t="shared" ref="AE10:AN10" si="2">AS22</f>
        <v>0.17796610169491525</v>
      </c>
      <c r="AF10" s="688">
        <f t="shared" si="2"/>
        <v>4.2372881355932203E-3</v>
      </c>
      <c r="AG10" s="769">
        <f t="shared" si="2"/>
        <v>0.4152542372881356</v>
      </c>
      <c r="AH10" s="769">
        <f t="shared" si="2"/>
        <v>0.25847457627118642</v>
      </c>
      <c r="AI10" s="688">
        <f t="shared" si="2"/>
        <v>4.2372881355932202E-2</v>
      </c>
      <c r="AJ10" s="688">
        <f t="shared" si="2"/>
        <v>8.4745762711864406E-3</v>
      </c>
      <c r="AK10" s="688">
        <f t="shared" si="2"/>
        <v>4.2372881355932202E-2</v>
      </c>
      <c r="AL10" s="688">
        <f t="shared" si="2"/>
        <v>0</v>
      </c>
      <c r="AM10" s="688">
        <f t="shared" si="2"/>
        <v>3.3898305084745763E-2</v>
      </c>
      <c r="AN10" s="688">
        <f t="shared" si="2"/>
        <v>1.2711864406779662E-2</v>
      </c>
      <c r="AO10" s="699"/>
      <c r="AQ10" s="147" t="s">
        <v>546</v>
      </c>
      <c r="AR10" s="52" t="e">
        <f t="shared" ref="AR10:BB10" si="3">+AR42/$BC42</f>
        <v>#DIV/0!</v>
      </c>
      <c r="AS10" s="53" t="e">
        <f t="shared" si="3"/>
        <v>#DIV/0!</v>
      </c>
      <c r="AT10" s="53" t="e">
        <f t="shared" si="3"/>
        <v>#DIV/0!</v>
      </c>
      <c r="AU10" s="53" t="e">
        <f t="shared" si="3"/>
        <v>#DIV/0!</v>
      </c>
      <c r="AV10" s="53" t="e">
        <f t="shared" si="3"/>
        <v>#DIV/0!</v>
      </c>
      <c r="AW10" s="53" t="e">
        <f t="shared" si="3"/>
        <v>#DIV/0!</v>
      </c>
      <c r="AX10" s="53" t="e">
        <f t="shared" si="3"/>
        <v>#DIV/0!</v>
      </c>
      <c r="AY10" s="53" t="e">
        <f t="shared" si="3"/>
        <v>#DIV/0!</v>
      </c>
      <c r="AZ10" s="53" t="e">
        <f t="shared" si="3"/>
        <v>#DIV/0!</v>
      </c>
      <c r="BA10" s="53" t="e">
        <f t="shared" si="3"/>
        <v>#DIV/0!</v>
      </c>
      <c r="BB10" s="47" t="e">
        <f t="shared" si="3"/>
        <v>#DIV/0!</v>
      </c>
      <c r="BC10" s="124"/>
    </row>
    <row r="11" spans="1:55">
      <c r="B11" s="965"/>
      <c r="C11" s="965"/>
      <c r="D11" s="965"/>
      <c r="E11" s="965"/>
      <c r="F11" s="965"/>
      <c r="G11" s="965"/>
      <c r="H11" s="965"/>
      <c r="I11" s="965"/>
      <c r="K11" s="436"/>
      <c r="L11" s="87"/>
      <c r="M11" s="87"/>
      <c r="N11" s="87"/>
      <c r="O11" s="87"/>
      <c r="P11" s="87"/>
      <c r="Q11" s="87"/>
      <c r="R11" s="87"/>
      <c r="S11" s="87"/>
      <c r="T11" s="87"/>
      <c r="U11" s="87"/>
      <c r="V11" s="87"/>
      <c r="W11" s="87"/>
      <c r="X11" s="87"/>
      <c r="Y11" s="87"/>
      <c r="Z11" s="87"/>
      <c r="AA11" s="437"/>
      <c r="AC11" s="690" t="s">
        <v>402</v>
      </c>
      <c r="AD11" s="688">
        <f>AR21</f>
        <v>5.2910052910052907E-3</v>
      </c>
      <c r="AE11" s="765">
        <f t="shared" ref="AE11:AN11" si="4">AS21</f>
        <v>0.1164021164021164</v>
      </c>
      <c r="AF11" s="688">
        <f t="shared" si="4"/>
        <v>2.1164021164021163E-2</v>
      </c>
      <c r="AG11" s="769">
        <f t="shared" si="4"/>
        <v>0.36507936507936506</v>
      </c>
      <c r="AH11" s="769">
        <f t="shared" si="4"/>
        <v>0.26984126984126983</v>
      </c>
      <c r="AI11" s="688">
        <f t="shared" si="4"/>
        <v>2.1164021164021163E-2</v>
      </c>
      <c r="AJ11" s="688">
        <f t="shared" si="4"/>
        <v>5.2910052910052907E-3</v>
      </c>
      <c r="AK11" s="697">
        <f t="shared" si="4"/>
        <v>0.12698412698412698</v>
      </c>
      <c r="AL11" s="688">
        <f t="shared" si="4"/>
        <v>0</v>
      </c>
      <c r="AM11" s="688">
        <f t="shared" si="4"/>
        <v>6.3492063492063489E-2</v>
      </c>
      <c r="AN11" s="688">
        <f t="shared" si="4"/>
        <v>5.2910052910052907E-3</v>
      </c>
      <c r="AO11" s="699"/>
      <c r="AQ11" s="18" t="s">
        <v>533</v>
      </c>
      <c r="AR11" s="96">
        <f t="shared" ref="AR11:BB11" si="5">+AR43/$BC43</f>
        <v>1.5873015873015872E-2</v>
      </c>
      <c r="AS11" s="72">
        <f t="shared" si="5"/>
        <v>8.7301587301587297E-2</v>
      </c>
      <c r="AT11" s="72">
        <f t="shared" si="5"/>
        <v>7.9365079365079361E-3</v>
      </c>
      <c r="AU11" s="72">
        <f t="shared" si="5"/>
        <v>0.34920634920634919</v>
      </c>
      <c r="AV11" s="72">
        <f t="shared" si="5"/>
        <v>0.23809523809523808</v>
      </c>
      <c r="AW11" s="72">
        <f t="shared" si="5"/>
        <v>1.5873015873015872E-2</v>
      </c>
      <c r="AX11" s="72">
        <f t="shared" si="5"/>
        <v>1.5873015873015872E-2</v>
      </c>
      <c r="AY11" s="72">
        <f t="shared" si="5"/>
        <v>6.3492063492063489E-2</v>
      </c>
      <c r="AZ11" s="72">
        <f t="shared" si="5"/>
        <v>7.9365079365079361E-3</v>
      </c>
      <c r="BA11" s="72">
        <f t="shared" si="5"/>
        <v>0.15079365079365079</v>
      </c>
      <c r="BB11" s="73">
        <f t="shared" si="5"/>
        <v>4.7619047619047616E-2</v>
      </c>
      <c r="BC11" s="124"/>
    </row>
    <row r="12" spans="1:55">
      <c r="B12" s="965"/>
      <c r="C12" s="965"/>
      <c r="D12" s="965"/>
      <c r="E12" s="965"/>
      <c r="F12" s="965"/>
      <c r="G12" s="965"/>
      <c r="H12" s="965"/>
      <c r="I12" s="965"/>
      <c r="K12" s="436"/>
      <c r="L12" s="87"/>
      <c r="M12" s="87"/>
      <c r="N12" s="87"/>
      <c r="O12" s="87"/>
      <c r="P12" s="87"/>
      <c r="Q12" s="87"/>
      <c r="R12" s="87"/>
      <c r="S12" s="87"/>
      <c r="T12" s="87"/>
      <c r="U12" s="87"/>
      <c r="V12" s="87"/>
      <c r="W12" s="87"/>
      <c r="X12" s="87"/>
      <c r="Y12" s="87"/>
      <c r="Z12" s="87"/>
      <c r="AA12" s="437"/>
      <c r="AC12" s="573" t="s">
        <v>403</v>
      </c>
      <c r="AD12" s="688">
        <f>AR20</f>
        <v>8.3333333333333329E-2</v>
      </c>
      <c r="AE12" s="765">
        <f t="shared" ref="AE12:AN12" si="6">AS20</f>
        <v>0.25</v>
      </c>
      <c r="AF12" s="688">
        <f t="shared" si="6"/>
        <v>8.3333333333333329E-2</v>
      </c>
      <c r="AG12" s="769">
        <f t="shared" si="6"/>
        <v>0.33333333333333331</v>
      </c>
      <c r="AH12" s="769">
        <f t="shared" si="6"/>
        <v>0.25</v>
      </c>
      <c r="AI12" s="765">
        <f t="shared" si="6"/>
        <v>0</v>
      </c>
      <c r="AJ12" s="688">
        <f t="shared" si="6"/>
        <v>0</v>
      </c>
      <c r="AK12" s="697">
        <f t="shared" si="6"/>
        <v>0</v>
      </c>
      <c r="AL12" s="688">
        <f t="shared" si="6"/>
        <v>0</v>
      </c>
      <c r="AM12" s="688">
        <f t="shared" si="6"/>
        <v>0</v>
      </c>
      <c r="AN12" s="688">
        <f t="shared" si="6"/>
        <v>0</v>
      </c>
      <c r="AO12" s="699"/>
      <c r="AQ12" s="18" t="s">
        <v>534</v>
      </c>
      <c r="AR12" s="96">
        <f t="shared" ref="AR12:BB12" si="7">+AR44/$BC44</f>
        <v>0</v>
      </c>
      <c r="AS12" s="72">
        <f t="shared" si="7"/>
        <v>0.14482758620689656</v>
      </c>
      <c r="AT12" s="72">
        <f t="shared" si="7"/>
        <v>2.0689655172413793E-2</v>
      </c>
      <c r="AU12" s="72">
        <f t="shared" si="7"/>
        <v>0.48965517241379308</v>
      </c>
      <c r="AV12" s="72">
        <f t="shared" si="7"/>
        <v>0.17241379310344829</v>
      </c>
      <c r="AW12" s="72">
        <f t="shared" si="7"/>
        <v>2.0689655172413793E-2</v>
      </c>
      <c r="AX12" s="72">
        <f t="shared" si="7"/>
        <v>1.3793103448275862E-2</v>
      </c>
      <c r="AY12" s="72">
        <f t="shared" si="7"/>
        <v>4.8275862068965517E-2</v>
      </c>
      <c r="AZ12" s="72">
        <f t="shared" si="7"/>
        <v>0</v>
      </c>
      <c r="BA12" s="72">
        <f t="shared" si="7"/>
        <v>7.586206896551724E-2</v>
      </c>
      <c r="BB12" s="73">
        <f t="shared" si="7"/>
        <v>1.3793103448275862E-2</v>
      </c>
      <c r="BC12" s="124"/>
    </row>
    <row r="13" spans="1:55">
      <c r="B13" s="965"/>
      <c r="C13" s="965"/>
      <c r="D13" s="965"/>
      <c r="E13" s="965"/>
      <c r="F13" s="965"/>
      <c r="G13" s="965"/>
      <c r="H13" s="965"/>
      <c r="I13" s="965"/>
      <c r="K13" s="436"/>
      <c r="L13" s="87"/>
      <c r="M13" s="87"/>
      <c r="N13" s="87"/>
      <c r="O13" s="87"/>
      <c r="P13" s="87"/>
      <c r="Q13" s="87"/>
      <c r="R13" s="87"/>
      <c r="S13" s="87"/>
      <c r="T13" s="87"/>
      <c r="U13" s="87"/>
      <c r="V13" s="87"/>
      <c r="W13" s="87"/>
      <c r="X13" s="87"/>
      <c r="Y13" s="87"/>
      <c r="Z13" s="87"/>
      <c r="AA13" s="437"/>
      <c r="AC13" s="690" t="s">
        <v>404</v>
      </c>
      <c r="AD13" s="688">
        <f>AR19</f>
        <v>3.8461538461538464E-2</v>
      </c>
      <c r="AE13" s="765">
        <f t="shared" ref="AE13:AN13" si="8">AS19</f>
        <v>0</v>
      </c>
      <c r="AF13" s="688">
        <f t="shared" si="8"/>
        <v>0</v>
      </c>
      <c r="AG13" s="769">
        <f t="shared" si="8"/>
        <v>0.23076923076923078</v>
      </c>
      <c r="AH13" s="769">
        <f t="shared" si="8"/>
        <v>0.5</v>
      </c>
      <c r="AI13" s="688">
        <f t="shared" si="8"/>
        <v>3.8461538461538464E-2</v>
      </c>
      <c r="AJ13" s="688">
        <f t="shared" si="8"/>
        <v>0</v>
      </c>
      <c r="AK13" s="688">
        <f t="shared" si="8"/>
        <v>3.8461538461538464E-2</v>
      </c>
      <c r="AL13" s="688">
        <f t="shared" si="8"/>
        <v>0</v>
      </c>
      <c r="AM13" s="688">
        <f t="shared" si="8"/>
        <v>0.15384615384615385</v>
      </c>
      <c r="AN13" s="688">
        <f t="shared" si="8"/>
        <v>0</v>
      </c>
      <c r="AO13" s="699"/>
      <c r="AQ13" s="18" t="s">
        <v>532</v>
      </c>
      <c r="AR13" s="96">
        <f t="shared" ref="AR13:BB13" si="9">+AR45/$BC45</f>
        <v>0</v>
      </c>
      <c r="AS13" s="72">
        <f t="shared" si="9"/>
        <v>0.19047619047619047</v>
      </c>
      <c r="AT13" s="72">
        <f t="shared" si="9"/>
        <v>0</v>
      </c>
      <c r="AU13" s="72">
        <f t="shared" si="9"/>
        <v>0.40476190476190477</v>
      </c>
      <c r="AV13" s="72">
        <f t="shared" si="9"/>
        <v>0.21428571428571427</v>
      </c>
      <c r="AW13" s="72">
        <f t="shared" si="9"/>
        <v>4.7619047619047616E-2</v>
      </c>
      <c r="AX13" s="72">
        <f t="shared" si="9"/>
        <v>0</v>
      </c>
      <c r="AY13" s="72">
        <f t="shared" si="9"/>
        <v>9.5238095238095233E-2</v>
      </c>
      <c r="AZ13" s="72">
        <f t="shared" si="9"/>
        <v>0</v>
      </c>
      <c r="BA13" s="72">
        <f t="shared" si="9"/>
        <v>4.7619047619047616E-2</v>
      </c>
      <c r="BB13" s="73">
        <f t="shared" si="9"/>
        <v>0</v>
      </c>
      <c r="BC13" s="124"/>
    </row>
    <row r="14" spans="1:55">
      <c r="B14" s="965"/>
      <c r="C14" s="965"/>
      <c r="D14" s="965"/>
      <c r="E14" s="965"/>
      <c r="F14" s="965"/>
      <c r="G14" s="965"/>
      <c r="H14" s="965"/>
      <c r="I14" s="965"/>
      <c r="K14" s="436"/>
      <c r="L14" s="87"/>
      <c r="M14" s="87"/>
      <c r="N14" s="87"/>
      <c r="O14" s="87"/>
      <c r="P14" s="87"/>
      <c r="Q14" s="87"/>
      <c r="R14" s="87"/>
      <c r="S14" s="87"/>
      <c r="T14" s="87"/>
      <c r="U14" s="87"/>
      <c r="V14" s="87"/>
      <c r="W14" s="87"/>
      <c r="X14" s="87"/>
      <c r="Y14" s="87"/>
      <c r="Z14" s="87"/>
      <c r="AA14" s="437"/>
      <c r="AC14" s="573" t="s">
        <v>405</v>
      </c>
      <c r="AD14" s="688">
        <f>AR18</f>
        <v>8.3333333333333332E-3</v>
      </c>
      <c r="AE14" s="765">
        <f t="shared" ref="AE14:AN14" si="10">AS18</f>
        <v>0.10833333333333334</v>
      </c>
      <c r="AF14" s="688">
        <f t="shared" si="10"/>
        <v>1.6666666666666666E-2</v>
      </c>
      <c r="AG14" s="769">
        <f t="shared" si="10"/>
        <v>0.32916666666666666</v>
      </c>
      <c r="AH14" s="769">
        <f t="shared" si="10"/>
        <v>0.32500000000000001</v>
      </c>
      <c r="AI14" s="688">
        <f t="shared" si="10"/>
        <v>1.2500000000000001E-2</v>
      </c>
      <c r="AJ14" s="688">
        <f t="shared" si="10"/>
        <v>1.6666666666666666E-2</v>
      </c>
      <c r="AK14" s="688">
        <f t="shared" si="10"/>
        <v>5.8333333333333334E-2</v>
      </c>
      <c r="AL14" s="688">
        <f t="shared" si="10"/>
        <v>4.1666666666666666E-3</v>
      </c>
      <c r="AM14" s="688">
        <f t="shared" si="10"/>
        <v>9.583333333333334E-2</v>
      </c>
      <c r="AN14" s="688">
        <f t="shared" si="10"/>
        <v>2.5000000000000001E-2</v>
      </c>
      <c r="AO14" s="699"/>
      <c r="AQ14" s="18" t="s">
        <v>531</v>
      </c>
      <c r="AR14" s="96">
        <f t="shared" ref="AR14:BB14" si="11">+AR46/$BC46</f>
        <v>1.1049723756906077E-2</v>
      </c>
      <c r="AS14" s="72">
        <f t="shared" si="11"/>
        <v>0.11602209944751381</v>
      </c>
      <c r="AT14" s="72">
        <f t="shared" si="11"/>
        <v>1.1049723756906077E-2</v>
      </c>
      <c r="AU14" s="72">
        <f t="shared" si="11"/>
        <v>0.50828729281767959</v>
      </c>
      <c r="AV14" s="72">
        <f t="shared" si="11"/>
        <v>0.14917127071823205</v>
      </c>
      <c r="AW14" s="72">
        <f t="shared" si="11"/>
        <v>1.1049723756906077E-2</v>
      </c>
      <c r="AX14" s="72">
        <f t="shared" si="11"/>
        <v>5.5248618784530384E-3</v>
      </c>
      <c r="AY14" s="72">
        <f t="shared" si="11"/>
        <v>0.13259668508287292</v>
      </c>
      <c r="AZ14" s="72">
        <f t="shared" si="11"/>
        <v>0</v>
      </c>
      <c r="BA14" s="72">
        <f t="shared" si="11"/>
        <v>5.5248618784530384E-2</v>
      </c>
      <c r="BB14" s="73">
        <f t="shared" si="11"/>
        <v>0</v>
      </c>
      <c r="BC14" s="124"/>
    </row>
    <row r="15" spans="1:55" ht="10.5" customHeight="1">
      <c r="B15" s="965"/>
      <c r="C15" s="965"/>
      <c r="D15" s="965"/>
      <c r="E15" s="965"/>
      <c r="F15" s="965"/>
      <c r="G15" s="965"/>
      <c r="H15" s="965"/>
      <c r="I15" s="965"/>
      <c r="K15" s="436"/>
      <c r="L15" s="87"/>
      <c r="M15" s="87"/>
      <c r="N15" s="87"/>
      <c r="O15" s="87"/>
      <c r="P15" s="87"/>
      <c r="Q15" s="87"/>
      <c r="R15" s="87"/>
      <c r="S15" s="87"/>
      <c r="T15" s="87"/>
      <c r="U15" s="87"/>
      <c r="V15" s="87"/>
      <c r="W15" s="87"/>
      <c r="X15" s="87"/>
      <c r="Y15" s="87"/>
      <c r="Z15" s="87"/>
      <c r="AA15" s="437"/>
      <c r="AC15" s="690" t="s">
        <v>406</v>
      </c>
      <c r="AD15" s="688">
        <f>AR17</f>
        <v>0</v>
      </c>
      <c r="AE15" s="765">
        <f t="shared" ref="AE15:AN15" si="12">AS17</f>
        <v>4.7619047619047616E-2</v>
      </c>
      <c r="AF15" s="688">
        <f t="shared" si="12"/>
        <v>4.7619047619047616E-2</v>
      </c>
      <c r="AG15" s="769">
        <f t="shared" si="12"/>
        <v>0.38095238095238093</v>
      </c>
      <c r="AH15" s="769">
        <f t="shared" si="12"/>
        <v>0.23809523809523808</v>
      </c>
      <c r="AI15" s="688">
        <f t="shared" si="12"/>
        <v>4.7619047619047616E-2</v>
      </c>
      <c r="AJ15" s="688">
        <f t="shared" si="12"/>
        <v>0</v>
      </c>
      <c r="AK15" s="688">
        <f t="shared" si="12"/>
        <v>0</v>
      </c>
      <c r="AL15" s="688">
        <f t="shared" si="12"/>
        <v>4.7619047619047616E-2</v>
      </c>
      <c r="AM15" s="688">
        <f t="shared" si="12"/>
        <v>0.19047619047619047</v>
      </c>
      <c r="AN15" s="688">
        <f t="shared" si="12"/>
        <v>0</v>
      </c>
      <c r="AO15" s="699"/>
      <c r="AQ15" s="18" t="s">
        <v>530</v>
      </c>
      <c r="AR15" s="96">
        <f t="shared" ref="AR15:BB15" si="13">+AR47/$BC47</f>
        <v>0</v>
      </c>
      <c r="AS15" s="72">
        <f t="shared" si="13"/>
        <v>0.31428571428571428</v>
      </c>
      <c r="AT15" s="72">
        <f t="shared" si="13"/>
        <v>0</v>
      </c>
      <c r="AU15" s="72">
        <f t="shared" si="13"/>
        <v>0.2857142857142857</v>
      </c>
      <c r="AV15" s="72">
        <f t="shared" si="13"/>
        <v>0.11428571428571428</v>
      </c>
      <c r="AW15" s="72">
        <f t="shared" si="13"/>
        <v>0</v>
      </c>
      <c r="AX15" s="72">
        <f t="shared" si="13"/>
        <v>0</v>
      </c>
      <c r="AY15" s="72">
        <f t="shared" si="13"/>
        <v>0.2</v>
      </c>
      <c r="AZ15" s="72">
        <f t="shared" si="13"/>
        <v>0</v>
      </c>
      <c r="BA15" s="72">
        <f t="shared" si="13"/>
        <v>5.7142857142857141E-2</v>
      </c>
      <c r="BB15" s="73">
        <f t="shared" si="13"/>
        <v>2.8571428571428571E-2</v>
      </c>
      <c r="BC15" s="124"/>
    </row>
    <row r="16" spans="1:55" ht="10.5" customHeight="1">
      <c r="B16" s="965"/>
      <c r="C16" s="965"/>
      <c r="D16" s="965"/>
      <c r="E16" s="965"/>
      <c r="F16" s="965"/>
      <c r="G16" s="965"/>
      <c r="H16" s="965"/>
      <c r="I16" s="965"/>
      <c r="K16" s="436"/>
      <c r="L16" s="87"/>
      <c r="M16" s="87"/>
      <c r="N16" s="87"/>
      <c r="O16" s="87"/>
      <c r="P16" s="87"/>
      <c r="Q16" s="87"/>
      <c r="R16" s="87"/>
      <c r="S16" s="87"/>
      <c r="T16" s="87"/>
      <c r="U16" s="87"/>
      <c r="V16" s="87"/>
      <c r="W16" s="87"/>
      <c r="X16" s="87"/>
      <c r="Y16" s="87"/>
      <c r="Z16" s="87"/>
      <c r="AA16" s="437"/>
      <c r="AC16" s="573" t="s">
        <v>407</v>
      </c>
      <c r="AD16" s="688">
        <f>AR16</f>
        <v>0</v>
      </c>
      <c r="AE16" s="765">
        <f t="shared" ref="AE16:AN16" si="14">AS16</f>
        <v>0.14285714285714285</v>
      </c>
      <c r="AF16" s="688">
        <f t="shared" si="14"/>
        <v>4.7619047619047616E-2</v>
      </c>
      <c r="AG16" s="769">
        <f t="shared" si="14"/>
        <v>0.23809523809523808</v>
      </c>
      <c r="AH16" s="769">
        <f t="shared" si="14"/>
        <v>0.19047619047619047</v>
      </c>
      <c r="AI16" s="688">
        <f t="shared" si="14"/>
        <v>0</v>
      </c>
      <c r="AJ16" s="688">
        <f t="shared" si="14"/>
        <v>0</v>
      </c>
      <c r="AK16" s="688">
        <f t="shared" si="14"/>
        <v>4.7619047619047616E-2</v>
      </c>
      <c r="AL16" s="688">
        <f t="shared" si="14"/>
        <v>0</v>
      </c>
      <c r="AM16" s="688">
        <f t="shared" si="14"/>
        <v>0.33333333333333331</v>
      </c>
      <c r="AN16" s="688">
        <f t="shared" si="14"/>
        <v>0</v>
      </c>
      <c r="AO16" s="699"/>
      <c r="AQ16" s="18" t="s">
        <v>535</v>
      </c>
      <c r="AR16" s="96">
        <f t="shared" ref="AR16:BB16" si="15">+AR48/$BC48</f>
        <v>0</v>
      </c>
      <c r="AS16" s="72">
        <f t="shared" si="15"/>
        <v>0.14285714285714285</v>
      </c>
      <c r="AT16" s="72">
        <f t="shared" si="15"/>
        <v>4.7619047619047616E-2</v>
      </c>
      <c r="AU16" s="72">
        <f t="shared" si="15"/>
        <v>0.23809523809523808</v>
      </c>
      <c r="AV16" s="72">
        <f t="shared" si="15"/>
        <v>0.19047619047619047</v>
      </c>
      <c r="AW16" s="72">
        <f t="shared" si="15"/>
        <v>0</v>
      </c>
      <c r="AX16" s="72">
        <f t="shared" si="15"/>
        <v>0</v>
      </c>
      <c r="AY16" s="72">
        <f t="shared" si="15"/>
        <v>4.7619047619047616E-2</v>
      </c>
      <c r="AZ16" s="72">
        <f t="shared" si="15"/>
        <v>0</v>
      </c>
      <c r="BA16" s="72">
        <f t="shared" si="15"/>
        <v>0.33333333333333331</v>
      </c>
      <c r="BB16" s="73">
        <f t="shared" si="15"/>
        <v>0</v>
      </c>
      <c r="BC16" s="124"/>
    </row>
    <row r="17" spans="1:55" ht="10.5" customHeight="1">
      <c r="B17" s="965"/>
      <c r="C17" s="965"/>
      <c r="D17" s="965"/>
      <c r="E17" s="965"/>
      <c r="F17" s="965"/>
      <c r="G17" s="965"/>
      <c r="H17" s="965"/>
      <c r="I17" s="965"/>
      <c r="K17" s="436"/>
      <c r="L17" s="87"/>
      <c r="M17" s="87"/>
      <c r="N17" s="87"/>
      <c r="O17" s="87"/>
      <c r="P17" s="87"/>
      <c r="Q17" s="87"/>
      <c r="R17" s="87"/>
      <c r="S17" s="87"/>
      <c r="T17" s="87"/>
      <c r="U17" s="87"/>
      <c r="V17" s="87"/>
      <c r="W17" s="87"/>
      <c r="X17" s="87"/>
      <c r="Y17" s="87"/>
      <c r="Z17" s="87"/>
      <c r="AA17" s="437"/>
      <c r="AC17" s="690" t="s">
        <v>408</v>
      </c>
      <c r="AD17" s="688">
        <f>AR15</f>
        <v>0</v>
      </c>
      <c r="AE17" s="765">
        <f t="shared" ref="AE17:AN17" si="16">AS15</f>
        <v>0.31428571428571428</v>
      </c>
      <c r="AF17" s="688">
        <f t="shared" si="16"/>
        <v>0</v>
      </c>
      <c r="AG17" s="769">
        <f t="shared" si="16"/>
        <v>0.2857142857142857</v>
      </c>
      <c r="AH17" s="769">
        <f t="shared" si="16"/>
        <v>0.11428571428571428</v>
      </c>
      <c r="AI17" s="765">
        <f t="shared" si="16"/>
        <v>0</v>
      </c>
      <c r="AJ17" s="688">
        <f t="shared" si="16"/>
        <v>0</v>
      </c>
      <c r="AK17" s="688">
        <f t="shared" si="16"/>
        <v>0.2</v>
      </c>
      <c r="AL17" s="688">
        <f t="shared" si="16"/>
        <v>0</v>
      </c>
      <c r="AM17" s="688">
        <f t="shared" si="16"/>
        <v>5.7142857142857141E-2</v>
      </c>
      <c r="AN17" s="688">
        <f t="shared" si="16"/>
        <v>2.8571428571428571E-2</v>
      </c>
      <c r="AO17" s="699"/>
      <c r="AQ17" s="18" t="s">
        <v>529</v>
      </c>
      <c r="AR17" s="96">
        <f t="shared" ref="AR17:BB17" si="17">+AR49/$BC49</f>
        <v>0</v>
      </c>
      <c r="AS17" s="72">
        <f t="shared" si="17"/>
        <v>4.7619047619047616E-2</v>
      </c>
      <c r="AT17" s="72">
        <f t="shared" si="17"/>
        <v>4.7619047619047616E-2</v>
      </c>
      <c r="AU17" s="72">
        <f t="shared" si="17"/>
        <v>0.38095238095238093</v>
      </c>
      <c r="AV17" s="72">
        <f t="shared" si="17"/>
        <v>0.23809523809523808</v>
      </c>
      <c r="AW17" s="72">
        <f t="shared" si="17"/>
        <v>4.7619047619047616E-2</v>
      </c>
      <c r="AX17" s="72">
        <f t="shared" si="17"/>
        <v>0</v>
      </c>
      <c r="AY17" s="72">
        <f t="shared" si="17"/>
        <v>0</v>
      </c>
      <c r="AZ17" s="72">
        <f t="shared" si="17"/>
        <v>4.7619047619047616E-2</v>
      </c>
      <c r="BA17" s="72">
        <f t="shared" si="17"/>
        <v>0.19047619047619047</v>
      </c>
      <c r="BB17" s="73">
        <f t="shared" si="17"/>
        <v>0</v>
      </c>
      <c r="BC17" s="124"/>
    </row>
    <row r="18" spans="1:55" ht="10.5" customHeight="1">
      <c r="B18" s="965"/>
      <c r="C18" s="965"/>
      <c r="D18" s="965"/>
      <c r="E18" s="965"/>
      <c r="F18" s="965"/>
      <c r="G18" s="965"/>
      <c r="H18" s="965"/>
      <c r="I18" s="965"/>
      <c r="K18" s="436"/>
      <c r="L18" s="87"/>
      <c r="M18" s="87"/>
      <c r="N18" s="87"/>
      <c r="O18" s="87"/>
      <c r="P18" s="87"/>
      <c r="Q18" s="87"/>
      <c r="R18" s="87"/>
      <c r="S18" s="87"/>
      <c r="T18" s="87"/>
      <c r="U18" s="87"/>
      <c r="V18" s="87"/>
      <c r="W18" s="87"/>
      <c r="X18" s="87"/>
      <c r="Y18" s="87"/>
      <c r="Z18" s="87"/>
      <c r="AA18" s="437"/>
      <c r="AC18" s="573" t="s">
        <v>409</v>
      </c>
      <c r="AD18" s="688">
        <f>AR14</f>
        <v>1.1049723756906077E-2</v>
      </c>
      <c r="AE18" s="765">
        <f t="shared" ref="AE18:AN18" si="18">AS14</f>
        <v>0.11602209944751381</v>
      </c>
      <c r="AF18" s="688">
        <f t="shared" si="18"/>
        <v>1.1049723756906077E-2</v>
      </c>
      <c r="AG18" s="769">
        <f t="shared" si="18"/>
        <v>0.50828729281767959</v>
      </c>
      <c r="AH18" s="769">
        <f t="shared" si="18"/>
        <v>0.14917127071823205</v>
      </c>
      <c r="AI18" s="688">
        <f t="shared" si="18"/>
        <v>1.1049723756906077E-2</v>
      </c>
      <c r="AJ18" s="688">
        <f t="shared" si="18"/>
        <v>5.5248618784530384E-3</v>
      </c>
      <c r="AK18" s="688">
        <f t="shared" si="18"/>
        <v>0.13259668508287292</v>
      </c>
      <c r="AL18" s="688">
        <f t="shared" si="18"/>
        <v>0</v>
      </c>
      <c r="AM18" s="688">
        <f t="shared" si="18"/>
        <v>5.5248618784530384E-2</v>
      </c>
      <c r="AN18" s="688">
        <f t="shared" si="18"/>
        <v>0</v>
      </c>
      <c r="AO18" s="699"/>
      <c r="AQ18" s="18" t="s">
        <v>528</v>
      </c>
      <c r="AR18" s="96">
        <f t="shared" ref="AR18:BB18" si="19">+AR50/$BC50</f>
        <v>8.3333333333333332E-3</v>
      </c>
      <c r="AS18" s="72">
        <f t="shared" si="19"/>
        <v>0.10833333333333334</v>
      </c>
      <c r="AT18" s="72">
        <f t="shared" si="19"/>
        <v>1.6666666666666666E-2</v>
      </c>
      <c r="AU18" s="72">
        <f t="shared" si="19"/>
        <v>0.32916666666666666</v>
      </c>
      <c r="AV18" s="72">
        <f t="shared" si="19"/>
        <v>0.32500000000000001</v>
      </c>
      <c r="AW18" s="72">
        <f t="shared" si="19"/>
        <v>1.2500000000000001E-2</v>
      </c>
      <c r="AX18" s="72">
        <f t="shared" si="19"/>
        <v>1.6666666666666666E-2</v>
      </c>
      <c r="AY18" s="72">
        <f t="shared" si="19"/>
        <v>5.8333333333333334E-2</v>
      </c>
      <c r="AZ18" s="72">
        <f t="shared" si="19"/>
        <v>4.1666666666666666E-3</v>
      </c>
      <c r="BA18" s="72">
        <f t="shared" si="19"/>
        <v>9.583333333333334E-2</v>
      </c>
      <c r="BB18" s="73">
        <f t="shared" si="19"/>
        <v>2.5000000000000001E-2</v>
      </c>
      <c r="BC18" s="124"/>
    </row>
    <row r="19" spans="1:55" ht="10.5" customHeight="1">
      <c r="B19" s="965"/>
      <c r="C19" s="965"/>
      <c r="D19" s="965"/>
      <c r="E19" s="965"/>
      <c r="F19" s="965"/>
      <c r="G19" s="965"/>
      <c r="H19" s="965"/>
      <c r="I19" s="965"/>
      <c r="K19" s="436"/>
      <c r="L19" s="87"/>
      <c r="M19" s="87"/>
      <c r="N19" s="87"/>
      <c r="O19" s="87"/>
      <c r="P19" s="87"/>
      <c r="Q19" s="87"/>
      <c r="R19" s="87"/>
      <c r="S19" s="87"/>
      <c r="T19" s="87"/>
      <c r="U19" s="87"/>
      <c r="V19" s="87"/>
      <c r="W19" s="87"/>
      <c r="X19" s="87"/>
      <c r="Y19" s="87"/>
      <c r="Z19" s="87"/>
      <c r="AA19" s="437"/>
      <c r="AC19" s="690" t="s">
        <v>667</v>
      </c>
      <c r="AD19" s="688">
        <f>AR13</f>
        <v>0</v>
      </c>
      <c r="AE19" s="765">
        <f t="shared" ref="AE19:AN19" si="20">AS13</f>
        <v>0.19047619047619047</v>
      </c>
      <c r="AF19" s="688">
        <f t="shared" si="20"/>
        <v>0</v>
      </c>
      <c r="AG19" s="769">
        <f t="shared" si="20"/>
        <v>0.40476190476190477</v>
      </c>
      <c r="AH19" s="769">
        <f t="shared" si="20"/>
        <v>0.21428571428571427</v>
      </c>
      <c r="AI19" s="688">
        <f t="shared" si="20"/>
        <v>4.7619047619047616E-2</v>
      </c>
      <c r="AJ19" s="688">
        <f t="shared" si="20"/>
        <v>0</v>
      </c>
      <c r="AK19" s="688">
        <f t="shared" si="20"/>
        <v>9.5238095238095233E-2</v>
      </c>
      <c r="AL19" s="688">
        <f t="shared" si="20"/>
        <v>0</v>
      </c>
      <c r="AM19" s="688">
        <f t="shared" si="20"/>
        <v>4.7619047619047616E-2</v>
      </c>
      <c r="AN19" s="688">
        <f t="shared" si="20"/>
        <v>0</v>
      </c>
      <c r="AO19" s="699"/>
      <c r="AQ19" s="18" t="s">
        <v>527</v>
      </c>
      <c r="AR19" s="96">
        <f t="shared" ref="AR19:BB19" si="21">+AR51/$BC51</f>
        <v>3.8461538461538464E-2</v>
      </c>
      <c r="AS19" s="72">
        <f t="shared" si="21"/>
        <v>0</v>
      </c>
      <c r="AT19" s="72">
        <f t="shared" si="21"/>
        <v>0</v>
      </c>
      <c r="AU19" s="72">
        <f t="shared" si="21"/>
        <v>0.23076923076923078</v>
      </c>
      <c r="AV19" s="72">
        <f t="shared" si="21"/>
        <v>0.5</v>
      </c>
      <c r="AW19" s="72">
        <f t="shared" si="21"/>
        <v>3.8461538461538464E-2</v>
      </c>
      <c r="AX19" s="72">
        <f t="shared" si="21"/>
        <v>0</v>
      </c>
      <c r="AY19" s="72">
        <f t="shared" si="21"/>
        <v>3.8461538461538464E-2</v>
      </c>
      <c r="AZ19" s="72">
        <f t="shared" si="21"/>
        <v>0</v>
      </c>
      <c r="BA19" s="72">
        <f t="shared" si="21"/>
        <v>0.15384615384615385</v>
      </c>
      <c r="BB19" s="73">
        <f t="shared" si="21"/>
        <v>0</v>
      </c>
      <c r="BC19" s="124"/>
    </row>
    <row r="20" spans="1:55" ht="10.5" customHeight="1">
      <c r="B20" s="965"/>
      <c r="C20" s="965"/>
      <c r="D20" s="965"/>
      <c r="E20" s="965"/>
      <c r="F20" s="965"/>
      <c r="G20" s="965"/>
      <c r="H20" s="965"/>
      <c r="I20" s="965"/>
      <c r="K20" s="438"/>
      <c r="L20" s="439"/>
      <c r="M20" s="439"/>
      <c r="N20" s="439"/>
      <c r="O20" s="439"/>
      <c r="P20" s="439"/>
      <c r="Q20" s="439"/>
      <c r="R20" s="439"/>
      <c r="S20" s="439"/>
      <c r="T20" s="439"/>
      <c r="U20" s="439"/>
      <c r="V20" s="439"/>
      <c r="W20" s="439"/>
      <c r="X20" s="439"/>
      <c r="Y20" s="439"/>
      <c r="Z20" s="439"/>
      <c r="AA20" s="440"/>
      <c r="AC20" s="573" t="s">
        <v>411</v>
      </c>
      <c r="AD20" s="688">
        <f>AR12</f>
        <v>0</v>
      </c>
      <c r="AE20" s="765">
        <f t="shared" ref="AE20:AN20" si="22">AS12</f>
        <v>0.14482758620689656</v>
      </c>
      <c r="AF20" s="688">
        <f t="shared" si="22"/>
        <v>2.0689655172413793E-2</v>
      </c>
      <c r="AG20" s="769">
        <f t="shared" si="22"/>
        <v>0.48965517241379308</v>
      </c>
      <c r="AH20" s="769">
        <f t="shared" si="22"/>
        <v>0.17241379310344829</v>
      </c>
      <c r="AI20" s="688">
        <f t="shared" si="22"/>
        <v>2.0689655172413793E-2</v>
      </c>
      <c r="AJ20" s="688">
        <f t="shared" si="22"/>
        <v>1.3793103448275862E-2</v>
      </c>
      <c r="AK20" s="688">
        <f t="shared" si="22"/>
        <v>4.8275862068965517E-2</v>
      </c>
      <c r="AL20" s="688">
        <f t="shared" si="22"/>
        <v>0</v>
      </c>
      <c r="AM20" s="688">
        <f t="shared" si="22"/>
        <v>7.586206896551724E-2</v>
      </c>
      <c r="AN20" s="688">
        <f t="shared" si="22"/>
        <v>1.3793103448275862E-2</v>
      </c>
      <c r="AO20" s="699"/>
      <c r="AQ20" s="18" t="s">
        <v>526</v>
      </c>
      <c r="AR20" s="96">
        <f t="shared" ref="AR20:BB20" si="23">+AR52/$BC52</f>
        <v>8.3333333333333329E-2</v>
      </c>
      <c r="AS20" s="72">
        <f t="shared" si="23"/>
        <v>0.25</v>
      </c>
      <c r="AT20" s="72">
        <f t="shared" si="23"/>
        <v>8.3333333333333329E-2</v>
      </c>
      <c r="AU20" s="72">
        <f t="shared" si="23"/>
        <v>0.33333333333333331</v>
      </c>
      <c r="AV20" s="72">
        <f t="shared" si="23"/>
        <v>0.25</v>
      </c>
      <c r="AW20" s="72">
        <f t="shared" si="23"/>
        <v>0</v>
      </c>
      <c r="AX20" s="72">
        <f t="shared" si="23"/>
        <v>0</v>
      </c>
      <c r="AY20" s="72">
        <f t="shared" si="23"/>
        <v>0</v>
      </c>
      <c r="AZ20" s="72">
        <f t="shared" si="23"/>
        <v>0</v>
      </c>
      <c r="BA20" s="72">
        <f t="shared" si="23"/>
        <v>0</v>
      </c>
      <c r="BB20" s="73">
        <f t="shared" si="23"/>
        <v>0</v>
      </c>
      <c r="BC20" s="124"/>
    </row>
    <row r="21" spans="1:55" ht="10.5" customHeight="1">
      <c r="AC21" s="690" t="s">
        <v>412</v>
      </c>
      <c r="AD21" s="688">
        <f>AR11</f>
        <v>1.5873015873015872E-2</v>
      </c>
      <c r="AE21" s="765">
        <f t="shared" ref="AE21:AN21" si="24">AS11</f>
        <v>8.7301587301587297E-2</v>
      </c>
      <c r="AF21" s="688">
        <f t="shared" si="24"/>
        <v>7.9365079365079361E-3</v>
      </c>
      <c r="AG21" s="769">
        <f t="shared" si="24"/>
        <v>0.34920634920634919</v>
      </c>
      <c r="AH21" s="769">
        <f t="shared" si="24"/>
        <v>0.23809523809523808</v>
      </c>
      <c r="AI21" s="688">
        <f t="shared" si="24"/>
        <v>1.5873015873015872E-2</v>
      </c>
      <c r="AJ21" s="688">
        <f t="shared" si="24"/>
        <v>1.5873015873015872E-2</v>
      </c>
      <c r="AK21" s="688">
        <f t="shared" si="24"/>
        <v>6.3492063492063489E-2</v>
      </c>
      <c r="AL21" s="688">
        <f t="shared" si="24"/>
        <v>7.9365079365079361E-3</v>
      </c>
      <c r="AM21" s="688">
        <f t="shared" si="24"/>
        <v>0.15079365079365079</v>
      </c>
      <c r="AN21" s="688">
        <f t="shared" si="24"/>
        <v>4.7619047619047616E-2</v>
      </c>
      <c r="AO21" s="699"/>
      <c r="AQ21" s="19" t="s">
        <v>536</v>
      </c>
      <c r="AR21" s="96">
        <f t="shared" ref="AR21:BB21" si="25">+AR53/$BC53</f>
        <v>5.2910052910052907E-3</v>
      </c>
      <c r="AS21" s="72">
        <f t="shared" si="25"/>
        <v>0.1164021164021164</v>
      </c>
      <c r="AT21" s="72">
        <f t="shared" si="25"/>
        <v>2.1164021164021163E-2</v>
      </c>
      <c r="AU21" s="72">
        <f t="shared" si="25"/>
        <v>0.36507936507936506</v>
      </c>
      <c r="AV21" s="72">
        <f t="shared" si="25"/>
        <v>0.26984126984126983</v>
      </c>
      <c r="AW21" s="72">
        <f t="shared" si="25"/>
        <v>2.1164021164021163E-2</v>
      </c>
      <c r="AX21" s="72">
        <f t="shared" si="25"/>
        <v>5.2910052910052907E-3</v>
      </c>
      <c r="AY21" s="72">
        <f t="shared" si="25"/>
        <v>0.12698412698412698</v>
      </c>
      <c r="AZ21" s="72">
        <f t="shared" si="25"/>
        <v>0</v>
      </c>
      <c r="BA21" s="72">
        <f t="shared" si="25"/>
        <v>6.3492063492063489E-2</v>
      </c>
      <c r="BB21" s="73">
        <f t="shared" si="25"/>
        <v>5.2910052910052907E-3</v>
      </c>
      <c r="BC21" s="124"/>
    </row>
    <row r="22" spans="1:55" ht="11.25" customHeight="1" thickBot="1">
      <c r="A22" s="433"/>
      <c r="B22" s="434"/>
      <c r="C22" s="434"/>
      <c r="D22" s="434"/>
      <c r="E22" s="434"/>
      <c r="F22" s="434"/>
      <c r="G22" s="434"/>
      <c r="H22" s="434"/>
      <c r="I22" s="434"/>
      <c r="J22" s="434"/>
      <c r="K22" s="434"/>
      <c r="L22" s="434"/>
      <c r="M22" s="434"/>
      <c r="N22" s="434"/>
      <c r="O22" s="434"/>
      <c r="P22" s="434"/>
      <c r="Q22" s="434"/>
      <c r="R22" s="434"/>
      <c r="S22" s="434"/>
      <c r="T22" s="434"/>
      <c r="U22" s="434"/>
      <c r="V22" s="434"/>
      <c r="W22" s="434"/>
      <c r="X22" s="434"/>
      <c r="Y22" s="434"/>
      <c r="Z22" s="434"/>
      <c r="AA22" s="435"/>
      <c r="AC22" s="573" t="s">
        <v>23</v>
      </c>
      <c r="AD22" s="688" t="e">
        <f>AR10</f>
        <v>#DIV/0!</v>
      </c>
      <c r="AE22" s="688" t="e">
        <f t="shared" ref="AE22:AN22" si="26">AS10</f>
        <v>#DIV/0!</v>
      </c>
      <c r="AF22" s="688" t="e">
        <f t="shared" si="26"/>
        <v>#DIV/0!</v>
      </c>
      <c r="AG22" s="688" t="e">
        <f t="shared" si="26"/>
        <v>#DIV/0!</v>
      </c>
      <c r="AH22" s="688" t="e">
        <f t="shared" si="26"/>
        <v>#DIV/0!</v>
      </c>
      <c r="AI22" s="688" t="e">
        <f t="shared" si="26"/>
        <v>#DIV/0!</v>
      </c>
      <c r="AJ22" s="688" t="e">
        <f t="shared" si="26"/>
        <v>#DIV/0!</v>
      </c>
      <c r="AK22" s="688" t="e">
        <f t="shared" si="26"/>
        <v>#DIV/0!</v>
      </c>
      <c r="AL22" s="688" t="e">
        <f t="shared" si="26"/>
        <v>#DIV/0!</v>
      </c>
      <c r="AM22" s="688" t="e">
        <f t="shared" si="26"/>
        <v>#DIV/0!</v>
      </c>
      <c r="AN22" s="688" t="e">
        <f t="shared" si="26"/>
        <v>#DIV/0!</v>
      </c>
      <c r="AO22" s="699"/>
      <c r="AQ22" s="20" t="s">
        <v>537</v>
      </c>
      <c r="AR22" s="55">
        <f t="shared" ref="AR22:BB22" si="27">+AR54/$BC54</f>
        <v>4.2372881355932203E-3</v>
      </c>
      <c r="AS22" s="56">
        <f t="shared" si="27"/>
        <v>0.17796610169491525</v>
      </c>
      <c r="AT22" s="56">
        <f t="shared" si="27"/>
        <v>4.2372881355932203E-3</v>
      </c>
      <c r="AU22" s="56">
        <f t="shared" si="27"/>
        <v>0.4152542372881356</v>
      </c>
      <c r="AV22" s="56">
        <f t="shared" si="27"/>
        <v>0.25847457627118642</v>
      </c>
      <c r="AW22" s="56">
        <f t="shared" si="27"/>
        <v>4.2372881355932202E-2</v>
      </c>
      <c r="AX22" s="56">
        <f t="shared" si="27"/>
        <v>8.4745762711864406E-3</v>
      </c>
      <c r="AY22" s="56">
        <f t="shared" si="27"/>
        <v>4.2372881355932202E-2</v>
      </c>
      <c r="AZ22" s="56">
        <f t="shared" si="27"/>
        <v>0</v>
      </c>
      <c r="BA22" s="56">
        <f t="shared" si="27"/>
        <v>3.3898305084745763E-2</v>
      </c>
      <c r="BB22" s="57">
        <f t="shared" si="27"/>
        <v>1.2711864406779662E-2</v>
      </c>
      <c r="BC22" s="124"/>
    </row>
    <row r="23" spans="1:55" ht="10.5" customHeight="1">
      <c r="A23" s="436"/>
      <c r="B23" s="87"/>
      <c r="C23" s="87"/>
      <c r="D23" s="87"/>
      <c r="E23" s="87"/>
      <c r="F23" s="87"/>
      <c r="G23" s="87"/>
      <c r="H23" s="87"/>
      <c r="I23" s="87"/>
      <c r="J23" s="87"/>
      <c r="K23" s="87"/>
      <c r="L23" s="87"/>
      <c r="M23" s="87"/>
      <c r="N23" s="87"/>
      <c r="O23" s="87"/>
      <c r="P23" s="87"/>
      <c r="Q23" s="87"/>
      <c r="R23" s="87"/>
      <c r="S23" s="87"/>
      <c r="T23" s="87"/>
      <c r="U23" s="87"/>
      <c r="V23" s="87"/>
      <c r="W23" s="87"/>
      <c r="X23" s="87"/>
      <c r="Y23" s="87"/>
      <c r="Z23" s="87"/>
      <c r="AA23" s="437"/>
      <c r="AC23" s="120"/>
      <c r="AD23" s="699"/>
      <c r="AE23" s="699"/>
      <c r="AF23" s="699"/>
      <c r="AG23" s="699"/>
      <c r="AH23" s="699"/>
      <c r="AI23" s="699"/>
      <c r="AJ23" s="699"/>
      <c r="AK23" s="699"/>
      <c r="AL23" s="699"/>
      <c r="AM23" s="699"/>
      <c r="AN23" s="699"/>
      <c r="AO23" s="699"/>
      <c r="AQ23" s="120"/>
      <c r="AR23" s="124"/>
      <c r="AS23" s="124"/>
      <c r="AT23" s="124"/>
      <c r="AU23" s="124"/>
      <c r="AV23" s="124"/>
      <c r="AW23" s="124"/>
      <c r="AX23" s="124"/>
      <c r="AY23" s="124"/>
      <c r="AZ23" s="124"/>
      <c r="BA23" s="124"/>
      <c r="BB23" s="124"/>
      <c r="BC23" s="124"/>
    </row>
    <row r="24" spans="1:55" ht="10.5" customHeight="1">
      <c r="A24" s="436"/>
      <c r="B24" s="87"/>
      <c r="C24" s="87"/>
      <c r="D24" s="87"/>
      <c r="E24" s="87"/>
      <c r="F24" s="87"/>
      <c r="G24" s="87"/>
      <c r="H24" s="87"/>
      <c r="I24" s="87"/>
      <c r="J24" s="87"/>
      <c r="K24" s="87"/>
      <c r="L24" s="87"/>
      <c r="M24" s="87"/>
      <c r="N24" s="87"/>
      <c r="O24" s="87"/>
      <c r="P24" s="87"/>
      <c r="Q24" s="87"/>
      <c r="R24" s="87"/>
      <c r="S24" s="87"/>
      <c r="T24" s="87"/>
      <c r="U24" s="87"/>
      <c r="V24" s="87"/>
      <c r="W24" s="87"/>
      <c r="X24" s="87"/>
      <c r="Y24" s="87"/>
      <c r="Z24" s="87"/>
      <c r="AA24" s="437"/>
      <c r="AM24" s="700"/>
      <c r="AN24" s="700"/>
      <c r="BA24" s="128"/>
      <c r="BB24" s="128"/>
    </row>
    <row r="25" spans="1:55" ht="12" customHeight="1">
      <c r="A25" s="436"/>
      <c r="B25" s="87"/>
      <c r="C25" s="87"/>
      <c r="D25" s="87"/>
      <c r="E25" s="87"/>
      <c r="F25" s="87"/>
      <c r="G25" s="87"/>
      <c r="H25" s="87"/>
      <c r="I25" s="87"/>
      <c r="J25" s="87"/>
      <c r="K25" s="87"/>
      <c r="L25" s="87"/>
      <c r="M25" s="87"/>
      <c r="N25" s="87"/>
      <c r="O25" s="87"/>
      <c r="P25" s="87"/>
      <c r="Q25" s="87"/>
      <c r="R25" s="87"/>
      <c r="S25" s="87"/>
      <c r="T25" s="87"/>
      <c r="U25" s="87"/>
      <c r="V25" s="87"/>
      <c r="W25" s="87"/>
      <c r="X25" s="87"/>
      <c r="Y25" s="87"/>
      <c r="Z25" s="87"/>
      <c r="AA25" s="437"/>
      <c r="AC25" s="26" t="s">
        <v>41</v>
      </c>
      <c r="AN25" s="87"/>
      <c r="AQ25" s="26" t="s">
        <v>41</v>
      </c>
      <c r="BB25" s="87"/>
    </row>
    <row r="26" spans="1:55" ht="11.25" customHeight="1" thickBot="1">
      <c r="A26" s="436"/>
      <c r="B26" s="87"/>
      <c r="C26" s="87"/>
      <c r="D26" s="87"/>
      <c r="E26" s="87"/>
      <c r="F26" s="87"/>
      <c r="G26" s="87"/>
      <c r="H26" s="87"/>
      <c r="I26" s="87"/>
      <c r="J26" s="87"/>
      <c r="K26" s="87"/>
      <c r="L26" s="87"/>
      <c r="M26" s="87"/>
      <c r="N26" s="87"/>
      <c r="O26" s="87"/>
      <c r="P26" s="87"/>
      <c r="Q26" s="87"/>
      <c r="R26" s="87"/>
      <c r="S26" s="87"/>
      <c r="T26" s="87"/>
      <c r="U26" s="87"/>
      <c r="V26" s="87"/>
      <c r="W26" s="87"/>
      <c r="X26" s="87"/>
      <c r="Y26" s="87"/>
      <c r="Z26" s="87"/>
      <c r="AA26" s="437"/>
      <c r="AN26" s="700"/>
      <c r="BB26" s="128"/>
    </row>
    <row r="27" spans="1:55" ht="29.25" customHeight="1">
      <c r="A27" s="436"/>
      <c r="B27" s="87"/>
      <c r="C27" s="87"/>
      <c r="D27" s="87"/>
      <c r="E27" s="87"/>
      <c r="F27" s="87"/>
      <c r="G27" s="87"/>
      <c r="H27" s="87"/>
      <c r="I27" s="87"/>
      <c r="J27" s="87"/>
      <c r="K27" s="87"/>
      <c r="L27" s="87"/>
      <c r="M27" s="87"/>
      <c r="N27" s="87"/>
      <c r="O27" s="87"/>
      <c r="P27" s="87"/>
      <c r="Q27" s="87"/>
      <c r="R27" s="87"/>
      <c r="S27" s="87"/>
      <c r="T27" s="87"/>
      <c r="U27" s="87"/>
      <c r="V27" s="87"/>
      <c r="W27" s="87"/>
      <c r="X27" s="87"/>
      <c r="Y27" s="87"/>
      <c r="Z27" s="87"/>
      <c r="AA27" s="437"/>
      <c r="AC27" s="582" t="s">
        <v>540</v>
      </c>
      <c r="AD27" s="701" t="s">
        <v>447</v>
      </c>
      <c r="AE27" s="702" t="s">
        <v>448</v>
      </c>
      <c r="AF27" s="702" t="s">
        <v>449</v>
      </c>
      <c r="AG27" s="702" t="s">
        <v>451</v>
      </c>
      <c r="AH27" s="701" t="s">
        <v>452</v>
      </c>
      <c r="AI27" s="702" t="s">
        <v>453</v>
      </c>
      <c r="AJ27" s="702" t="s">
        <v>454</v>
      </c>
      <c r="AK27" s="702" t="s">
        <v>455</v>
      </c>
      <c r="AL27" s="575" t="s">
        <v>533</v>
      </c>
      <c r="AM27" s="680" t="s">
        <v>595</v>
      </c>
      <c r="AN27" s="575" t="s">
        <v>546</v>
      </c>
      <c r="AO27" s="120"/>
      <c r="AQ27" s="685" t="s">
        <v>540</v>
      </c>
      <c r="AR27" s="681" t="s">
        <v>447</v>
      </c>
      <c r="AS27" s="682" t="s">
        <v>448</v>
      </c>
      <c r="AT27" s="682" t="s">
        <v>449</v>
      </c>
      <c r="AU27" s="682" t="s">
        <v>451</v>
      </c>
      <c r="AV27" s="683" t="s">
        <v>452</v>
      </c>
      <c r="AW27" s="682" t="s">
        <v>453</v>
      </c>
      <c r="AX27" s="682" t="s">
        <v>454</v>
      </c>
      <c r="AY27" s="682" t="s">
        <v>455</v>
      </c>
      <c r="AZ27" s="564" t="s">
        <v>533</v>
      </c>
      <c r="BA27" s="684" t="s">
        <v>595</v>
      </c>
      <c r="BB27" s="606" t="s">
        <v>546</v>
      </c>
      <c r="BC27" s="125"/>
    </row>
    <row r="28" spans="1:55">
      <c r="A28" s="436"/>
      <c r="B28" s="87"/>
      <c r="C28" s="87"/>
      <c r="D28" s="87"/>
      <c r="E28" s="87"/>
      <c r="F28" s="87"/>
      <c r="G28" s="87"/>
      <c r="H28" s="87"/>
      <c r="I28" s="87"/>
      <c r="J28" s="87"/>
      <c r="K28" s="87"/>
      <c r="L28" s="87"/>
      <c r="M28" s="87"/>
      <c r="N28" s="87"/>
      <c r="O28" s="87"/>
      <c r="P28" s="87"/>
      <c r="Q28" s="87"/>
      <c r="R28" s="87"/>
      <c r="S28" s="87"/>
      <c r="T28" s="87"/>
      <c r="U28" s="87"/>
      <c r="V28" s="87"/>
      <c r="W28" s="87"/>
      <c r="X28" s="87"/>
      <c r="Y28" s="87"/>
      <c r="Z28" s="87"/>
      <c r="AA28" s="437"/>
      <c r="AC28" s="577" t="s">
        <v>413</v>
      </c>
      <c r="AD28" s="688">
        <f>AR33</f>
        <v>0</v>
      </c>
      <c r="AE28" s="697">
        <f t="shared" ref="AE28:AM28" si="28">AS33</f>
        <v>0.13125000000000001</v>
      </c>
      <c r="AF28" s="688">
        <f t="shared" si="28"/>
        <v>1.2500000000000001E-2</v>
      </c>
      <c r="AG28" s="769">
        <f t="shared" si="28"/>
        <v>0.30625000000000002</v>
      </c>
      <c r="AH28" s="769">
        <f t="shared" si="28"/>
        <v>0.22500000000000001</v>
      </c>
      <c r="AI28" s="688">
        <f t="shared" si="28"/>
        <v>6.2500000000000003E-3</v>
      </c>
      <c r="AJ28" s="688">
        <f t="shared" si="28"/>
        <v>1.8749999999999999E-2</v>
      </c>
      <c r="AK28" s="697">
        <f t="shared" si="28"/>
        <v>8.7499999999999994E-2</v>
      </c>
      <c r="AL28" s="688">
        <f t="shared" si="28"/>
        <v>6.2500000000000003E-3</v>
      </c>
      <c r="AM28" s="688">
        <f t="shared" si="28"/>
        <v>0.16250000000000001</v>
      </c>
      <c r="AN28" s="688">
        <f>BB33</f>
        <v>4.3749999999999997E-2</v>
      </c>
      <c r="AO28" s="699"/>
      <c r="AQ28" s="106" t="s">
        <v>544</v>
      </c>
      <c r="AR28" s="52">
        <f t="shared" ref="AR28:BB28" si="29">+AR60/$BC60</f>
        <v>1.4084507042253521E-2</v>
      </c>
      <c r="AS28" s="53">
        <f t="shared" si="29"/>
        <v>0.15492957746478872</v>
      </c>
      <c r="AT28" s="53">
        <f t="shared" si="29"/>
        <v>0</v>
      </c>
      <c r="AU28" s="53">
        <f t="shared" si="29"/>
        <v>0.47887323943661969</v>
      </c>
      <c r="AV28" s="53">
        <f t="shared" si="29"/>
        <v>0.16901408450704225</v>
      </c>
      <c r="AW28" s="53">
        <f t="shared" si="29"/>
        <v>4.2253521126760563E-2</v>
      </c>
      <c r="AX28" s="53">
        <f t="shared" si="29"/>
        <v>0</v>
      </c>
      <c r="AY28" s="53">
        <f t="shared" si="29"/>
        <v>0.12676056338028169</v>
      </c>
      <c r="AZ28" s="53">
        <f t="shared" si="29"/>
        <v>0</v>
      </c>
      <c r="BA28" s="53">
        <f t="shared" si="29"/>
        <v>1.4084507042253521E-2</v>
      </c>
      <c r="BB28" s="47">
        <f t="shared" si="29"/>
        <v>0</v>
      </c>
      <c r="BC28" s="124"/>
    </row>
    <row r="29" spans="1:55">
      <c r="A29" s="436"/>
      <c r="B29" s="87"/>
      <c r="C29" s="87"/>
      <c r="D29" s="87"/>
      <c r="E29" s="87"/>
      <c r="F29" s="87"/>
      <c r="G29" s="87"/>
      <c r="H29" s="87"/>
      <c r="I29" s="87"/>
      <c r="J29" s="87"/>
      <c r="K29" s="87"/>
      <c r="L29" s="87"/>
      <c r="M29" s="87"/>
      <c r="N29" s="87"/>
      <c r="O29" s="87"/>
      <c r="P29" s="87"/>
      <c r="Q29" s="87"/>
      <c r="R29" s="87"/>
      <c r="S29" s="87"/>
      <c r="T29" s="87"/>
      <c r="U29" s="87"/>
      <c r="V29" s="87"/>
      <c r="W29" s="87"/>
      <c r="X29" s="87"/>
      <c r="Y29" s="87"/>
      <c r="Z29" s="87"/>
      <c r="AA29" s="437"/>
      <c r="AC29" s="577" t="s">
        <v>414</v>
      </c>
      <c r="AD29" s="688">
        <f>AR32</f>
        <v>2.5125628140703518E-3</v>
      </c>
      <c r="AE29" s="697">
        <f t="shared" ref="AE29:AM29" si="30">AS32</f>
        <v>0.15075376884422109</v>
      </c>
      <c r="AF29" s="688">
        <f t="shared" si="30"/>
        <v>2.0100502512562814E-2</v>
      </c>
      <c r="AG29" s="769">
        <f t="shared" si="30"/>
        <v>0.3592964824120603</v>
      </c>
      <c r="AH29" s="769">
        <f t="shared" si="30"/>
        <v>0.24371859296482412</v>
      </c>
      <c r="AI29" s="688">
        <f t="shared" si="30"/>
        <v>1.2562814070351759E-2</v>
      </c>
      <c r="AJ29" s="688">
        <f t="shared" si="30"/>
        <v>1.0050251256281407E-2</v>
      </c>
      <c r="AK29" s="697">
        <f t="shared" si="30"/>
        <v>7.0351758793969849E-2</v>
      </c>
      <c r="AL29" s="688">
        <f t="shared" si="30"/>
        <v>5.0251256281407036E-3</v>
      </c>
      <c r="AM29" s="688">
        <f t="shared" si="30"/>
        <v>0.10804020100502512</v>
      </c>
      <c r="AN29" s="688">
        <f>BB32</f>
        <v>1.7587939698492462E-2</v>
      </c>
      <c r="AO29" s="699"/>
      <c r="AQ29" s="108" t="s">
        <v>430</v>
      </c>
      <c r="AR29" s="52">
        <f t="shared" ref="AR29:BB29" si="31">+AR61/$BC61</f>
        <v>0</v>
      </c>
      <c r="AS29" s="53">
        <f t="shared" si="31"/>
        <v>0.11904761904761904</v>
      </c>
      <c r="AT29" s="53">
        <f t="shared" si="31"/>
        <v>1.1904761904761904E-2</v>
      </c>
      <c r="AU29" s="53">
        <f t="shared" si="31"/>
        <v>0.58333333333333337</v>
      </c>
      <c r="AV29" s="53">
        <f t="shared" si="31"/>
        <v>0.19047619047619047</v>
      </c>
      <c r="AW29" s="53">
        <f t="shared" si="31"/>
        <v>2.3809523809523808E-2</v>
      </c>
      <c r="AX29" s="53">
        <f t="shared" si="31"/>
        <v>2.3809523809523808E-2</v>
      </c>
      <c r="AY29" s="53">
        <f t="shared" si="31"/>
        <v>4.7619047619047616E-2</v>
      </c>
      <c r="AZ29" s="53">
        <f t="shared" si="31"/>
        <v>0</v>
      </c>
      <c r="BA29" s="53">
        <f t="shared" si="31"/>
        <v>0</v>
      </c>
      <c r="BB29" s="47">
        <f t="shared" si="31"/>
        <v>0</v>
      </c>
      <c r="BC29" s="124"/>
    </row>
    <row r="30" spans="1:55">
      <c r="A30" s="436"/>
      <c r="B30" s="87"/>
      <c r="C30" s="87"/>
      <c r="D30" s="87"/>
      <c r="E30" s="87"/>
      <c r="F30" s="87"/>
      <c r="G30" s="87"/>
      <c r="H30" s="87"/>
      <c r="I30" s="87"/>
      <c r="J30" s="87"/>
      <c r="K30" s="87"/>
      <c r="L30" s="87"/>
      <c r="M30" s="87"/>
      <c r="N30" s="87"/>
      <c r="O30" s="87"/>
      <c r="P30" s="87"/>
      <c r="Q30" s="87"/>
      <c r="R30" s="87"/>
      <c r="S30" s="87"/>
      <c r="T30" s="87"/>
      <c r="U30" s="87"/>
      <c r="V30" s="87"/>
      <c r="W30" s="87"/>
      <c r="X30" s="87"/>
      <c r="Y30" s="87"/>
      <c r="Z30" s="87"/>
      <c r="AA30" s="437"/>
      <c r="AC30" s="577" t="s">
        <v>415</v>
      </c>
      <c r="AD30" s="688">
        <f>AR31</f>
        <v>1.1135857461024499E-2</v>
      </c>
      <c r="AE30" s="697">
        <f t="shared" ref="AE30:AM30" si="32">AS31</f>
        <v>0.12694877505567928</v>
      </c>
      <c r="AF30" s="688">
        <f t="shared" si="32"/>
        <v>1.3363028953229399E-2</v>
      </c>
      <c r="AG30" s="769">
        <f t="shared" si="32"/>
        <v>0.41202672605790647</v>
      </c>
      <c r="AH30" s="769">
        <f t="shared" si="32"/>
        <v>0.25612472160356348</v>
      </c>
      <c r="AI30" s="688">
        <f t="shared" si="32"/>
        <v>2.8953229398663696E-2</v>
      </c>
      <c r="AJ30" s="688">
        <f t="shared" si="32"/>
        <v>6.6815144766146995E-3</v>
      </c>
      <c r="AK30" s="697">
        <f t="shared" si="32"/>
        <v>8.2405345211581285E-2</v>
      </c>
      <c r="AL30" s="688">
        <f t="shared" si="32"/>
        <v>0</v>
      </c>
      <c r="AM30" s="688">
        <f t="shared" si="32"/>
        <v>5.3452115812917596E-2</v>
      </c>
      <c r="AN30" s="688">
        <f>BB31</f>
        <v>8.9086859688195987E-3</v>
      </c>
      <c r="AO30" s="699"/>
      <c r="AQ30" s="108" t="s">
        <v>431</v>
      </c>
      <c r="AR30" s="52">
        <f t="shared" ref="AR30:BB30" si="33">+AR62/$BC62</f>
        <v>2.6785714285714284E-2</v>
      </c>
      <c r="AS30" s="53">
        <f t="shared" si="33"/>
        <v>8.9285714285714288E-2</v>
      </c>
      <c r="AT30" s="53">
        <f t="shared" si="33"/>
        <v>8.9285714285714281E-3</v>
      </c>
      <c r="AU30" s="53">
        <f t="shared" si="33"/>
        <v>0.38392857142857145</v>
      </c>
      <c r="AV30" s="53">
        <f t="shared" si="33"/>
        <v>0.30357142857142855</v>
      </c>
      <c r="AW30" s="53">
        <f t="shared" si="33"/>
        <v>3.5714285714285712E-2</v>
      </c>
      <c r="AX30" s="53">
        <f t="shared" si="33"/>
        <v>0</v>
      </c>
      <c r="AY30" s="53">
        <f t="shared" si="33"/>
        <v>7.1428571428571425E-2</v>
      </c>
      <c r="AZ30" s="53">
        <f t="shared" si="33"/>
        <v>0</v>
      </c>
      <c r="BA30" s="53">
        <f t="shared" si="33"/>
        <v>7.1428571428571425E-2</v>
      </c>
      <c r="BB30" s="47">
        <f t="shared" si="33"/>
        <v>8.9285714285714281E-3</v>
      </c>
      <c r="BC30" s="124"/>
    </row>
    <row r="31" spans="1:55">
      <c r="A31" s="436"/>
      <c r="B31" s="87"/>
      <c r="C31" s="87"/>
      <c r="D31" s="87"/>
      <c r="E31" s="87"/>
      <c r="F31" s="87"/>
      <c r="G31" s="87"/>
      <c r="H31" s="87"/>
      <c r="I31" s="87"/>
      <c r="J31" s="87"/>
      <c r="K31" s="87"/>
      <c r="L31" s="87"/>
      <c r="M31" s="87"/>
      <c r="N31" s="87"/>
      <c r="O31" s="87"/>
      <c r="P31" s="87"/>
      <c r="Q31" s="87"/>
      <c r="R31" s="87"/>
      <c r="S31" s="87"/>
      <c r="T31" s="87"/>
      <c r="U31" s="87"/>
      <c r="V31" s="87"/>
      <c r="W31" s="87"/>
      <c r="X31" s="87"/>
      <c r="Y31" s="87"/>
      <c r="Z31" s="87"/>
      <c r="AA31" s="437"/>
      <c r="AC31" s="577" t="s">
        <v>416</v>
      </c>
      <c r="AD31" s="688">
        <f>AR30</f>
        <v>2.6785714285714284E-2</v>
      </c>
      <c r="AE31" s="697">
        <f t="shared" ref="AE31:AM31" si="34">AS30</f>
        <v>8.9285714285714288E-2</v>
      </c>
      <c r="AF31" s="688">
        <f t="shared" si="34"/>
        <v>8.9285714285714281E-3</v>
      </c>
      <c r="AG31" s="769">
        <f t="shared" si="34"/>
        <v>0.38392857142857145</v>
      </c>
      <c r="AH31" s="769">
        <f t="shared" si="34"/>
        <v>0.30357142857142855</v>
      </c>
      <c r="AI31" s="688">
        <f t="shared" si="34"/>
        <v>3.5714285714285712E-2</v>
      </c>
      <c r="AJ31" s="688">
        <f t="shared" si="34"/>
        <v>0</v>
      </c>
      <c r="AK31" s="697">
        <f t="shared" si="34"/>
        <v>7.1428571428571425E-2</v>
      </c>
      <c r="AL31" s="688">
        <f t="shared" si="34"/>
        <v>0</v>
      </c>
      <c r="AM31" s="688">
        <f t="shared" si="34"/>
        <v>7.1428571428571425E-2</v>
      </c>
      <c r="AN31" s="688">
        <f>BB30</f>
        <v>8.9285714285714281E-3</v>
      </c>
      <c r="AO31" s="699"/>
      <c r="AQ31" s="108" t="s">
        <v>432</v>
      </c>
      <c r="AR31" s="52">
        <f t="shared" ref="AR31:BB31" si="35">+AR63/$BC63</f>
        <v>1.1135857461024499E-2</v>
      </c>
      <c r="AS31" s="53">
        <f t="shared" si="35"/>
        <v>0.12694877505567928</v>
      </c>
      <c r="AT31" s="53">
        <f t="shared" si="35"/>
        <v>1.3363028953229399E-2</v>
      </c>
      <c r="AU31" s="53">
        <f t="shared" si="35"/>
        <v>0.41202672605790647</v>
      </c>
      <c r="AV31" s="53">
        <f t="shared" si="35"/>
        <v>0.25612472160356348</v>
      </c>
      <c r="AW31" s="53">
        <f t="shared" si="35"/>
        <v>2.8953229398663696E-2</v>
      </c>
      <c r="AX31" s="53">
        <f t="shared" si="35"/>
        <v>6.6815144766146995E-3</v>
      </c>
      <c r="AY31" s="53">
        <f t="shared" si="35"/>
        <v>8.2405345211581285E-2</v>
      </c>
      <c r="AZ31" s="53">
        <f t="shared" si="35"/>
        <v>0</v>
      </c>
      <c r="BA31" s="53">
        <f t="shared" si="35"/>
        <v>5.3452115812917596E-2</v>
      </c>
      <c r="BB31" s="47">
        <f t="shared" si="35"/>
        <v>8.9086859688195987E-3</v>
      </c>
      <c r="BC31" s="124"/>
    </row>
    <row r="32" spans="1:55">
      <c r="A32" s="436"/>
      <c r="B32" s="87"/>
      <c r="C32" s="87"/>
      <c r="D32" s="87"/>
      <c r="E32" s="87"/>
      <c r="F32" s="87"/>
      <c r="G32" s="87"/>
      <c r="H32" s="87"/>
      <c r="I32" s="87"/>
      <c r="J32" s="87"/>
      <c r="K32" s="87"/>
      <c r="L32" s="87"/>
      <c r="M32" s="87"/>
      <c r="N32" s="87"/>
      <c r="O32" s="87"/>
      <c r="P32" s="87"/>
      <c r="Q32" s="87"/>
      <c r="R32" s="87"/>
      <c r="S32" s="87"/>
      <c r="T32" s="87"/>
      <c r="U32" s="87"/>
      <c r="V32" s="87"/>
      <c r="W32" s="87"/>
      <c r="X32" s="87"/>
      <c r="Y32" s="87"/>
      <c r="Z32" s="87"/>
      <c r="AA32" s="437"/>
      <c r="AC32" s="577" t="s">
        <v>417</v>
      </c>
      <c r="AD32" s="688">
        <f>AR29</f>
        <v>0</v>
      </c>
      <c r="AE32" s="697">
        <f t="shared" ref="AE32:AM32" si="36">AS29</f>
        <v>0.11904761904761904</v>
      </c>
      <c r="AF32" s="688">
        <f t="shared" si="36"/>
        <v>1.1904761904761904E-2</v>
      </c>
      <c r="AG32" s="769">
        <f t="shared" si="36"/>
        <v>0.58333333333333337</v>
      </c>
      <c r="AH32" s="769">
        <f t="shared" si="36"/>
        <v>0.19047619047619047</v>
      </c>
      <c r="AI32" s="688">
        <f t="shared" si="36"/>
        <v>2.3809523809523808E-2</v>
      </c>
      <c r="AJ32" s="688">
        <f t="shared" si="36"/>
        <v>2.3809523809523808E-2</v>
      </c>
      <c r="AK32" s="697">
        <f t="shared" si="36"/>
        <v>4.7619047619047616E-2</v>
      </c>
      <c r="AL32" s="688">
        <f t="shared" si="36"/>
        <v>0</v>
      </c>
      <c r="AM32" s="688">
        <f t="shared" si="36"/>
        <v>0</v>
      </c>
      <c r="AN32" s="688">
        <f>BB29</f>
        <v>0</v>
      </c>
      <c r="AO32" s="699"/>
      <c r="AQ32" s="108" t="s">
        <v>433</v>
      </c>
      <c r="AR32" s="52">
        <f t="shared" ref="AR32:BB32" si="37">+AR64/$BC64</f>
        <v>2.5125628140703518E-3</v>
      </c>
      <c r="AS32" s="53">
        <f t="shared" si="37"/>
        <v>0.15075376884422109</v>
      </c>
      <c r="AT32" s="53">
        <f t="shared" si="37"/>
        <v>2.0100502512562814E-2</v>
      </c>
      <c r="AU32" s="53">
        <f t="shared" si="37"/>
        <v>0.3592964824120603</v>
      </c>
      <c r="AV32" s="53">
        <f t="shared" si="37"/>
        <v>0.24371859296482412</v>
      </c>
      <c r="AW32" s="53">
        <f t="shared" si="37"/>
        <v>1.2562814070351759E-2</v>
      </c>
      <c r="AX32" s="53">
        <f t="shared" si="37"/>
        <v>1.0050251256281407E-2</v>
      </c>
      <c r="AY32" s="53">
        <f t="shared" si="37"/>
        <v>7.0351758793969849E-2</v>
      </c>
      <c r="AZ32" s="53">
        <f t="shared" si="37"/>
        <v>5.0251256281407036E-3</v>
      </c>
      <c r="BA32" s="53">
        <f t="shared" si="37"/>
        <v>0.10804020100502512</v>
      </c>
      <c r="BB32" s="47">
        <f t="shared" si="37"/>
        <v>1.7587939698492462E-2</v>
      </c>
      <c r="BC32" s="124"/>
    </row>
    <row r="33" spans="1:55" ht="11.25" thickBot="1">
      <c r="A33" s="436"/>
      <c r="B33" s="87"/>
      <c r="C33" s="87"/>
      <c r="D33" s="87"/>
      <c r="E33" s="87"/>
      <c r="F33" s="87"/>
      <c r="G33" s="87"/>
      <c r="H33" s="87"/>
      <c r="I33" s="87"/>
      <c r="J33" s="87"/>
      <c r="K33" s="87"/>
      <c r="L33" s="87"/>
      <c r="M33" s="87"/>
      <c r="N33" s="87"/>
      <c r="O33" s="87"/>
      <c r="P33" s="87"/>
      <c r="Q33" s="87"/>
      <c r="R33" s="87"/>
      <c r="S33" s="87"/>
      <c r="T33" s="87"/>
      <c r="U33" s="87"/>
      <c r="V33" s="87"/>
      <c r="W33" s="87"/>
      <c r="X33" s="87"/>
      <c r="Y33" s="87"/>
      <c r="Z33" s="87"/>
      <c r="AA33" s="437"/>
      <c r="AC33" s="577" t="s">
        <v>418</v>
      </c>
      <c r="AD33" s="688">
        <f>AR28</f>
        <v>1.4084507042253521E-2</v>
      </c>
      <c r="AE33" s="697">
        <f t="shared" ref="AE33:AM33" si="38">AS28</f>
        <v>0.15492957746478872</v>
      </c>
      <c r="AF33" s="688">
        <f t="shared" si="38"/>
        <v>0</v>
      </c>
      <c r="AG33" s="769">
        <f t="shared" si="38"/>
        <v>0.47887323943661969</v>
      </c>
      <c r="AH33" s="769">
        <f t="shared" si="38"/>
        <v>0.16901408450704225</v>
      </c>
      <c r="AI33" s="688">
        <f t="shared" si="38"/>
        <v>4.2253521126760563E-2</v>
      </c>
      <c r="AJ33" s="688">
        <f t="shared" si="38"/>
        <v>0</v>
      </c>
      <c r="AK33" s="697">
        <f t="shared" si="38"/>
        <v>0.12676056338028169</v>
      </c>
      <c r="AL33" s="688">
        <f t="shared" si="38"/>
        <v>0</v>
      </c>
      <c r="AM33" s="688">
        <f t="shared" si="38"/>
        <v>1.4084507042253521E-2</v>
      </c>
      <c r="AN33" s="688">
        <f>BB28</f>
        <v>0</v>
      </c>
      <c r="AO33" s="699"/>
      <c r="AQ33" s="129" t="s">
        <v>434</v>
      </c>
      <c r="AR33" s="122">
        <f t="shared" ref="AR33:BB33" si="39">+AR65/$BC65</f>
        <v>0</v>
      </c>
      <c r="AS33" s="35">
        <f t="shared" si="39"/>
        <v>0.13125000000000001</v>
      </c>
      <c r="AT33" s="35">
        <f t="shared" si="39"/>
        <v>1.2500000000000001E-2</v>
      </c>
      <c r="AU33" s="35">
        <f t="shared" si="39"/>
        <v>0.30625000000000002</v>
      </c>
      <c r="AV33" s="35">
        <f t="shared" si="39"/>
        <v>0.22500000000000001</v>
      </c>
      <c r="AW33" s="35">
        <f t="shared" si="39"/>
        <v>6.2500000000000003E-3</v>
      </c>
      <c r="AX33" s="35">
        <f t="shared" si="39"/>
        <v>1.8749999999999999E-2</v>
      </c>
      <c r="AY33" s="35">
        <f t="shared" si="39"/>
        <v>8.7499999999999994E-2</v>
      </c>
      <c r="AZ33" s="35">
        <f t="shared" si="39"/>
        <v>6.2500000000000003E-3</v>
      </c>
      <c r="BA33" s="35">
        <f t="shared" si="39"/>
        <v>0.16250000000000001</v>
      </c>
      <c r="BB33" s="36">
        <f t="shared" si="39"/>
        <v>4.3749999999999997E-2</v>
      </c>
      <c r="BC33" s="124"/>
    </row>
    <row r="34" spans="1:55">
      <c r="A34" s="436"/>
      <c r="B34" s="87"/>
      <c r="C34" s="87"/>
      <c r="D34" s="87"/>
      <c r="E34" s="87"/>
      <c r="F34" s="87"/>
      <c r="G34" s="87"/>
      <c r="H34" s="87"/>
      <c r="I34" s="87"/>
      <c r="J34" s="87"/>
      <c r="K34" s="87"/>
      <c r="L34" s="87"/>
      <c r="M34" s="87"/>
      <c r="N34" s="87"/>
      <c r="O34" s="87"/>
      <c r="P34" s="87"/>
      <c r="Q34" s="87"/>
      <c r="R34" s="87"/>
      <c r="S34" s="87"/>
      <c r="T34" s="87"/>
      <c r="U34" s="87"/>
      <c r="V34" s="87"/>
      <c r="W34" s="87"/>
      <c r="X34" s="87"/>
      <c r="Y34" s="87"/>
      <c r="Z34" s="87"/>
      <c r="AA34" s="437"/>
      <c r="AC34" s="120"/>
      <c r="AD34" s="699"/>
      <c r="AE34" s="699"/>
      <c r="AF34" s="699"/>
      <c r="AG34" s="699"/>
      <c r="AH34" s="699"/>
      <c r="AI34" s="699"/>
      <c r="AJ34" s="699"/>
      <c r="AK34" s="699"/>
      <c r="AL34" s="699"/>
      <c r="AM34" s="699"/>
      <c r="AN34" s="699"/>
      <c r="AO34" s="699"/>
      <c r="AQ34" s="120"/>
      <c r="AR34" s="124"/>
      <c r="AS34" s="124"/>
      <c r="AT34" s="124"/>
      <c r="AU34" s="124"/>
      <c r="AV34" s="124"/>
      <c r="AW34" s="124"/>
      <c r="AX34" s="124"/>
      <c r="AY34" s="124"/>
      <c r="AZ34" s="124"/>
      <c r="BA34" s="124"/>
      <c r="BB34" s="124"/>
      <c r="BC34" s="124"/>
    </row>
    <row r="35" spans="1:55" ht="11.25" thickBot="1">
      <c r="A35" s="436"/>
      <c r="B35" s="87"/>
      <c r="C35" s="87"/>
      <c r="D35" s="87"/>
      <c r="E35" s="87"/>
      <c r="F35" s="87"/>
      <c r="G35" s="87"/>
      <c r="H35" s="87"/>
      <c r="I35" s="87"/>
      <c r="J35" s="87"/>
      <c r="K35" s="87"/>
      <c r="L35" s="87"/>
      <c r="M35" s="87"/>
      <c r="N35" s="87"/>
      <c r="O35" s="87"/>
      <c r="P35" s="87"/>
      <c r="Q35" s="87"/>
      <c r="R35" s="87"/>
      <c r="S35" s="87"/>
      <c r="T35" s="87"/>
      <c r="U35" s="87"/>
      <c r="V35" s="87"/>
      <c r="W35" s="87"/>
      <c r="X35" s="87"/>
      <c r="Y35" s="87"/>
      <c r="Z35" s="87"/>
      <c r="AA35" s="437"/>
      <c r="AC35" s="26" t="s">
        <v>33</v>
      </c>
      <c r="AO35" s="26"/>
      <c r="AQ35" s="26" t="s">
        <v>33</v>
      </c>
      <c r="BC35" s="26"/>
    </row>
    <row r="36" spans="1:55" ht="30.75" customHeight="1">
      <c r="A36" s="436"/>
      <c r="B36" s="87"/>
      <c r="C36" s="87"/>
      <c r="D36" s="87"/>
      <c r="E36" s="87"/>
      <c r="F36" s="87"/>
      <c r="G36" s="87"/>
      <c r="H36" s="87"/>
      <c r="I36" s="87"/>
      <c r="J36" s="87"/>
      <c r="K36" s="87"/>
      <c r="L36" s="87"/>
      <c r="M36" s="87"/>
      <c r="N36" s="87"/>
      <c r="O36" s="87"/>
      <c r="P36" s="87"/>
      <c r="Q36" s="87"/>
      <c r="R36" s="87"/>
      <c r="S36" s="87"/>
      <c r="T36" s="87"/>
      <c r="U36" s="87"/>
      <c r="V36" s="87"/>
      <c r="W36" s="87"/>
      <c r="X36" s="87"/>
      <c r="Y36" s="87"/>
      <c r="Z36" s="87"/>
      <c r="AA36" s="437"/>
      <c r="AC36" s="582"/>
      <c r="AD36" s="701" t="s">
        <v>447</v>
      </c>
      <c r="AE36" s="702" t="s">
        <v>448</v>
      </c>
      <c r="AF36" s="702" t="s">
        <v>449</v>
      </c>
      <c r="AG36" s="702" t="s">
        <v>451</v>
      </c>
      <c r="AH36" s="701" t="s">
        <v>452</v>
      </c>
      <c r="AI36" s="702" t="s">
        <v>453</v>
      </c>
      <c r="AJ36" s="702" t="s">
        <v>454</v>
      </c>
      <c r="AK36" s="702" t="s">
        <v>455</v>
      </c>
      <c r="AL36" s="575" t="s">
        <v>533</v>
      </c>
      <c r="AM36" s="680" t="s">
        <v>595</v>
      </c>
      <c r="AN36" s="575" t="s">
        <v>546</v>
      </c>
      <c r="AO36" s="575" t="s">
        <v>545</v>
      </c>
      <c r="AQ36" s="685"/>
      <c r="AR36" s="681" t="s">
        <v>447</v>
      </c>
      <c r="AS36" s="682" t="s">
        <v>448</v>
      </c>
      <c r="AT36" s="682" t="s">
        <v>449</v>
      </c>
      <c r="AU36" s="682" t="s">
        <v>451</v>
      </c>
      <c r="AV36" s="683" t="s">
        <v>452</v>
      </c>
      <c r="AW36" s="682" t="s">
        <v>453</v>
      </c>
      <c r="AX36" s="682" t="s">
        <v>454</v>
      </c>
      <c r="AY36" s="682" t="s">
        <v>455</v>
      </c>
      <c r="AZ36" s="564" t="s">
        <v>533</v>
      </c>
      <c r="BA36" s="684" t="s">
        <v>595</v>
      </c>
      <c r="BB36" s="606" t="s">
        <v>546</v>
      </c>
      <c r="BC36" s="686" t="s">
        <v>545</v>
      </c>
    </row>
    <row r="37" spans="1:55" ht="11.25" thickBot="1">
      <c r="A37" s="436"/>
      <c r="B37" s="87"/>
      <c r="C37" s="87"/>
      <c r="D37" s="87"/>
      <c r="E37" s="87"/>
      <c r="F37" s="87"/>
      <c r="G37" s="87"/>
      <c r="H37" s="87"/>
      <c r="I37" s="87"/>
      <c r="J37" s="87"/>
      <c r="K37" s="87"/>
      <c r="L37" s="87"/>
      <c r="M37" s="87"/>
      <c r="N37" s="87"/>
      <c r="O37" s="87"/>
      <c r="P37" s="87"/>
      <c r="Q37" s="87"/>
      <c r="R37" s="87"/>
      <c r="S37" s="87"/>
      <c r="T37" s="87"/>
      <c r="U37" s="87"/>
      <c r="V37" s="87"/>
      <c r="W37" s="87"/>
      <c r="X37" s="87"/>
      <c r="Y37" s="87"/>
      <c r="Z37" s="87"/>
      <c r="AA37" s="437"/>
      <c r="AC37" s="575" t="s">
        <v>547</v>
      </c>
      <c r="AD37" s="696">
        <f t="shared" ref="AD37:AO37" si="40">AR37</f>
        <v>10</v>
      </c>
      <c r="AE37" s="696">
        <f t="shared" si="40"/>
        <v>169</v>
      </c>
      <c r="AF37" s="696">
        <f t="shared" si="40"/>
        <v>18</v>
      </c>
      <c r="AG37" s="696">
        <f t="shared" si="40"/>
        <v>503</v>
      </c>
      <c r="AH37" s="696">
        <f t="shared" si="40"/>
        <v>310</v>
      </c>
      <c r="AI37" s="696">
        <f t="shared" si="40"/>
        <v>28</v>
      </c>
      <c r="AJ37" s="696">
        <f t="shared" si="40"/>
        <v>12</v>
      </c>
      <c r="AK37" s="696">
        <f t="shared" si="40"/>
        <v>100</v>
      </c>
      <c r="AL37" s="696">
        <f t="shared" si="40"/>
        <v>3</v>
      </c>
      <c r="AM37" s="696">
        <f t="shared" si="40"/>
        <v>102</v>
      </c>
      <c r="AN37" s="696">
        <f t="shared" si="40"/>
        <v>19</v>
      </c>
      <c r="AO37" s="696">
        <f t="shared" si="40"/>
        <v>1274</v>
      </c>
      <c r="AQ37" s="37" t="s">
        <v>547</v>
      </c>
      <c r="AR37" s="82">
        <f>+集計・資料①!DA32</f>
        <v>10</v>
      </c>
      <c r="AS37" s="82">
        <f>+集計・資料①!DB32</f>
        <v>169</v>
      </c>
      <c r="AT37" s="82">
        <f>+集計・資料①!DC32</f>
        <v>18</v>
      </c>
      <c r="AU37" s="82">
        <f>+集計・資料①!DD32</f>
        <v>503</v>
      </c>
      <c r="AV37" s="82">
        <f>+集計・資料①!DE32</f>
        <v>310</v>
      </c>
      <c r="AW37" s="82">
        <f>+集計・資料①!DF32</f>
        <v>28</v>
      </c>
      <c r="AX37" s="82">
        <f>+集計・資料①!DG32</f>
        <v>12</v>
      </c>
      <c r="AY37" s="82">
        <f>+集計・資料①!DH32</f>
        <v>100</v>
      </c>
      <c r="AZ37" s="64">
        <f>+集計・資料①!DI32</f>
        <v>3</v>
      </c>
      <c r="BA37" s="83">
        <f>+集計・資料①!DJ32</f>
        <v>102</v>
      </c>
      <c r="BB37" s="64">
        <f>+集計・資料①!DK32</f>
        <v>19</v>
      </c>
      <c r="BC37" s="65">
        <f>+SUM(AR37:BB37)</f>
        <v>1274</v>
      </c>
    </row>
    <row r="38" spans="1:55">
      <c r="A38" s="436"/>
      <c r="B38" s="87"/>
      <c r="C38" s="87"/>
      <c r="D38" s="87"/>
      <c r="E38" s="87"/>
      <c r="F38" s="87"/>
      <c r="G38" s="87"/>
      <c r="H38" s="87"/>
      <c r="I38" s="87"/>
      <c r="J38" s="87"/>
      <c r="K38" s="87"/>
      <c r="L38" s="87"/>
      <c r="M38" s="87"/>
      <c r="N38" s="87"/>
      <c r="O38" s="87"/>
      <c r="P38" s="87"/>
      <c r="Q38" s="87"/>
      <c r="R38" s="87"/>
      <c r="S38" s="87"/>
      <c r="T38" s="87"/>
      <c r="U38" s="87"/>
      <c r="V38" s="87"/>
      <c r="W38" s="87"/>
      <c r="X38" s="87"/>
      <c r="Y38" s="87"/>
      <c r="Z38" s="87"/>
      <c r="AA38" s="437"/>
      <c r="AO38" s="26"/>
      <c r="BC38" s="26"/>
    </row>
    <row r="39" spans="1:55">
      <c r="A39" s="436"/>
      <c r="B39" s="87"/>
      <c r="C39" s="87"/>
      <c r="D39" s="87"/>
      <c r="E39" s="87"/>
      <c r="F39" s="87"/>
      <c r="G39" s="87"/>
      <c r="H39" s="87"/>
      <c r="I39" s="87"/>
      <c r="J39" s="87"/>
      <c r="K39" s="87"/>
      <c r="L39" s="87"/>
      <c r="M39" s="87"/>
      <c r="N39" s="87"/>
      <c r="O39" s="87"/>
      <c r="P39" s="87"/>
      <c r="Q39" s="87"/>
      <c r="R39" s="87"/>
      <c r="S39" s="87"/>
      <c r="T39" s="87"/>
      <c r="U39" s="87"/>
      <c r="V39" s="87"/>
      <c r="W39" s="87"/>
      <c r="X39" s="87"/>
      <c r="Y39" s="87"/>
      <c r="Z39" s="87"/>
      <c r="AA39" s="437"/>
      <c r="AC39" s="26" t="s">
        <v>42</v>
      </c>
      <c r="AO39" s="26"/>
      <c r="AQ39" s="26" t="s">
        <v>42</v>
      </c>
      <c r="BC39" s="26"/>
    </row>
    <row r="40" spans="1:55" ht="11.25" thickBot="1">
      <c r="A40" s="436"/>
      <c r="B40" s="87"/>
      <c r="C40" s="87"/>
      <c r="D40" s="87"/>
      <c r="E40" s="87"/>
      <c r="F40" s="87"/>
      <c r="G40" s="87"/>
      <c r="H40" s="87"/>
      <c r="I40" s="87"/>
      <c r="J40" s="87"/>
      <c r="K40" s="87"/>
      <c r="L40" s="87"/>
      <c r="M40" s="87"/>
      <c r="N40" s="87"/>
      <c r="O40" s="87"/>
      <c r="P40" s="87"/>
      <c r="Q40" s="87"/>
      <c r="R40" s="87"/>
      <c r="S40" s="87"/>
      <c r="T40" s="87"/>
      <c r="U40" s="87"/>
      <c r="V40" s="87"/>
      <c r="W40" s="87"/>
      <c r="X40" s="87"/>
      <c r="Y40" s="87"/>
      <c r="Z40" s="87"/>
      <c r="AA40" s="437"/>
      <c r="AO40" s="26"/>
      <c r="BC40" s="26"/>
    </row>
    <row r="41" spans="1:55" ht="30.75" customHeight="1">
      <c r="A41" s="436"/>
      <c r="B41" s="87"/>
      <c r="C41" s="87"/>
      <c r="D41" s="87"/>
      <c r="E41" s="87"/>
      <c r="F41" s="87"/>
      <c r="G41" s="87"/>
      <c r="H41" s="87"/>
      <c r="I41" s="87"/>
      <c r="J41" s="87"/>
      <c r="K41" s="87"/>
      <c r="L41" s="87"/>
      <c r="M41" s="87"/>
      <c r="N41" s="87"/>
      <c r="O41" s="87"/>
      <c r="P41" s="87"/>
      <c r="Q41" s="87"/>
      <c r="R41" s="87"/>
      <c r="S41" s="87"/>
      <c r="T41" s="87"/>
      <c r="U41" s="87"/>
      <c r="V41" s="87"/>
      <c r="W41" s="87"/>
      <c r="X41" s="87"/>
      <c r="Y41" s="87"/>
      <c r="Z41" s="87"/>
      <c r="AA41" s="437"/>
      <c r="AC41" s="582" t="s">
        <v>539</v>
      </c>
      <c r="AD41" s="701" t="s">
        <v>447</v>
      </c>
      <c r="AE41" s="702" t="s">
        <v>448</v>
      </c>
      <c r="AF41" s="702" t="s">
        <v>449</v>
      </c>
      <c r="AG41" s="702" t="s">
        <v>451</v>
      </c>
      <c r="AH41" s="701" t="s">
        <v>452</v>
      </c>
      <c r="AI41" s="702" t="s">
        <v>453</v>
      </c>
      <c r="AJ41" s="702" t="s">
        <v>454</v>
      </c>
      <c r="AK41" s="702" t="s">
        <v>455</v>
      </c>
      <c r="AL41" s="575" t="s">
        <v>533</v>
      </c>
      <c r="AM41" s="680" t="s">
        <v>595</v>
      </c>
      <c r="AN41" s="575" t="s">
        <v>546</v>
      </c>
      <c r="AO41" s="575" t="s">
        <v>545</v>
      </c>
      <c r="AQ41" s="685" t="s">
        <v>539</v>
      </c>
      <c r="AR41" s="681" t="s">
        <v>447</v>
      </c>
      <c r="AS41" s="682" t="s">
        <v>448</v>
      </c>
      <c r="AT41" s="682" t="s">
        <v>449</v>
      </c>
      <c r="AU41" s="682" t="s">
        <v>451</v>
      </c>
      <c r="AV41" s="683" t="s">
        <v>452</v>
      </c>
      <c r="AW41" s="682" t="s">
        <v>453</v>
      </c>
      <c r="AX41" s="682" t="s">
        <v>454</v>
      </c>
      <c r="AY41" s="682" t="s">
        <v>455</v>
      </c>
      <c r="AZ41" s="564" t="s">
        <v>533</v>
      </c>
      <c r="BA41" s="684" t="s">
        <v>595</v>
      </c>
      <c r="BB41" s="606" t="s">
        <v>546</v>
      </c>
      <c r="BC41" s="686" t="s">
        <v>545</v>
      </c>
    </row>
    <row r="42" spans="1:55">
      <c r="A42" s="436"/>
      <c r="B42" s="87"/>
      <c r="C42" s="87"/>
      <c r="D42" s="87"/>
      <c r="E42" s="87"/>
      <c r="F42" s="87"/>
      <c r="G42" s="87"/>
      <c r="H42" s="87"/>
      <c r="I42" s="87"/>
      <c r="J42" s="87"/>
      <c r="K42" s="87"/>
      <c r="L42" s="87"/>
      <c r="M42" s="87"/>
      <c r="N42" s="87"/>
      <c r="O42" s="87"/>
      <c r="P42" s="87"/>
      <c r="Q42" s="87"/>
      <c r="R42" s="87"/>
      <c r="S42" s="87"/>
      <c r="T42" s="87"/>
      <c r="U42" s="87"/>
      <c r="V42" s="87"/>
      <c r="W42" s="87"/>
      <c r="X42" s="87"/>
      <c r="Y42" s="87"/>
      <c r="Z42" s="87"/>
      <c r="AA42" s="437"/>
      <c r="AC42" s="573" t="s">
        <v>401</v>
      </c>
      <c r="AD42" s="696">
        <f t="shared" ref="AD42:AO42" si="41">AR54</f>
        <v>1</v>
      </c>
      <c r="AE42" s="696">
        <f t="shared" si="41"/>
        <v>42</v>
      </c>
      <c r="AF42" s="696">
        <f t="shared" si="41"/>
        <v>1</v>
      </c>
      <c r="AG42" s="696">
        <f t="shared" si="41"/>
        <v>98</v>
      </c>
      <c r="AH42" s="696">
        <f t="shared" si="41"/>
        <v>61</v>
      </c>
      <c r="AI42" s="696">
        <f t="shared" si="41"/>
        <v>10</v>
      </c>
      <c r="AJ42" s="696">
        <f t="shared" si="41"/>
        <v>2</v>
      </c>
      <c r="AK42" s="696">
        <f t="shared" si="41"/>
        <v>10</v>
      </c>
      <c r="AL42" s="696">
        <f t="shared" si="41"/>
        <v>0</v>
      </c>
      <c r="AM42" s="696">
        <f t="shared" si="41"/>
        <v>8</v>
      </c>
      <c r="AN42" s="696">
        <f t="shared" si="41"/>
        <v>3</v>
      </c>
      <c r="AO42" s="696">
        <f t="shared" si="41"/>
        <v>236</v>
      </c>
      <c r="AQ42" s="147" t="s">
        <v>546</v>
      </c>
      <c r="AR42" s="68">
        <f>+集計・資料①!DA6</f>
        <v>0</v>
      </c>
      <c r="AS42" s="68">
        <f>+集計・資料①!DB6</f>
        <v>0</v>
      </c>
      <c r="AT42" s="68">
        <f>+集計・資料①!DC6</f>
        <v>0</v>
      </c>
      <c r="AU42" s="68">
        <f>+集計・資料①!DD6</f>
        <v>0</v>
      </c>
      <c r="AV42" s="68">
        <f>+集計・資料①!DE6</f>
        <v>0</v>
      </c>
      <c r="AW42" s="68">
        <f>+集計・資料①!DF6</f>
        <v>0</v>
      </c>
      <c r="AX42" s="68">
        <f>+集計・資料①!DG6</f>
        <v>0</v>
      </c>
      <c r="AY42" s="68">
        <f>+集計・資料①!DH6</f>
        <v>0</v>
      </c>
      <c r="AZ42" s="107">
        <f>+集計・資料①!DI6</f>
        <v>0</v>
      </c>
      <c r="BA42" s="50">
        <f>+集計・資料①!DJ6</f>
        <v>0</v>
      </c>
      <c r="BB42" s="50">
        <f>+集計・資料①!DK6</f>
        <v>0</v>
      </c>
      <c r="BC42" s="51">
        <f>+SUM(AR42:BB42)</f>
        <v>0</v>
      </c>
    </row>
    <row r="43" spans="1:55">
      <c r="A43" s="436"/>
      <c r="B43" s="87"/>
      <c r="C43" s="87"/>
      <c r="D43" s="87"/>
      <c r="E43" s="87"/>
      <c r="F43" s="87"/>
      <c r="G43" s="87"/>
      <c r="H43" s="87"/>
      <c r="I43" s="87"/>
      <c r="J43" s="87"/>
      <c r="K43" s="87"/>
      <c r="L43" s="87"/>
      <c r="M43" s="87"/>
      <c r="N43" s="87"/>
      <c r="O43" s="87"/>
      <c r="P43" s="87"/>
      <c r="Q43" s="87"/>
      <c r="R43" s="87"/>
      <c r="S43" s="87"/>
      <c r="T43" s="87"/>
      <c r="U43" s="87"/>
      <c r="V43" s="87"/>
      <c r="W43" s="87"/>
      <c r="X43" s="87"/>
      <c r="Y43" s="87"/>
      <c r="Z43" s="87"/>
      <c r="AA43" s="437"/>
      <c r="AC43" s="690" t="s">
        <v>402</v>
      </c>
      <c r="AD43" s="696">
        <f t="shared" ref="AD43:AO43" si="42">AR53</f>
        <v>1</v>
      </c>
      <c r="AE43" s="696">
        <f t="shared" si="42"/>
        <v>22</v>
      </c>
      <c r="AF43" s="696">
        <f t="shared" si="42"/>
        <v>4</v>
      </c>
      <c r="AG43" s="696">
        <f t="shared" si="42"/>
        <v>69</v>
      </c>
      <c r="AH43" s="696">
        <f t="shared" si="42"/>
        <v>51</v>
      </c>
      <c r="AI43" s="696">
        <f t="shared" si="42"/>
        <v>4</v>
      </c>
      <c r="AJ43" s="696">
        <f t="shared" si="42"/>
        <v>1</v>
      </c>
      <c r="AK43" s="696">
        <f t="shared" si="42"/>
        <v>24</v>
      </c>
      <c r="AL43" s="696">
        <f t="shared" si="42"/>
        <v>0</v>
      </c>
      <c r="AM43" s="696">
        <f t="shared" si="42"/>
        <v>12</v>
      </c>
      <c r="AN43" s="696">
        <f t="shared" si="42"/>
        <v>1</v>
      </c>
      <c r="AO43" s="696">
        <f t="shared" si="42"/>
        <v>189</v>
      </c>
      <c r="AQ43" s="18" t="s">
        <v>533</v>
      </c>
      <c r="AR43" s="68">
        <f>+集計・資料①!DA8</f>
        <v>2</v>
      </c>
      <c r="AS43" s="68">
        <f>+集計・資料①!DB8</f>
        <v>11</v>
      </c>
      <c r="AT43" s="68">
        <f>+集計・資料①!DC8</f>
        <v>1</v>
      </c>
      <c r="AU43" s="68">
        <f>+集計・資料①!DD8</f>
        <v>44</v>
      </c>
      <c r="AV43" s="68">
        <f>+集計・資料①!DE8</f>
        <v>30</v>
      </c>
      <c r="AW43" s="68">
        <f>+集計・資料①!DF8</f>
        <v>2</v>
      </c>
      <c r="AX43" s="68">
        <f>+集計・資料①!DG8</f>
        <v>2</v>
      </c>
      <c r="AY43" s="68">
        <f>+集計・資料①!DH8</f>
        <v>8</v>
      </c>
      <c r="AZ43" s="107">
        <f>+集計・資料①!DI8</f>
        <v>1</v>
      </c>
      <c r="BA43" s="98">
        <f>+集計・資料①!DJ8</f>
        <v>19</v>
      </c>
      <c r="BB43" s="98">
        <f>+集計・資料①!DK8</f>
        <v>6</v>
      </c>
      <c r="BC43" s="54">
        <f t="shared" ref="BC43:BC54" si="43">+SUM(AR43:BB43)</f>
        <v>126</v>
      </c>
    </row>
    <row r="44" spans="1:55">
      <c r="A44" s="436"/>
      <c r="B44" s="87"/>
      <c r="C44" s="87"/>
      <c r="D44" s="87"/>
      <c r="E44" s="87"/>
      <c r="F44" s="87"/>
      <c r="G44" s="87"/>
      <c r="H44" s="87"/>
      <c r="I44" s="87"/>
      <c r="J44" s="87"/>
      <c r="K44" s="87"/>
      <c r="L44" s="87"/>
      <c r="M44" s="87"/>
      <c r="N44" s="87"/>
      <c r="O44" s="87"/>
      <c r="P44" s="87"/>
      <c r="Q44" s="87"/>
      <c r="R44" s="87"/>
      <c r="S44" s="87"/>
      <c r="T44" s="87"/>
      <c r="U44" s="87"/>
      <c r="V44" s="87"/>
      <c r="W44" s="87"/>
      <c r="X44" s="87"/>
      <c r="Y44" s="87"/>
      <c r="Z44" s="87"/>
      <c r="AA44" s="437"/>
      <c r="AC44" s="573" t="s">
        <v>403</v>
      </c>
      <c r="AD44" s="696">
        <f t="shared" ref="AD44:AO44" si="44">AR52</f>
        <v>1</v>
      </c>
      <c r="AE44" s="696">
        <f t="shared" si="44"/>
        <v>3</v>
      </c>
      <c r="AF44" s="696">
        <f t="shared" si="44"/>
        <v>1</v>
      </c>
      <c r="AG44" s="696">
        <f t="shared" si="44"/>
        <v>4</v>
      </c>
      <c r="AH44" s="696">
        <f t="shared" si="44"/>
        <v>3</v>
      </c>
      <c r="AI44" s="696">
        <f t="shared" si="44"/>
        <v>0</v>
      </c>
      <c r="AJ44" s="696">
        <f t="shared" si="44"/>
        <v>0</v>
      </c>
      <c r="AK44" s="696">
        <f t="shared" si="44"/>
        <v>0</v>
      </c>
      <c r="AL44" s="696">
        <f t="shared" si="44"/>
        <v>0</v>
      </c>
      <c r="AM44" s="696">
        <f t="shared" si="44"/>
        <v>0</v>
      </c>
      <c r="AN44" s="696">
        <f t="shared" si="44"/>
        <v>0</v>
      </c>
      <c r="AO44" s="696">
        <f t="shared" si="44"/>
        <v>12</v>
      </c>
      <c r="AQ44" s="18" t="s">
        <v>534</v>
      </c>
      <c r="AR44" s="68">
        <f>+集計・資料①!DA10</f>
        <v>0</v>
      </c>
      <c r="AS44" s="68">
        <f>+集計・資料①!DB10</f>
        <v>21</v>
      </c>
      <c r="AT44" s="68">
        <f>+集計・資料①!DC10</f>
        <v>3</v>
      </c>
      <c r="AU44" s="68">
        <f>+集計・資料①!DD10</f>
        <v>71</v>
      </c>
      <c r="AV44" s="68">
        <f>+集計・資料①!DE10</f>
        <v>25</v>
      </c>
      <c r="AW44" s="68">
        <f>+集計・資料①!DF10</f>
        <v>3</v>
      </c>
      <c r="AX44" s="68">
        <f>+集計・資料①!DG10</f>
        <v>2</v>
      </c>
      <c r="AY44" s="68">
        <f>+集計・資料①!DH10</f>
        <v>7</v>
      </c>
      <c r="AZ44" s="107">
        <f>+集計・資料①!DI10</f>
        <v>0</v>
      </c>
      <c r="BA44" s="98">
        <f>+集計・資料①!DJ10</f>
        <v>11</v>
      </c>
      <c r="BB44" s="98">
        <f>+集計・資料①!DK10</f>
        <v>2</v>
      </c>
      <c r="BC44" s="54">
        <f t="shared" si="43"/>
        <v>145</v>
      </c>
    </row>
    <row r="45" spans="1:55">
      <c r="A45" s="436"/>
      <c r="B45" s="87"/>
      <c r="C45" s="87"/>
      <c r="D45" s="87"/>
      <c r="E45" s="87"/>
      <c r="F45" s="87"/>
      <c r="G45" s="87"/>
      <c r="H45" s="87"/>
      <c r="I45" s="87"/>
      <c r="J45" s="87"/>
      <c r="K45" s="87"/>
      <c r="L45" s="87"/>
      <c r="M45" s="87"/>
      <c r="N45" s="87"/>
      <c r="O45" s="87"/>
      <c r="P45" s="87"/>
      <c r="Q45" s="87"/>
      <c r="R45" s="87"/>
      <c r="S45" s="87"/>
      <c r="T45" s="87"/>
      <c r="U45" s="87"/>
      <c r="V45" s="87"/>
      <c r="W45" s="87"/>
      <c r="X45" s="87"/>
      <c r="Y45" s="87"/>
      <c r="Z45" s="87"/>
      <c r="AA45" s="437"/>
      <c r="AC45" s="690" t="s">
        <v>404</v>
      </c>
      <c r="AD45" s="696">
        <f t="shared" ref="AD45:AO45" si="45">AR51</f>
        <v>1</v>
      </c>
      <c r="AE45" s="696">
        <f t="shared" si="45"/>
        <v>0</v>
      </c>
      <c r="AF45" s="696">
        <f t="shared" si="45"/>
        <v>0</v>
      </c>
      <c r="AG45" s="696">
        <f t="shared" si="45"/>
        <v>6</v>
      </c>
      <c r="AH45" s="696">
        <f t="shared" si="45"/>
        <v>13</v>
      </c>
      <c r="AI45" s="696">
        <f t="shared" si="45"/>
        <v>1</v>
      </c>
      <c r="AJ45" s="696">
        <f t="shared" si="45"/>
        <v>0</v>
      </c>
      <c r="AK45" s="696">
        <f t="shared" si="45"/>
        <v>1</v>
      </c>
      <c r="AL45" s="696">
        <f t="shared" si="45"/>
        <v>0</v>
      </c>
      <c r="AM45" s="696">
        <f t="shared" si="45"/>
        <v>4</v>
      </c>
      <c r="AN45" s="696">
        <f t="shared" si="45"/>
        <v>0</v>
      </c>
      <c r="AO45" s="696">
        <f t="shared" si="45"/>
        <v>26</v>
      </c>
      <c r="AQ45" s="18" t="s">
        <v>532</v>
      </c>
      <c r="AR45" s="68">
        <f>+集計・資料①!DA12</f>
        <v>0</v>
      </c>
      <c r="AS45" s="68">
        <f>+集計・資料①!DB12</f>
        <v>8</v>
      </c>
      <c r="AT45" s="68">
        <f>+集計・資料①!DC12</f>
        <v>0</v>
      </c>
      <c r="AU45" s="68">
        <f>+集計・資料①!DD12</f>
        <v>17</v>
      </c>
      <c r="AV45" s="68">
        <f>+集計・資料①!DE12</f>
        <v>9</v>
      </c>
      <c r="AW45" s="68">
        <f>+集計・資料①!DF12</f>
        <v>2</v>
      </c>
      <c r="AX45" s="68">
        <f>+集計・資料①!DG12</f>
        <v>0</v>
      </c>
      <c r="AY45" s="68">
        <f>+集計・資料①!DH12</f>
        <v>4</v>
      </c>
      <c r="AZ45" s="107">
        <f>+集計・資料①!DI12</f>
        <v>0</v>
      </c>
      <c r="BA45" s="98">
        <f>+集計・資料①!DJ12</f>
        <v>2</v>
      </c>
      <c r="BB45" s="98">
        <f>+集計・資料①!DK12</f>
        <v>0</v>
      </c>
      <c r="BC45" s="54">
        <f t="shared" si="43"/>
        <v>42</v>
      </c>
    </row>
    <row r="46" spans="1:55">
      <c r="A46" s="436"/>
      <c r="B46" s="87"/>
      <c r="C46" s="87"/>
      <c r="D46" s="87"/>
      <c r="E46" s="87"/>
      <c r="F46" s="87"/>
      <c r="G46" s="87"/>
      <c r="H46" s="87"/>
      <c r="I46" s="87"/>
      <c r="J46" s="87"/>
      <c r="K46" s="87"/>
      <c r="L46" s="87"/>
      <c r="M46" s="87"/>
      <c r="N46" s="87"/>
      <c r="O46" s="87"/>
      <c r="P46" s="87"/>
      <c r="Q46" s="87"/>
      <c r="R46" s="87"/>
      <c r="S46" s="87"/>
      <c r="T46" s="87"/>
      <c r="U46" s="87"/>
      <c r="V46" s="87"/>
      <c r="W46" s="87"/>
      <c r="X46" s="87"/>
      <c r="Y46" s="87"/>
      <c r="Z46" s="87"/>
      <c r="AA46" s="437"/>
      <c r="AC46" s="573" t="s">
        <v>405</v>
      </c>
      <c r="AD46" s="696">
        <f t="shared" ref="AD46:AO46" si="46">AR50</f>
        <v>2</v>
      </c>
      <c r="AE46" s="696">
        <f t="shared" si="46"/>
        <v>26</v>
      </c>
      <c r="AF46" s="696">
        <f t="shared" si="46"/>
        <v>4</v>
      </c>
      <c r="AG46" s="696">
        <f t="shared" si="46"/>
        <v>79</v>
      </c>
      <c r="AH46" s="696">
        <f t="shared" si="46"/>
        <v>78</v>
      </c>
      <c r="AI46" s="696">
        <f t="shared" si="46"/>
        <v>3</v>
      </c>
      <c r="AJ46" s="696">
        <f t="shared" si="46"/>
        <v>4</v>
      </c>
      <c r="AK46" s="696">
        <f t="shared" si="46"/>
        <v>14</v>
      </c>
      <c r="AL46" s="696">
        <f t="shared" si="46"/>
        <v>1</v>
      </c>
      <c r="AM46" s="696">
        <f t="shared" si="46"/>
        <v>23</v>
      </c>
      <c r="AN46" s="696">
        <f t="shared" si="46"/>
        <v>6</v>
      </c>
      <c r="AO46" s="696">
        <f t="shared" si="46"/>
        <v>240</v>
      </c>
      <c r="AQ46" s="18" t="s">
        <v>531</v>
      </c>
      <c r="AR46" s="68">
        <f>+集計・資料①!DA14</f>
        <v>2</v>
      </c>
      <c r="AS46" s="68">
        <f>+集計・資料①!DB14</f>
        <v>21</v>
      </c>
      <c r="AT46" s="68">
        <f>+集計・資料①!DC14</f>
        <v>2</v>
      </c>
      <c r="AU46" s="68">
        <f>+集計・資料①!DD14</f>
        <v>92</v>
      </c>
      <c r="AV46" s="68">
        <f>+集計・資料①!DE14</f>
        <v>27</v>
      </c>
      <c r="AW46" s="68">
        <f>+集計・資料①!DF14</f>
        <v>2</v>
      </c>
      <c r="AX46" s="68">
        <f>+集計・資料①!DG14</f>
        <v>1</v>
      </c>
      <c r="AY46" s="68">
        <f>+集計・資料①!DH14</f>
        <v>24</v>
      </c>
      <c r="AZ46" s="107">
        <f>+集計・資料①!DI14</f>
        <v>0</v>
      </c>
      <c r="BA46" s="98">
        <f>+集計・資料①!DJ14</f>
        <v>10</v>
      </c>
      <c r="BB46" s="98">
        <f>+集計・資料①!DK14</f>
        <v>0</v>
      </c>
      <c r="BC46" s="54">
        <f t="shared" si="43"/>
        <v>181</v>
      </c>
    </row>
    <row r="47" spans="1:55">
      <c r="A47" s="436"/>
      <c r="B47" s="87"/>
      <c r="C47" s="87"/>
      <c r="D47" s="87"/>
      <c r="E47" s="87"/>
      <c r="F47" s="87"/>
      <c r="G47" s="87"/>
      <c r="H47" s="87"/>
      <c r="I47" s="87"/>
      <c r="J47" s="87"/>
      <c r="K47" s="87"/>
      <c r="L47" s="87"/>
      <c r="M47" s="87"/>
      <c r="N47" s="87"/>
      <c r="O47" s="87"/>
      <c r="P47" s="87"/>
      <c r="Q47" s="87"/>
      <c r="R47" s="87"/>
      <c r="S47" s="87"/>
      <c r="T47" s="87"/>
      <c r="U47" s="87"/>
      <c r="V47" s="87"/>
      <c r="W47" s="87"/>
      <c r="X47" s="87"/>
      <c r="Y47" s="87"/>
      <c r="Z47" s="87"/>
      <c r="AA47" s="437"/>
      <c r="AC47" s="690" t="s">
        <v>406</v>
      </c>
      <c r="AD47" s="696">
        <f t="shared" ref="AD47:AO47" si="47">AR49</f>
        <v>0</v>
      </c>
      <c r="AE47" s="696">
        <f t="shared" si="47"/>
        <v>1</v>
      </c>
      <c r="AF47" s="696">
        <f t="shared" si="47"/>
        <v>1</v>
      </c>
      <c r="AG47" s="696">
        <f t="shared" si="47"/>
        <v>8</v>
      </c>
      <c r="AH47" s="696">
        <f t="shared" si="47"/>
        <v>5</v>
      </c>
      <c r="AI47" s="696">
        <f t="shared" si="47"/>
        <v>1</v>
      </c>
      <c r="AJ47" s="696">
        <f t="shared" si="47"/>
        <v>0</v>
      </c>
      <c r="AK47" s="696">
        <f t="shared" si="47"/>
        <v>0</v>
      </c>
      <c r="AL47" s="696">
        <f t="shared" si="47"/>
        <v>1</v>
      </c>
      <c r="AM47" s="696">
        <f t="shared" si="47"/>
        <v>4</v>
      </c>
      <c r="AN47" s="696">
        <f t="shared" si="47"/>
        <v>0</v>
      </c>
      <c r="AO47" s="696">
        <f t="shared" si="47"/>
        <v>21</v>
      </c>
      <c r="AQ47" s="18" t="s">
        <v>530</v>
      </c>
      <c r="AR47" s="68">
        <f>+集計・資料①!DA16</f>
        <v>0</v>
      </c>
      <c r="AS47" s="68">
        <f>+集計・資料①!DB16</f>
        <v>11</v>
      </c>
      <c r="AT47" s="68">
        <f>+集計・資料①!DC16</f>
        <v>0</v>
      </c>
      <c r="AU47" s="68">
        <f>+集計・資料①!DD16</f>
        <v>10</v>
      </c>
      <c r="AV47" s="68">
        <f>+集計・資料①!DE16</f>
        <v>4</v>
      </c>
      <c r="AW47" s="68">
        <f>+集計・資料①!DF16</f>
        <v>0</v>
      </c>
      <c r="AX47" s="68">
        <f>+集計・資料①!DG16</f>
        <v>0</v>
      </c>
      <c r="AY47" s="68">
        <f>+集計・資料①!DH16</f>
        <v>7</v>
      </c>
      <c r="AZ47" s="107">
        <f>+集計・資料①!DI16</f>
        <v>0</v>
      </c>
      <c r="BA47" s="98">
        <f>+集計・資料①!DJ16</f>
        <v>2</v>
      </c>
      <c r="BB47" s="98">
        <f>+集計・資料①!DK16</f>
        <v>1</v>
      </c>
      <c r="BC47" s="54">
        <f t="shared" si="43"/>
        <v>35</v>
      </c>
    </row>
    <row r="48" spans="1:55">
      <c r="A48" s="436"/>
      <c r="B48" s="87"/>
      <c r="C48" s="87"/>
      <c r="D48" s="87"/>
      <c r="E48" s="87"/>
      <c r="F48" s="87"/>
      <c r="G48" s="87"/>
      <c r="H48" s="87"/>
      <c r="I48" s="87"/>
      <c r="J48" s="87"/>
      <c r="K48" s="87"/>
      <c r="L48" s="87"/>
      <c r="M48" s="87"/>
      <c r="N48" s="87"/>
      <c r="O48" s="87"/>
      <c r="P48" s="87"/>
      <c r="Q48" s="87"/>
      <c r="R48" s="87"/>
      <c r="S48" s="87"/>
      <c r="T48" s="87"/>
      <c r="U48" s="87"/>
      <c r="V48" s="87"/>
      <c r="W48" s="87"/>
      <c r="X48" s="87"/>
      <c r="Y48" s="87"/>
      <c r="Z48" s="87"/>
      <c r="AA48" s="437"/>
      <c r="AC48" s="573" t="s">
        <v>407</v>
      </c>
      <c r="AD48" s="696">
        <f t="shared" ref="AD48:AO48" si="48">AR48</f>
        <v>0</v>
      </c>
      <c r="AE48" s="696">
        <f t="shared" si="48"/>
        <v>3</v>
      </c>
      <c r="AF48" s="696">
        <f t="shared" si="48"/>
        <v>1</v>
      </c>
      <c r="AG48" s="696">
        <f t="shared" si="48"/>
        <v>5</v>
      </c>
      <c r="AH48" s="696">
        <f t="shared" si="48"/>
        <v>4</v>
      </c>
      <c r="AI48" s="696">
        <f t="shared" si="48"/>
        <v>0</v>
      </c>
      <c r="AJ48" s="696">
        <f t="shared" si="48"/>
        <v>0</v>
      </c>
      <c r="AK48" s="696">
        <f t="shared" si="48"/>
        <v>1</v>
      </c>
      <c r="AL48" s="696">
        <f t="shared" si="48"/>
        <v>0</v>
      </c>
      <c r="AM48" s="696">
        <f t="shared" si="48"/>
        <v>7</v>
      </c>
      <c r="AN48" s="696">
        <f t="shared" si="48"/>
        <v>0</v>
      </c>
      <c r="AO48" s="696">
        <f t="shared" si="48"/>
        <v>21</v>
      </c>
      <c r="AQ48" s="18" t="s">
        <v>535</v>
      </c>
      <c r="AR48" s="68">
        <f>+集計・資料①!DA18</f>
        <v>0</v>
      </c>
      <c r="AS48" s="68">
        <f>+集計・資料①!DB18</f>
        <v>3</v>
      </c>
      <c r="AT48" s="68">
        <f>+集計・資料①!DC18</f>
        <v>1</v>
      </c>
      <c r="AU48" s="68">
        <f>+集計・資料①!DD18</f>
        <v>5</v>
      </c>
      <c r="AV48" s="68">
        <f>+集計・資料①!DE18</f>
        <v>4</v>
      </c>
      <c r="AW48" s="68">
        <f>+集計・資料①!DF18</f>
        <v>0</v>
      </c>
      <c r="AX48" s="68">
        <f>+集計・資料①!DG18</f>
        <v>0</v>
      </c>
      <c r="AY48" s="68">
        <f>+集計・資料①!DH18</f>
        <v>1</v>
      </c>
      <c r="AZ48" s="107">
        <f>+集計・資料①!DI18</f>
        <v>0</v>
      </c>
      <c r="BA48" s="98">
        <f>+集計・資料①!DJ18</f>
        <v>7</v>
      </c>
      <c r="BB48" s="98">
        <f>+集計・資料①!DK18</f>
        <v>0</v>
      </c>
      <c r="BC48" s="54">
        <f t="shared" si="43"/>
        <v>21</v>
      </c>
    </row>
    <row r="49" spans="1:55">
      <c r="A49" s="436"/>
      <c r="B49" s="87"/>
      <c r="C49" s="87"/>
      <c r="D49" s="87"/>
      <c r="E49" s="87"/>
      <c r="F49" s="87"/>
      <c r="G49" s="87"/>
      <c r="H49" s="87"/>
      <c r="I49" s="87"/>
      <c r="J49" s="87"/>
      <c r="K49" s="87"/>
      <c r="L49" s="87"/>
      <c r="M49" s="87"/>
      <c r="N49" s="87"/>
      <c r="O49" s="87"/>
      <c r="P49" s="87"/>
      <c r="Q49" s="87"/>
      <c r="R49" s="87"/>
      <c r="S49" s="87"/>
      <c r="T49" s="87"/>
      <c r="U49" s="87"/>
      <c r="V49" s="87"/>
      <c r="W49" s="87"/>
      <c r="X49" s="87"/>
      <c r="Y49" s="87"/>
      <c r="Z49" s="87"/>
      <c r="AA49" s="437"/>
      <c r="AC49" s="690" t="s">
        <v>408</v>
      </c>
      <c r="AD49" s="696">
        <f t="shared" ref="AD49:AO49" si="49">AR47</f>
        <v>0</v>
      </c>
      <c r="AE49" s="696">
        <f t="shared" si="49"/>
        <v>11</v>
      </c>
      <c r="AF49" s="696">
        <f t="shared" si="49"/>
        <v>0</v>
      </c>
      <c r="AG49" s="696">
        <f t="shared" si="49"/>
        <v>10</v>
      </c>
      <c r="AH49" s="696">
        <f t="shared" si="49"/>
        <v>4</v>
      </c>
      <c r="AI49" s="696">
        <f t="shared" si="49"/>
        <v>0</v>
      </c>
      <c r="AJ49" s="696">
        <f t="shared" si="49"/>
        <v>0</v>
      </c>
      <c r="AK49" s="696">
        <f t="shared" si="49"/>
        <v>7</v>
      </c>
      <c r="AL49" s="696">
        <f t="shared" si="49"/>
        <v>0</v>
      </c>
      <c r="AM49" s="696">
        <f t="shared" si="49"/>
        <v>2</v>
      </c>
      <c r="AN49" s="696">
        <f t="shared" si="49"/>
        <v>1</v>
      </c>
      <c r="AO49" s="696">
        <f t="shared" si="49"/>
        <v>35</v>
      </c>
      <c r="AQ49" s="18" t="s">
        <v>529</v>
      </c>
      <c r="AR49" s="68">
        <f>+集計・資料①!DA20</f>
        <v>0</v>
      </c>
      <c r="AS49" s="68">
        <f>+集計・資料①!DB20</f>
        <v>1</v>
      </c>
      <c r="AT49" s="68">
        <f>+集計・資料①!DC20</f>
        <v>1</v>
      </c>
      <c r="AU49" s="68">
        <f>+集計・資料①!DD20</f>
        <v>8</v>
      </c>
      <c r="AV49" s="68">
        <f>+集計・資料①!DE20</f>
        <v>5</v>
      </c>
      <c r="AW49" s="68">
        <f>+集計・資料①!DF20</f>
        <v>1</v>
      </c>
      <c r="AX49" s="68">
        <f>+集計・資料①!DG20</f>
        <v>0</v>
      </c>
      <c r="AY49" s="68">
        <f>+集計・資料①!DH20</f>
        <v>0</v>
      </c>
      <c r="AZ49" s="107">
        <f>+集計・資料①!DI20</f>
        <v>1</v>
      </c>
      <c r="BA49" s="98">
        <f>+集計・資料①!DJ20</f>
        <v>4</v>
      </c>
      <c r="BB49" s="98">
        <f>+集計・資料①!DK20</f>
        <v>0</v>
      </c>
      <c r="BC49" s="54">
        <f t="shared" si="43"/>
        <v>21</v>
      </c>
    </row>
    <row r="50" spans="1:55">
      <c r="A50" s="436"/>
      <c r="B50" s="87"/>
      <c r="C50" s="87"/>
      <c r="D50" s="87"/>
      <c r="E50" s="87"/>
      <c r="F50" s="87"/>
      <c r="G50" s="87"/>
      <c r="H50" s="87"/>
      <c r="I50" s="87"/>
      <c r="J50" s="87"/>
      <c r="K50" s="87"/>
      <c r="L50" s="87"/>
      <c r="M50" s="87"/>
      <c r="N50" s="87"/>
      <c r="O50" s="87"/>
      <c r="P50" s="87"/>
      <c r="Q50" s="87"/>
      <c r="R50" s="87"/>
      <c r="S50" s="87"/>
      <c r="T50" s="87"/>
      <c r="U50" s="87"/>
      <c r="V50" s="87"/>
      <c r="W50" s="87"/>
      <c r="X50" s="87"/>
      <c r="Y50" s="87"/>
      <c r="Z50" s="87"/>
      <c r="AA50" s="437"/>
      <c r="AC50" s="573" t="s">
        <v>409</v>
      </c>
      <c r="AD50" s="696">
        <f t="shared" ref="AD50:AO50" si="50">AR46</f>
        <v>2</v>
      </c>
      <c r="AE50" s="696">
        <f t="shared" si="50"/>
        <v>21</v>
      </c>
      <c r="AF50" s="696">
        <f t="shared" si="50"/>
        <v>2</v>
      </c>
      <c r="AG50" s="696">
        <f t="shared" si="50"/>
        <v>92</v>
      </c>
      <c r="AH50" s="696">
        <f t="shared" si="50"/>
        <v>27</v>
      </c>
      <c r="AI50" s="696">
        <f t="shared" si="50"/>
        <v>2</v>
      </c>
      <c r="AJ50" s="696">
        <f t="shared" si="50"/>
        <v>1</v>
      </c>
      <c r="AK50" s="696">
        <f t="shared" si="50"/>
        <v>24</v>
      </c>
      <c r="AL50" s="696">
        <f t="shared" si="50"/>
        <v>0</v>
      </c>
      <c r="AM50" s="696">
        <f t="shared" si="50"/>
        <v>10</v>
      </c>
      <c r="AN50" s="696">
        <f t="shared" si="50"/>
        <v>0</v>
      </c>
      <c r="AO50" s="696">
        <f t="shared" si="50"/>
        <v>181</v>
      </c>
      <c r="AQ50" s="18" t="s">
        <v>528</v>
      </c>
      <c r="AR50" s="68">
        <f>+集計・資料①!DA22</f>
        <v>2</v>
      </c>
      <c r="AS50" s="68">
        <f>+集計・資料①!DB22</f>
        <v>26</v>
      </c>
      <c r="AT50" s="68">
        <f>+集計・資料①!DC22</f>
        <v>4</v>
      </c>
      <c r="AU50" s="68">
        <f>+集計・資料①!DD22</f>
        <v>79</v>
      </c>
      <c r="AV50" s="68">
        <f>+集計・資料①!DE22</f>
        <v>78</v>
      </c>
      <c r="AW50" s="68">
        <f>+集計・資料①!DF22</f>
        <v>3</v>
      </c>
      <c r="AX50" s="68">
        <f>+集計・資料①!DG22</f>
        <v>4</v>
      </c>
      <c r="AY50" s="68">
        <f>+集計・資料①!DH22</f>
        <v>14</v>
      </c>
      <c r="AZ50" s="107">
        <f>+集計・資料①!DI22</f>
        <v>1</v>
      </c>
      <c r="BA50" s="98">
        <f>+集計・資料①!DJ22</f>
        <v>23</v>
      </c>
      <c r="BB50" s="98">
        <f>+集計・資料①!DK22</f>
        <v>6</v>
      </c>
      <c r="BC50" s="54">
        <f t="shared" si="43"/>
        <v>240</v>
      </c>
    </row>
    <row r="51" spans="1:55">
      <c r="A51" s="436"/>
      <c r="B51" s="87"/>
      <c r="C51" s="87"/>
      <c r="D51" s="87"/>
      <c r="E51" s="87"/>
      <c r="F51" s="87"/>
      <c r="G51" s="87"/>
      <c r="H51" s="87"/>
      <c r="I51" s="87"/>
      <c r="J51" s="87"/>
      <c r="K51" s="87"/>
      <c r="L51" s="87"/>
      <c r="M51" s="87"/>
      <c r="N51" s="87"/>
      <c r="O51" s="87"/>
      <c r="P51" s="87"/>
      <c r="Q51" s="87"/>
      <c r="R51" s="87"/>
      <c r="S51" s="87"/>
      <c r="T51" s="87"/>
      <c r="U51" s="87"/>
      <c r="V51" s="87"/>
      <c r="W51" s="87"/>
      <c r="X51" s="87"/>
      <c r="Y51" s="87"/>
      <c r="Z51" s="87"/>
      <c r="AA51" s="437"/>
      <c r="AC51" s="690" t="s">
        <v>410</v>
      </c>
      <c r="AD51" s="696">
        <f t="shared" ref="AD51:AO51" si="51">AR45</f>
        <v>0</v>
      </c>
      <c r="AE51" s="696">
        <f t="shared" si="51"/>
        <v>8</v>
      </c>
      <c r="AF51" s="696">
        <f t="shared" si="51"/>
        <v>0</v>
      </c>
      <c r="AG51" s="696">
        <f t="shared" si="51"/>
        <v>17</v>
      </c>
      <c r="AH51" s="696">
        <f t="shared" si="51"/>
        <v>9</v>
      </c>
      <c r="AI51" s="696">
        <f t="shared" si="51"/>
        <v>2</v>
      </c>
      <c r="AJ51" s="696">
        <f t="shared" si="51"/>
        <v>0</v>
      </c>
      <c r="AK51" s="696">
        <f t="shared" si="51"/>
        <v>4</v>
      </c>
      <c r="AL51" s="696">
        <f t="shared" si="51"/>
        <v>0</v>
      </c>
      <c r="AM51" s="696">
        <f t="shared" si="51"/>
        <v>2</v>
      </c>
      <c r="AN51" s="696">
        <f t="shared" si="51"/>
        <v>0</v>
      </c>
      <c r="AO51" s="696">
        <f t="shared" si="51"/>
        <v>42</v>
      </c>
      <c r="AQ51" s="18" t="s">
        <v>527</v>
      </c>
      <c r="AR51" s="68">
        <f>+集計・資料①!DA24</f>
        <v>1</v>
      </c>
      <c r="AS51" s="68">
        <f>+集計・資料①!DB24</f>
        <v>0</v>
      </c>
      <c r="AT51" s="68">
        <f>+集計・資料①!DC24</f>
        <v>0</v>
      </c>
      <c r="AU51" s="68">
        <f>+集計・資料①!DD24</f>
        <v>6</v>
      </c>
      <c r="AV51" s="68">
        <f>+集計・資料①!DE24</f>
        <v>13</v>
      </c>
      <c r="AW51" s="68">
        <f>+集計・資料①!DF24</f>
        <v>1</v>
      </c>
      <c r="AX51" s="68">
        <f>+集計・資料①!DG24</f>
        <v>0</v>
      </c>
      <c r="AY51" s="68">
        <f>+集計・資料①!DH24</f>
        <v>1</v>
      </c>
      <c r="AZ51" s="107">
        <f>+集計・資料①!DI24</f>
        <v>0</v>
      </c>
      <c r="BA51" s="98">
        <f>+集計・資料①!DJ24</f>
        <v>4</v>
      </c>
      <c r="BB51" s="98">
        <f>+集計・資料①!DK24</f>
        <v>0</v>
      </c>
      <c r="BC51" s="54">
        <f t="shared" si="43"/>
        <v>26</v>
      </c>
    </row>
    <row r="52" spans="1:55">
      <c r="A52" s="436"/>
      <c r="B52" s="87"/>
      <c r="C52" s="87"/>
      <c r="D52" s="87"/>
      <c r="E52" s="87"/>
      <c r="F52" s="87"/>
      <c r="G52" s="87"/>
      <c r="H52" s="87"/>
      <c r="I52" s="87"/>
      <c r="J52" s="87"/>
      <c r="K52" s="87"/>
      <c r="L52" s="87"/>
      <c r="M52" s="87"/>
      <c r="N52" s="87"/>
      <c r="O52" s="87"/>
      <c r="P52" s="87"/>
      <c r="Q52" s="87"/>
      <c r="R52" s="87"/>
      <c r="S52" s="87"/>
      <c r="T52" s="87"/>
      <c r="U52" s="87"/>
      <c r="V52" s="87"/>
      <c r="W52" s="87"/>
      <c r="X52" s="87"/>
      <c r="Y52" s="87"/>
      <c r="Z52" s="87"/>
      <c r="AA52" s="437"/>
      <c r="AC52" s="573" t="s">
        <v>411</v>
      </c>
      <c r="AD52" s="696">
        <f t="shared" ref="AD52:AO52" si="52">AR44</f>
        <v>0</v>
      </c>
      <c r="AE52" s="696">
        <f t="shared" si="52"/>
        <v>21</v>
      </c>
      <c r="AF52" s="696">
        <f t="shared" si="52"/>
        <v>3</v>
      </c>
      <c r="AG52" s="696">
        <f t="shared" si="52"/>
        <v>71</v>
      </c>
      <c r="AH52" s="696">
        <f t="shared" si="52"/>
        <v>25</v>
      </c>
      <c r="AI52" s="696">
        <f t="shared" si="52"/>
        <v>3</v>
      </c>
      <c r="AJ52" s="696">
        <f t="shared" si="52"/>
        <v>2</v>
      </c>
      <c r="AK52" s="696">
        <f t="shared" si="52"/>
        <v>7</v>
      </c>
      <c r="AL52" s="696">
        <f t="shared" si="52"/>
        <v>0</v>
      </c>
      <c r="AM52" s="696">
        <f t="shared" si="52"/>
        <v>11</v>
      </c>
      <c r="AN52" s="696">
        <f t="shared" si="52"/>
        <v>2</v>
      </c>
      <c r="AO52" s="696">
        <f t="shared" si="52"/>
        <v>145</v>
      </c>
      <c r="AQ52" s="18" t="s">
        <v>526</v>
      </c>
      <c r="AR52" s="68">
        <f>+集計・資料①!DA26</f>
        <v>1</v>
      </c>
      <c r="AS52" s="68">
        <f>+集計・資料①!DB26</f>
        <v>3</v>
      </c>
      <c r="AT52" s="68">
        <f>+集計・資料①!DC26</f>
        <v>1</v>
      </c>
      <c r="AU52" s="68">
        <f>+集計・資料①!DD26</f>
        <v>4</v>
      </c>
      <c r="AV52" s="68">
        <f>+集計・資料①!DE26</f>
        <v>3</v>
      </c>
      <c r="AW52" s="68">
        <f>+集計・資料①!DF26</f>
        <v>0</v>
      </c>
      <c r="AX52" s="68">
        <f>+集計・資料①!DG26</f>
        <v>0</v>
      </c>
      <c r="AY52" s="68">
        <f>+集計・資料①!DH26</f>
        <v>0</v>
      </c>
      <c r="AZ52" s="107">
        <f>+集計・資料①!DI26</f>
        <v>0</v>
      </c>
      <c r="BA52" s="98">
        <f>+集計・資料①!DJ26</f>
        <v>0</v>
      </c>
      <c r="BB52" s="98">
        <f>+集計・資料①!DK26</f>
        <v>0</v>
      </c>
      <c r="BC52" s="54">
        <f t="shared" si="43"/>
        <v>12</v>
      </c>
    </row>
    <row r="53" spans="1:55">
      <c r="A53" s="436"/>
      <c r="B53" s="87"/>
      <c r="C53" s="87"/>
      <c r="D53" s="87"/>
      <c r="E53" s="87"/>
      <c r="F53" s="87"/>
      <c r="G53" s="87"/>
      <c r="H53" s="87"/>
      <c r="I53" s="87"/>
      <c r="J53" s="87"/>
      <c r="K53" s="87"/>
      <c r="L53" s="87"/>
      <c r="M53" s="87"/>
      <c r="N53" s="87"/>
      <c r="O53" s="87"/>
      <c r="P53" s="87"/>
      <c r="Q53" s="87"/>
      <c r="R53" s="87"/>
      <c r="S53" s="87"/>
      <c r="T53" s="87"/>
      <c r="U53" s="87"/>
      <c r="V53" s="87"/>
      <c r="W53" s="87"/>
      <c r="X53" s="87"/>
      <c r="Y53" s="87"/>
      <c r="Z53" s="87"/>
      <c r="AA53" s="437"/>
      <c r="AC53" s="690" t="s">
        <v>412</v>
      </c>
      <c r="AD53" s="696">
        <f t="shared" ref="AD53:AO53" si="53">AR43</f>
        <v>2</v>
      </c>
      <c r="AE53" s="696">
        <f t="shared" si="53"/>
        <v>11</v>
      </c>
      <c r="AF53" s="696">
        <f t="shared" si="53"/>
        <v>1</v>
      </c>
      <c r="AG53" s="696">
        <f t="shared" si="53"/>
        <v>44</v>
      </c>
      <c r="AH53" s="696">
        <f t="shared" si="53"/>
        <v>30</v>
      </c>
      <c r="AI53" s="696">
        <f t="shared" si="53"/>
        <v>2</v>
      </c>
      <c r="AJ53" s="696">
        <f t="shared" si="53"/>
        <v>2</v>
      </c>
      <c r="AK53" s="696">
        <f t="shared" si="53"/>
        <v>8</v>
      </c>
      <c r="AL53" s="696">
        <f t="shared" si="53"/>
        <v>1</v>
      </c>
      <c r="AM53" s="696">
        <f t="shared" si="53"/>
        <v>19</v>
      </c>
      <c r="AN53" s="696">
        <f t="shared" si="53"/>
        <v>6</v>
      </c>
      <c r="AO53" s="696">
        <f t="shared" si="53"/>
        <v>126</v>
      </c>
      <c r="AQ53" s="19" t="s">
        <v>536</v>
      </c>
      <c r="AR53" s="68">
        <f>+集計・資料①!DA28</f>
        <v>1</v>
      </c>
      <c r="AS53" s="68">
        <f>+集計・資料①!DB28</f>
        <v>22</v>
      </c>
      <c r="AT53" s="68">
        <f>+集計・資料①!DC28</f>
        <v>4</v>
      </c>
      <c r="AU53" s="68">
        <f>+集計・資料①!DD28</f>
        <v>69</v>
      </c>
      <c r="AV53" s="68">
        <f>+集計・資料①!DE28</f>
        <v>51</v>
      </c>
      <c r="AW53" s="68">
        <f>+集計・資料①!DF28</f>
        <v>4</v>
      </c>
      <c r="AX53" s="68">
        <f>+集計・資料①!DG28</f>
        <v>1</v>
      </c>
      <c r="AY53" s="68">
        <f>+集計・資料①!DH28</f>
        <v>24</v>
      </c>
      <c r="AZ53" s="107">
        <f>+集計・資料①!DI28</f>
        <v>0</v>
      </c>
      <c r="BA53" s="98">
        <f>+集計・資料①!DJ28</f>
        <v>12</v>
      </c>
      <c r="BB53" s="98">
        <f>+集計・資料①!DK28</f>
        <v>1</v>
      </c>
      <c r="BC53" s="54">
        <f t="shared" si="43"/>
        <v>189</v>
      </c>
    </row>
    <row r="54" spans="1:55" ht="11.25" thickBot="1">
      <c r="A54" s="436"/>
      <c r="B54" s="87"/>
      <c r="C54" s="87"/>
      <c r="D54" s="87"/>
      <c r="E54" s="87"/>
      <c r="F54" s="87"/>
      <c r="G54" s="87"/>
      <c r="H54" s="87"/>
      <c r="I54" s="87"/>
      <c r="J54" s="87"/>
      <c r="K54" s="87"/>
      <c r="L54" s="87"/>
      <c r="M54" s="87"/>
      <c r="N54" s="87"/>
      <c r="O54" s="87"/>
      <c r="P54" s="87"/>
      <c r="Q54" s="87"/>
      <c r="R54" s="87"/>
      <c r="S54" s="87"/>
      <c r="T54" s="87"/>
      <c r="U54" s="87"/>
      <c r="V54" s="87"/>
      <c r="W54" s="87"/>
      <c r="X54" s="87"/>
      <c r="Y54" s="87"/>
      <c r="Z54" s="87"/>
      <c r="AA54" s="437"/>
      <c r="AC54" s="573" t="s">
        <v>23</v>
      </c>
      <c r="AD54" s="696">
        <f t="shared" ref="AD54:AO54" si="54">AR42</f>
        <v>0</v>
      </c>
      <c r="AE54" s="696">
        <f t="shared" si="54"/>
        <v>0</v>
      </c>
      <c r="AF54" s="696">
        <f t="shared" si="54"/>
        <v>0</v>
      </c>
      <c r="AG54" s="696">
        <f t="shared" si="54"/>
        <v>0</v>
      </c>
      <c r="AH54" s="696">
        <f t="shared" si="54"/>
        <v>0</v>
      </c>
      <c r="AI54" s="696">
        <f t="shared" si="54"/>
        <v>0</v>
      </c>
      <c r="AJ54" s="696">
        <f t="shared" si="54"/>
        <v>0</v>
      </c>
      <c r="AK54" s="696">
        <f t="shared" si="54"/>
        <v>0</v>
      </c>
      <c r="AL54" s="696">
        <f t="shared" si="54"/>
        <v>0</v>
      </c>
      <c r="AM54" s="696">
        <f t="shared" si="54"/>
        <v>0</v>
      </c>
      <c r="AN54" s="696">
        <f t="shared" si="54"/>
        <v>0</v>
      </c>
      <c r="AO54" s="696">
        <f t="shared" si="54"/>
        <v>0</v>
      </c>
      <c r="AQ54" s="21" t="s">
        <v>537</v>
      </c>
      <c r="AR54" s="80">
        <f>+集計・資料①!DA30</f>
        <v>1</v>
      </c>
      <c r="AS54" s="80">
        <f>+集計・資料①!DB30</f>
        <v>42</v>
      </c>
      <c r="AT54" s="80">
        <f>+集計・資料①!DC30</f>
        <v>1</v>
      </c>
      <c r="AU54" s="80">
        <f>+集計・資料①!DD30</f>
        <v>98</v>
      </c>
      <c r="AV54" s="80">
        <f>+集計・資料①!DE30</f>
        <v>61</v>
      </c>
      <c r="AW54" s="80">
        <f>+集計・資料①!DF30</f>
        <v>10</v>
      </c>
      <c r="AX54" s="80">
        <f>+集計・資料①!DG30</f>
        <v>2</v>
      </c>
      <c r="AY54" s="80">
        <f>+集計・資料①!DH30</f>
        <v>10</v>
      </c>
      <c r="AZ54" s="137">
        <f>+集計・資料①!DI30</f>
        <v>0</v>
      </c>
      <c r="BA54" s="60">
        <f>+集計・資料①!DJ30</f>
        <v>8</v>
      </c>
      <c r="BB54" s="60">
        <f>+集計・資料①!DK30</f>
        <v>3</v>
      </c>
      <c r="BC54" s="61">
        <f t="shared" si="43"/>
        <v>236</v>
      </c>
    </row>
    <row r="55" spans="1:55" ht="12" thickTop="1" thickBot="1">
      <c r="A55" s="436"/>
      <c r="B55" s="87"/>
      <c r="C55" s="87"/>
      <c r="D55" s="87"/>
      <c r="E55" s="87"/>
      <c r="F55" s="87"/>
      <c r="G55" s="87"/>
      <c r="H55" s="87"/>
      <c r="I55" s="87"/>
      <c r="J55" s="87"/>
      <c r="K55" s="87"/>
      <c r="L55" s="87"/>
      <c r="M55" s="87"/>
      <c r="N55" s="87"/>
      <c r="O55" s="87"/>
      <c r="P55" s="87"/>
      <c r="Q55" s="87"/>
      <c r="R55" s="87"/>
      <c r="S55" s="87"/>
      <c r="T55" s="87"/>
      <c r="U55" s="87"/>
      <c r="V55" s="87"/>
      <c r="W55" s="87"/>
      <c r="X55" s="87"/>
      <c r="Y55" s="87"/>
      <c r="Z55" s="87"/>
      <c r="AA55" s="437"/>
      <c r="AC55" s="575" t="s">
        <v>545</v>
      </c>
      <c r="AD55" s="696">
        <f t="shared" ref="AD55:AO55" si="55">SUM(AD42:AD54)</f>
        <v>10</v>
      </c>
      <c r="AE55" s="696">
        <f t="shared" si="55"/>
        <v>169</v>
      </c>
      <c r="AF55" s="696">
        <f t="shared" si="55"/>
        <v>18</v>
      </c>
      <c r="AG55" s="696">
        <f t="shared" si="55"/>
        <v>503</v>
      </c>
      <c r="AH55" s="696">
        <f t="shared" si="55"/>
        <v>310</v>
      </c>
      <c r="AI55" s="696">
        <f t="shared" si="55"/>
        <v>28</v>
      </c>
      <c r="AJ55" s="696">
        <f t="shared" si="55"/>
        <v>12</v>
      </c>
      <c r="AK55" s="696">
        <f t="shared" si="55"/>
        <v>100</v>
      </c>
      <c r="AL55" s="696">
        <f t="shared" si="55"/>
        <v>3</v>
      </c>
      <c r="AM55" s="696">
        <f t="shared" si="55"/>
        <v>102</v>
      </c>
      <c r="AN55" s="696">
        <f t="shared" si="55"/>
        <v>19</v>
      </c>
      <c r="AO55" s="696">
        <f t="shared" si="55"/>
        <v>1274</v>
      </c>
      <c r="AQ55" s="37" t="s">
        <v>545</v>
      </c>
      <c r="AR55" s="82">
        <f>SUM(AR42:AR54)</f>
        <v>10</v>
      </c>
      <c r="AS55" s="83">
        <f t="shared" ref="AS55:BC55" si="56">SUM(AS42:AS54)</f>
        <v>169</v>
      </c>
      <c r="AT55" s="83">
        <f t="shared" si="56"/>
        <v>18</v>
      </c>
      <c r="AU55" s="83">
        <f t="shared" si="56"/>
        <v>503</v>
      </c>
      <c r="AV55" s="83">
        <f t="shared" si="56"/>
        <v>310</v>
      </c>
      <c r="AW55" s="83">
        <f t="shared" si="56"/>
        <v>28</v>
      </c>
      <c r="AX55" s="83">
        <f t="shared" si="56"/>
        <v>12</v>
      </c>
      <c r="AY55" s="83">
        <f t="shared" si="56"/>
        <v>100</v>
      </c>
      <c r="AZ55" s="83">
        <f t="shared" si="56"/>
        <v>3</v>
      </c>
      <c r="BA55" s="83">
        <f t="shared" si="56"/>
        <v>102</v>
      </c>
      <c r="BB55" s="84">
        <f t="shared" si="56"/>
        <v>19</v>
      </c>
      <c r="BC55" s="65">
        <f t="shared" si="56"/>
        <v>1274</v>
      </c>
    </row>
    <row r="56" spans="1:55">
      <c r="A56" s="436"/>
      <c r="B56" s="87"/>
      <c r="C56" s="87"/>
      <c r="D56" s="87"/>
      <c r="E56" s="87"/>
      <c r="F56" s="87"/>
      <c r="G56" s="87"/>
      <c r="H56" s="87"/>
      <c r="I56" s="87"/>
      <c r="J56" s="87"/>
      <c r="K56" s="87"/>
      <c r="L56" s="87"/>
      <c r="M56" s="87"/>
      <c r="N56" s="87"/>
      <c r="O56" s="87"/>
      <c r="P56" s="87"/>
      <c r="Q56" s="87"/>
      <c r="R56" s="87"/>
      <c r="S56" s="87"/>
      <c r="T56" s="87"/>
      <c r="U56" s="87"/>
      <c r="V56" s="87"/>
      <c r="W56" s="87"/>
      <c r="X56" s="87"/>
      <c r="Y56" s="87"/>
      <c r="Z56" s="87"/>
      <c r="AA56" s="437"/>
      <c r="AM56" s="700"/>
      <c r="AN56" s="700"/>
      <c r="AO56" s="26"/>
      <c r="BA56" s="128"/>
      <c r="BB56" s="128"/>
      <c r="BC56" s="26"/>
    </row>
    <row r="57" spans="1:55">
      <c r="A57" s="436"/>
      <c r="B57" s="87"/>
      <c r="C57" s="87"/>
      <c r="D57" s="87"/>
      <c r="E57" s="87"/>
      <c r="F57" s="87"/>
      <c r="G57" s="87"/>
      <c r="H57" s="87"/>
      <c r="I57" s="87"/>
      <c r="J57" s="87"/>
      <c r="K57" s="87"/>
      <c r="L57" s="87"/>
      <c r="M57" s="87"/>
      <c r="N57" s="87"/>
      <c r="O57" s="87"/>
      <c r="P57" s="87"/>
      <c r="Q57" s="87"/>
      <c r="R57" s="87"/>
      <c r="S57" s="87"/>
      <c r="T57" s="87"/>
      <c r="U57" s="87"/>
      <c r="V57" s="87"/>
      <c r="W57" s="87"/>
      <c r="X57" s="87"/>
      <c r="Y57" s="87"/>
      <c r="Z57" s="87"/>
      <c r="AA57" s="437"/>
      <c r="AC57" s="26" t="s">
        <v>598</v>
      </c>
      <c r="AN57" s="87"/>
      <c r="AO57" s="26"/>
      <c r="AQ57" s="26" t="s">
        <v>43</v>
      </c>
      <c r="BB57" s="87"/>
      <c r="BC57" s="26"/>
    </row>
    <row r="58" spans="1:55" ht="11.25" thickBot="1">
      <c r="A58" s="436"/>
      <c r="B58" s="87"/>
      <c r="C58" s="87"/>
      <c r="D58" s="87"/>
      <c r="E58" s="87"/>
      <c r="F58" s="87"/>
      <c r="G58" s="87"/>
      <c r="H58" s="87"/>
      <c r="I58" s="87"/>
      <c r="J58" s="87"/>
      <c r="K58" s="87"/>
      <c r="L58" s="87"/>
      <c r="M58" s="87"/>
      <c r="N58" s="87"/>
      <c r="O58" s="87"/>
      <c r="P58" s="87"/>
      <c r="Q58" s="87"/>
      <c r="R58" s="87"/>
      <c r="S58" s="87"/>
      <c r="T58" s="87"/>
      <c r="U58" s="87"/>
      <c r="V58" s="87"/>
      <c r="W58" s="87"/>
      <c r="X58" s="87"/>
      <c r="Y58" s="87"/>
      <c r="Z58" s="87"/>
      <c r="AA58" s="437"/>
      <c r="AN58" s="700"/>
      <c r="AO58" s="26"/>
      <c r="BB58" s="128"/>
      <c r="BC58" s="26"/>
    </row>
    <row r="59" spans="1:55" ht="31.5" customHeight="1" thickBot="1">
      <c r="A59" s="436"/>
      <c r="B59" s="87"/>
      <c r="C59" s="87"/>
      <c r="D59" s="87"/>
      <c r="E59" s="87"/>
      <c r="F59" s="87"/>
      <c r="G59" s="87"/>
      <c r="H59" s="87"/>
      <c r="I59" s="87"/>
      <c r="J59" s="87"/>
      <c r="K59" s="87"/>
      <c r="L59" s="87"/>
      <c r="M59" s="87"/>
      <c r="N59" s="87"/>
      <c r="O59" s="87"/>
      <c r="P59" s="87"/>
      <c r="Q59" s="87"/>
      <c r="R59" s="87"/>
      <c r="S59" s="87"/>
      <c r="T59" s="87"/>
      <c r="U59" s="87"/>
      <c r="V59" s="87"/>
      <c r="W59" s="87"/>
      <c r="X59" s="87"/>
      <c r="Y59" s="87"/>
      <c r="Z59" s="87"/>
      <c r="AA59" s="437"/>
      <c r="AC59" s="575" t="s">
        <v>540</v>
      </c>
      <c r="AD59" s="701" t="s">
        <v>447</v>
      </c>
      <c r="AE59" s="702" t="s">
        <v>448</v>
      </c>
      <c r="AF59" s="702" t="s">
        <v>449</v>
      </c>
      <c r="AG59" s="702" t="s">
        <v>451</v>
      </c>
      <c r="AH59" s="701" t="s">
        <v>452</v>
      </c>
      <c r="AI59" s="702" t="s">
        <v>453</v>
      </c>
      <c r="AJ59" s="702" t="s">
        <v>454</v>
      </c>
      <c r="AK59" s="702" t="s">
        <v>455</v>
      </c>
      <c r="AL59" s="575" t="s">
        <v>533</v>
      </c>
      <c r="AM59" s="680" t="s">
        <v>595</v>
      </c>
      <c r="AN59" s="575" t="s">
        <v>546</v>
      </c>
      <c r="AO59" s="575" t="s">
        <v>545</v>
      </c>
      <c r="AQ59" s="88" t="s">
        <v>540</v>
      </c>
      <c r="AR59" s="681" t="s">
        <v>447</v>
      </c>
      <c r="AS59" s="682" t="s">
        <v>448</v>
      </c>
      <c r="AT59" s="682" t="s">
        <v>449</v>
      </c>
      <c r="AU59" s="682" t="s">
        <v>451</v>
      </c>
      <c r="AV59" s="683" t="s">
        <v>452</v>
      </c>
      <c r="AW59" s="682" t="s">
        <v>453</v>
      </c>
      <c r="AX59" s="682" t="s">
        <v>454</v>
      </c>
      <c r="AY59" s="682" t="s">
        <v>455</v>
      </c>
      <c r="AZ59" s="564" t="s">
        <v>533</v>
      </c>
      <c r="BA59" s="684" t="s">
        <v>595</v>
      </c>
      <c r="BB59" s="606" t="s">
        <v>546</v>
      </c>
      <c r="BC59" s="686" t="s">
        <v>545</v>
      </c>
    </row>
    <row r="60" spans="1:55">
      <c r="A60" s="436"/>
      <c r="B60" s="87"/>
      <c r="C60" s="87"/>
      <c r="D60" s="87"/>
      <c r="E60" s="87"/>
      <c r="F60" s="87"/>
      <c r="G60" s="87"/>
      <c r="H60" s="87"/>
      <c r="I60" s="87"/>
      <c r="J60" s="87"/>
      <c r="K60" s="87"/>
      <c r="L60" s="87"/>
      <c r="M60" s="87"/>
      <c r="N60" s="87"/>
      <c r="O60" s="87"/>
      <c r="P60" s="87"/>
      <c r="Q60" s="87"/>
      <c r="R60" s="87"/>
      <c r="S60" s="87"/>
      <c r="T60" s="87"/>
      <c r="U60" s="87"/>
      <c r="V60" s="87"/>
      <c r="W60" s="87"/>
      <c r="X60" s="87"/>
      <c r="Y60" s="87"/>
      <c r="Z60" s="87"/>
      <c r="AA60" s="437"/>
      <c r="AC60" s="577" t="s">
        <v>413</v>
      </c>
      <c r="AD60" s="696">
        <f t="shared" ref="AD60:AO60" si="57">AR65</f>
        <v>0</v>
      </c>
      <c r="AE60" s="696">
        <f t="shared" si="57"/>
        <v>21</v>
      </c>
      <c r="AF60" s="696">
        <f t="shared" si="57"/>
        <v>2</v>
      </c>
      <c r="AG60" s="696">
        <f t="shared" si="57"/>
        <v>49</v>
      </c>
      <c r="AH60" s="696">
        <f t="shared" si="57"/>
        <v>36</v>
      </c>
      <c r="AI60" s="696">
        <f t="shared" si="57"/>
        <v>1</v>
      </c>
      <c r="AJ60" s="696">
        <f t="shared" si="57"/>
        <v>3</v>
      </c>
      <c r="AK60" s="696">
        <f t="shared" si="57"/>
        <v>14</v>
      </c>
      <c r="AL60" s="696">
        <f t="shared" si="57"/>
        <v>1</v>
      </c>
      <c r="AM60" s="696">
        <f t="shared" si="57"/>
        <v>26</v>
      </c>
      <c r="AN60" s="696">
        <f t="shared" si="57"/>
        <v>7</v>
      </c>
      <c r="AO60" s="696">
        <f t="shared" si="57"/>
        <v>160</v>
      </c>
      <c r="AQ60" s="67" t="s">
        <v>544</v>
      </c>
      <c r="AR60" s="68">
        <f>+集計・資料①!DA40</f>
        <v>1</v>
      </c>
      <c r="AS60" s="68">
        <f>+集計・資料①!DB40</f>
        <v>11</v>
      </c>
      <c r="AT60" s="68">
        <f>+集計・資料①!DC40</f>
        <v>0</v>
      </c>
      <c r="AU60" s="68">
        <f>+集計・資料①!DD40</f>
        <v>34</v>
      </c>
      <c r="AV60" s="68">
        <f>+集計・資料①!DE40</f>
        <v>12</v>
      </c>
      <c r="AW60" s="68">
        <f>+集計・資料①!DF40</f>
        <v>3</v>
      </c>
      <c r="AX60" s="68">
        <f>+集計・資料①!DG40</f>
        <v>0</v>
      </c>
      <c r="AY60" s="68">
        <f>+集計・資料①!DH40</f>
        <v>9</v>
      </c>
      <c r="AZ60" s="49">
        <f>+集計・資料①!DI40</f>
        <v>0</v>
      </c>
      <c r="BA60" s="49">
        <f>+集計・資料①!DJ40</f>
        <v>1</v>
      </c>
      <c r="BB60" s="50">
        <f>+集計・資料①!DK40</f>
        <v>0</v>
      </c>
      <c r="BC60" s="148">
        <f t="shared" ref="BC60:BC65" si="58">+SUM(AR60:BB60)</f>
        <v>71</v>
      </c>
    </row>
    <row r="61" spans="1:55">
      <c r="A61" s="436"/>
      <c r="B61" s="87"/>
      <c r="C61" s="87"/>
      <c r="D61" s="87"/>
      <c r="E61" s="87"/>
      <c r="F61" s="87"/>
      <c r="G61" s="87"/>
      <c r="H61" s="87"/>
      <c r="I61" s="87"/>
      <c r="J61" s="87"/>
      <c r="K61" s="87"/>
      <c r="L61" s="87"/>
      <c r="M61" s="87"/>
      <c r="N61" s="87"/>
      <c r="O61" s="87"/>
      <c r="P61" s="87"/>
      <c r="Q61" s="87"/>
      <c r="R61" s="87"/>
      <c r="S61" s="87"/>
      <c r="T61" s="87"/>
      <c r="U61" s="87"/>
      <c r="V61" s="87"/>
      <c r="W61" s="87"/>
      <c r="X61" s="87"/>
      <c r="Y61" s="87"/>
      <c r="Z61" s="87"/>
      <c r="AA61" s="437"/>
      <c r="AC61" s="577" t="s">
        <v>414</v>
      </c>
      <c r="AD61" s="696">
        <f t="shared" ref="AD61:AO61" si="59">AR64</f>
        <v>1</v>
      </c>
      <c r="AE61" s="696">
        <f t="shared" si="59"/>
        <v>60</v>
      </c>
      <c r="AF61" s="696">
        <f t="shared" si="59"/>
        <v>8</v>
      </c>
      <c r="AG61" s="696">
        <f t="shared" si="59"/>
        <v>143</v>
      </c>
      <c r="AH61" s="696">
        <f t="shared" si="59"/>
        <v>97</v>
      </c>
      <c r="AI61" s="696">
        <f t="shared" si="59"/>
        <v>5</v>
      </c>
      <c r="AJ61" s="696">
        <f t="shared" si="59"/>
        <v>4</v>
      </c>
      <c r="AK61" s="696">
        <f t="shared" si="59"/>
        <v>28</v>
      </c>
      <c r="AL61" s="696">
        <f t="shared" si="59"/>
        <v>2</v>
      </c>
      <c r="AM61" s="696">
        <f t="shared" si="59"/>
        <v>43</v>
      </c>
      <c r="AN61" s="696">
        <f t="shared" si="59"/>
        <v>7</v>
      </c>
      <c r="AO61" s="696">
        <f t="shared" si="59"/>
        <v>398</v>
      </c>
      <c r="AQ61" s="70" t="s">
        <v>430</v>
      </c>
      <c r="AR61" s="68">
        <f>+集計・資料①!DA42</f>
        <v>0</v>
      </c>
      <c r="AS61" s="68">
        <f>+集計・資料①!DB42</f>
        <v>10</v>
      </c>
      <c r="AT61" s="68">
        <f>+集計・資料①!DC42</f>
        <v>1</v>
      </c>
      <c r="AU61" s="68">
        <f>+集計・資料①!DD42</f>
        <v>49</v>
      </c>
      <c r="AV61" s="68">
        <f>+集計・資料①!DE42</f>
        <v>16</v>
      </c>
      <c r="AW61" s="68">
        <f>+集計・資料①!DF42</f>
        <v>2</v>
      </c>
      <c r="AX61" s="68">
        <f>+集計・資料①!DG42</f>
        <v>2</v>
      </c>
      <c r="AY61" s="68">
        <f>+集計・資料①!DH42</f>
        <v>4</v>
      </c>
      <c r="AZ61" s="75">
        <f>+集計・資料①!DI42</f>
        <v>0</v>
      </c>
      <c r="BA61" s="75">
        <f>+集計・資料①!DJ42</f>
        <v>0</v>
      </c>
      <c r="BB61" s="98">
        <f>+集計・資料①!DK42</f>
        <v>0</v>
      </c>
      <c r="BC61" s="54">
        <f t="shared" si="58"/>
        <v>84</v>
      </c>
    </row>
    <row r="62" spans="1:55">
      <c r="A62" s="436"/>
      <c r="B62" s="87"/>
      <c r="C62" s="87"/>
      <c r="D62" s="87"/>
      <c r="E62" s="87"/>
      <c r="F62" s="87"/>
      <c r="G62" s="87"/>
      <c r="H62" s="87"/>
      <c r="I62" s="87"/>
      <c r="J62" s="87"/>
      <c r="K62" s="87"/>
      <c r="L62" s="87"/>
      <c r="M62" s="87"/>
      <c r="N62" s="87"/>
      <c r="O62" s="87"/>
      <c r="P62" s="87"/>
      <c r="Q62" s="87"/>
      <c r="R62" s="87"/>
      <c r="S62" s="87"/>
      <c r="T62" s="87"/>
      <c r="U62" s="87"/>
      <c r="V62" s="87"/>
      <c r="W62" s="87"/>
      <c r="X62" s="87"/>
      <c r="Y62" s="87"/>
      <c r="Z62" s="87"/>
      <c r="AA62" s="437"/>
      <c r="AC62" s="577" t="s">
        <v>415</v>
      </c>
      <c r="AD62" s="696">
        <f t="shared" ref="AD62:AO62" si="60">AR63</f>
        <v>5</v>
      </c>
      <c r="AE62" s="696">
        <f t="shared" si="60"/>
        <v>57</v>
      </c>
      <c r="AF62" s="696">
        <f t="shared" si="60"/>
        <v>6</v>
      </c>
      <c r="AG62" s="696">
        <f t="shared" si="60"/>
        <v>185</v>
      </c>
      <c r="AH62" s="696">
        <f t="shared" si="60"/>
        <v>115</v>
      </c>
      <c r="AI62" s="696">
        <f t="shared" si="60"/>
        <v>13</v>
      </c>
      <c r="AJ62" s="696">
        <f t="shared" si="60"/>
        <v>3</v>
      </c>
      <c r="AK62" s="696">
        <f t="shared" si="60"/>
        <v>37</v>
      </c>
      <c r="AL62" s="696">
        <f t="shared" si="60"/>
        <v>0</v>
      </c>
      <c r="AM62" s="696">
        <f t="shared" si="60"/>
        <v>24</v>
      </c>
      <c r="AN62" s="696">
        <f t="shared" si="60"/>
        <v>4</v>
      </c>
      <c r="AO62" s="696">
        <f t="shared" si="60"/>
        <v>449</v>
      </c>
      <c r="AQ62" s="70" t="s">
        <v>431</v>
      </c>
      <c r="AR62" s="68">
        <f>+集計・資料①!DA44</f>
        <v>3</v>
      </c>
      <c r="AS62" s="68">
        <f>+集計・資料①!DB44</f>
        <v>10</v>
      </c>
      <c r="AT62" s="68">
        <f>+集計・資料①!DC44</f>
        <v>1</v>
      </c>
      <c r="AU62" s="68">
        <f>+集計・資料①!DD44</f>
        <v>43</v>
      </c>
      <c r="AV62" s="68">
        <f>+集計・資料①!DE44</f>
        <v>34</v>
      </c>
      <c r="AW62" s="68">
        <f>+集計・資料①!DF44</f>
        <v>4</v>
      </c>
      <c r="AX62" s="68">
        <f>+集計・資料①!DG44</f>
        <v>0</v>
      </c>
      <c r="AY62" s="68">
        <f>+集計・資料①!DH44</f>
        <v>8</v>
      </c>
      <c r="AZ62" s="75">
        <f>+集計・資料①!DI44</f>
        <v>0</v>
      </c>
      <c r="BA62" s="75">
        <f>+集計・資料①!DJ44</f>
        <v>8</v>
      </c>
      <c r="BB62" s="98">
        <f>+集計・資料①!DK44</f>
        <v>1</v>
      </c>
      <c r="BC62" s="54">
        <f t="shared" si="58"/>
        <v>112</v>
      </c>
    </row>
    <row r="63" spans="1:55">
      <c r="A63" s="436"/>
      <c r="B63" s="87"/>
      <c r="C63" s="87"/>
      <c r="D63" s="87"/>
      <c r="E63" s="87"/>
      <c r="F63" s="87"/>
      <c r="G63" s="87"/>
      <c r="H63" s="87"/>
      <c r="I63" s="87"/>
      <c r="J63" s="87"/>
      <c r="K63" s="87"/>
      <c r="L63" s="87"/>
      <c r="M63" s="87"/>
      <c r="N63" s="87"/>
      <c r="O63" s="87"/>
      <c r="P63" s="87"/>
      <c r="Q63" s="87"/>
      <c r="R63" s="87"/>
      <c r="S63" s="87"/>
      <c r="T63" s="87"/>
      <c r="U63" s="87"/>
      <c r="V63" s="87"/>
      <c r="W63" s="87"/>
      <c r="X63" s="87"/>
      <c r="Y63" s="87"/>
      <c r="Z63" s="87"/>
      <c r="AA63" s="437"/>
      <c r="AC63" s="577" t="s">
        <v>416</v>
      </c>
      <c r="AD63" s="696">
        <f t="shared" ref="AD63:AO63" si="61">AR62</f>
        <v>3</v>
      </c>
      <c r="AE63" s="696">
        <f t="shared" si="61"/>
        <v>10</v>
      </c>
      <c r="AF63" s="696">
        <f t="shared" si="61"/>
        <v>1</v>
      </c>
      <c r="AG63" s="696">
        <f t="shared" si="61"/>
        <v>43</v>
      </c>
      <c r="AH63" s="696">
        <f t="shared" si="61"/>
        <v>34</v>
      </c>
      <c r="AI63" s="696">
        <f t="shared" si="61"/>
        <v>4</v>
      </c>
      <c r="AJ63" s="696">
        <f t="shared" si="61"/>
        <v>0</v>
      </c>
      <c r="AK63" s="696">
        <f t="shared" si="61"/>
        <v>8</v>
      </c>
      <c r="AL63" s="696">
        <f t="shared" si="61"/>
        <v>0</v>
      </c>
      <c r="AM63" s="696">
        <f t="shared" si="61"/>
        <v>8</v>
      </c>
      <c r="AN63" s="696">
        <f t="shared" si="61"/>
        <v>1</v>
      </c>
      <c r="AO63" s="696">
        <f t="shared" si="61"/>
        <v>112</v>
      </c>
      <c r="AQ63" s="70" t="s">
        <v>432</v>
      </c>
      <c r="AR63" s="68">
        <f>+集計・資料①!DA46</f>
        <v>5</v>
      </c>
      <c r="AS63" s="68">
        <f>+集計・資料①!DB46</f>
        <v>57</v>
      </c>
      <c r="AT63" s="68">
        <f>+集計・資料①!DC46</f>
        <v>6</v>
      </c>
      <c r="AU63" s="68">
        <f>+集計・資料①!DD46</f>
        <v>185</v>
      </c>
      <c r="AV63" s="68">
        <f>+集計・資料①!DE46</f>
        <v>115</v>
      </c>
      <c r="AW63" s="68">
        <f>+集計・資料①!DF46</f>
        <v>13</v>
      </c>
      <c r="AX63" s="68">
        <f>+集計・資料①!DG46</f>
        <v>3</v>
      </c>
      <c r="AY63" s="68">
        <f>+集計・資料①!DH46</f>
        <v>37</v>
      </c>
      <c r="AZ63" s="75">
        <f>+集計・資料①!DI46</f>
        <v>0</v>
      </c>
      <c r="BA63" s="75">
        <f>+集計・資料①!DJ46</f>
        <v>24</v>
      </c>
      <c r="BB63" s="98">
        <f>+集計・資料①!DK46</f>
        <v>4</v>
      </c>
      <c r="BC63" s="54">
        <f t="shared" si="58"/>
        <v>449</v>
      </c>
    </row>
    <row r="64" spans="1:55">
      <c r="A64" s="436"/>
      <c r="B64" s="87"/>
      <c r="C64" s="87"/>
      <c r="D64" s="87"/>
      <c r="E64" s="87"/>
      <c r="F64" s="87"/>
      <c r="G64" s="87"/>
      <c r="H64" s="87"/>
      <c r="I64" s="87"/>
      <c r="J64" s="87"/>
      <c r="K64" s="87"/>
      <c r="L64" s="87"/>
      <c r="M64" s="87"/>
      <c r="N64" s="87"/>
      <c r="O64" s="87"/>
      <c r="P64" s="87"/>
      <c r="Q64" s="87"/>
      <c r="R64" s="87"/>
      <c r="S64" s="87"/>
      <c r="T64" s="87"/>
      <c r="U64" s="87"/>
      <c r="V64" s="87"/>
      <c r="W64" s="87"/>
      <c r="X64" s="87"/>
      <c r="Y64" s="87"/>
      <c r="Z64" s="87"/>
      <c r="AA64" s="437"/>
      <c r="AC64" s="577" t="s">
        <v>417</v>
      </c>
      <c r="AD64" s="696">
        <f t="shared" ref="AD64:AO64" si="62">AR61</f>
        <v>0</v>
      </c>
      <c r="AE64" s="696">
        <f t="shared" si="62"/>
        <v>10</v>
      </c>
      <c r="AF64" s="696">
        <f t="shared" si="62"/>
        <v>1</v>
      </c>
      <c r="AG64" s="696">
        <f t="shared" si="62"/>
        <v>49</v>
      </c>
      <c r="AH64" s="696">
        <f t="shared" si="62"/>
        <v>16</v>
      </c>
      <c r="AI64" s="696">
        <f t="shared" si="62"/>
        <v>2</v>
      </c>
      <c r="AJ64" s="696">
        <f t="shared" si="62"/>
        <v>2</v>
      </c>
      <c r="AK64" s="696">
        <f t="shared" si="62"/>
        <v>4</v>
      </c>
      <c r="AL64" s="696">
        <f t="shared" si="62"/>
        <v>0</v>
      </c>
      <c r="AM64" s="696">
        <f t="shared" si="62"/>
        <v>0</v>
      </c>
      <c r="AN64" s="696">
        <f t="shared" si="62"/>
        <v>0</v>
      </c>
      <c r="AO64" s="696">
        <f t="shared" si="62"/>
        <v>84</v>
      </c>
      <c r="AQ64" s="70" t="s">
        <v>433</v>
      </c>
      <c r="AR64" s="68">
        <f>+集計・資料①!DA48</f>
        <v>1</v>
      </c>
      <c r="AS64" s="68">
        <f>+集計・資料①!DB48</f>
        <v>60</v>
      </c>
      <c r="AT64" s="68">
        <f>+集計・資料①!DC48</f>
        <v>8</v>
      </c>
      <c r="AU64" s="68">
        <f>+集計・資料①!DD48</f>
        <v>143</v>
      </c>
      <c r="AV64" s="68">
        <f>+集計・資料①!DE48</f>
        <v>97</v>
      </c>
      <c r="AW64" s="68">
        <f>+集計・資料①!DF48</f>
        <v>5</v>
      </c>
      <c r="AX64" s="68">
        <f>+集計・資料①!DG48</f>
        <v>4</v>
      </c>
      <c r="AY64" s="68">
        <f>+集計・資料①!DH48</f>
        <v>28</v>
      </c>
      <c r="AZ64" s="75">
        <f>+集計・資料①!DI48</f>
        <v>2</v>
      </c>
      <c r="BA64" s="75">
        <f>+集計・資料①!DJ48</f>
        <v>43</v>
      </c>
      <c r="BB64" s="98">
        <f>+集計・資料①!DK48</f>
        <v>7</v>
      </c>
      <c r="BC64" s="54">
        <f t="shared" si="58"/>
        <v>398</v>
      </c>
    </row>
    <row r="65" spans="1:55" ht="11.25" thickBot="1">
      <c r="A65" s="436"/>
      <c r="B65" s="87"/>
      <c r="C65" s="87"/>
      <c r="D65" s="87"/>
      <c r="E65" s="87"/>
      <c r="F65" s="87"/>
      <c r="G65" s="87"/>
      <c r="H65" s="87"/>
      <c r="I65" s="87"/>
      <c r="J65" s="87"/>
      <c r="K65" s="87"/>
      <c r="L65" s="87"/>
      <c r="M65" s="87"/>
      <c r="N65" s="87"/>
      <c r="O65" s="87"/>
      <c r="P65" s="87"/>
      <c r="Q65" s="87"/>
      <c r="R65" s="87"/>
      <c r="S65" s="87"/>
      <c r="T65" s="87"/>
      <c r="U65" s="87"/>
      <c r="V65" s="87"/>
      <c r="W65" s="87"/>
      <c r="X65" s="87"/>
      <c r="Y65" s="87"/>
      <c r="Z65" s="87"/>
      <c r="AA65" s="437"/>
      <c r="AC65" s="577" t="s">
        <v>418</v>
      </c>
      <c r="AD65" s="696">
        <f t="shared" ref="AD65:AO65" si="63">AR60</f>
        <v>1</v>
      </c>
      <c r="AE65" s="696">
        <f t="shared" si="63"/>
        <v>11</v>
      </c>
      <c r="AF65" s="696">
        <f t="shared" si="63"/>
        <v>0</v>
      </c>
      <c r="AG65" s="696">
        <f t="shared" si="63"/>
        <v>34</v>
      </c>
      <c r="AH65" s="696">
        <f t="shared" si="63"/>
        <v>12</v>
      </c>
      <c r="AI65" s="696">
        <f t="shared" si="63"/>
        <v>3</v>
      </c>
      <c r="AJ65" s="696">
        <f t="shared" si="63"/>
        <v>0</v>
      </c>
      <c r="AK65" s="696">
        <f t="shared" si="63"/>
        <v>9</v>
      </c>
      <c r="AL65" s="696">
        <f t="shared" si="63"/>
        <v>0</v>
      </c>
      <c r="AM65" s="696">
        <f t="shared" si="63"/>
        <v>1</v>
      </c>
      <c r="AN65" s="696">
        <f t="shared" si="63"/>
        <v>0</v>
      </c>
      <c r="AO65" s="696">
        <f t="shared" si="63"/>
        <v>71</v>
      </c>
      <c r="AQ65" s="79" t="s">
        <v>434</v>
      </c>
      <c r="AR65" s="80">
        <f>+集計・資料①!DA50</f>
        <v>0</v>
      </c>
      <c r="AS65" s="80">
        <f>+集計・資料①!DB50</f>
        <v>21</v>
      </c>
      <c r="AT65" s="80">
        <f>+集計・資料①!DC50</f>
        <v>2</v>
      </c>
      <c r="AU65" s="80">
        <f>+集計・資料①!DD50</f>
        <v>49</v>
      </c>
      <c r="AV65" s="80">
        <f>+集計・資料①!DE50</f>
        <v>36</v>
      </c>
      <c r="AW65" s="80">
        <f>+集計・資料①!DF50</f>
        <v>1</v>
      </c>
      <c r="AX65" s="80">
        <f>+集計・資料①!DG50</f>
        <v>3</v>
      </c>
      <c r="AY65" s="80">
        <f>+集計・資料①!DH50</f>
        <v>14</v>
      </c>
      <c r="AZ65" s="59">
        <f>+集計・資料①!DI50</f>
        <v>1</v>
      </c>
      <c r="BA65" s="59">
        <f>+集計・資料①!DJ50</f>
        <v>26</v>
      </c>
      <c r="BB65" s="60">
        <f>+集計・資料①!DK50</f>
        <v>7</v>
      </c>
      <c r="BC65" s="61">
        <f t="shared" si="58"/>
        <v>160</v>
      </c>
    </row>
    <row r="66" spans="1:55" ht="12" thickTop="1" thickBot="1">
      <c r="A66" s="436"/>
      <c r="B66" s="87"/>
      <c r="C66" s="87"/>
      <c r="D66" s="87"/>
      <c r="E66" s="87"/>
      <c r="F66" s="87"/>
      <c r="G66" s="87"/>
      <c r="H66" s="87"/>
      <c r="I66" s="87"/>
      <c r="J66" s="87"/>
      <c r="K66" s="87"/>
      <c r="L66" s="87"/>
      <c r="M66" s="87"/>
      <c r="N66" s="87"/>
      <c r="O66" s="87"/>
      <c r="P66" s="87"/>
      <c r="Q66" s="87"/>
      <c r="R66" s="87"/>
      <c r="S66" s="87"/>
      <c r="T66" s="87"/>
      <c r="U66" s="87"/>
      <c r="V66" s="87"/>
      <c r="W66" s="87"/>
      <c r="X66" s="87"/>
      <c r="Y66" s="87"/>
      <c r="Z66" s="87"/>
      <c r="AA66" s="437"/>
      <c r="AC66" s="575" t="s">
        <v>545</v>
      </c>
      <c r="AD66" s="696">
        <f t="shared" ref="AD66:AO66" si="64">SUM(AD60:AD65)</f>
        <v>10</v>
      </c>
      <c r="AE66" s="696">
        <f t="shared" si="64"/>
        <v>169</v>
      </c>
      <c r="AF66" s="696">
        <f t="shared" si="64"/>
        <v>18</v>
      </c>
      <c r="AG66" s="696">
        <f t="shared" si="64"/>
        <v>503</v>
      </c>
      <c r="AH66" s="696">
        <f t="shared" si="64"/>
        <v>310</v>
      </c>
      <c r="AI66" s="696">
        <f t="shared" si="64"/>
        <v>28</v>
      </c>
      <c r="AJ66" s="696">
        <f t="shared" si="64"/>
        <v>12</v>
      </c>
      <c r="AK66" s="696">
        <f t="shared" si="64"/>
        <v>100</v>
      </c>
      <c r="AL66" s="696">
        <f t="shared" si="64"/>
        <v>3</v>
      </c>
      <c r="AM66" s="696">
        <f t="shared" si="64"/>
        <v>102</v>
      </c>
      <c r="AN66" s="696">
        <f t="shared" si="64"/>
        <v>19</v>
      </c>
      <c r="AO66" s="696">
        <f t="shared" si="64"/>
        <v>1274</v>
      </c>
      <c r="AQ66" s="37" t="s">
        <v>545</v>
      </c>
      <c r="AR66" s="82">
        <f>SUM(AR60:AR65)</f>
        <v>10</v>
      </c>
      <c r="AS66" s="83">
        <f t="shared" ref="AS66:BC66" si="65">SUM(AS60:AS65)</f>
        <v>169</v>
      </c>
      <c r="AT66" s="83">
        <f t="shared" si="65"/>
        <v>18</v>
      </c>
      <c r="AU66" s="83">
        <f t="shared" si="65"/>
        <v>503</v>
      </c>
      <c r="AV66" s="83">
        <f t="shared" si="65"/>
        <v>310</v>
      </c>
      <c r="AW66" s="83">
        <f t="shared" si="65"/>
        <v>28</v>
      </c>
      <c r="AX66" s="83">
        <f t="shared" si="65"/>
        <v>12</v>
      </c>
      <c r="AY66" s="83">
        <f t="shared" si="65"/>
        <v>100</v>
      </c>
      <c r="AZ66" s="83">
        <f t="shared" si="65"/>
        <v>3</v>
      </c>
      <c r="BA66" s="83">
        <f t="shared" si="65"/>
        <v>102</v>
      </c>
      <c r="BB66" s="84">
        <f t="shared" si="65"/>
        <v>19</v>
      </c>
      <c r="BC66" s="65">
        <f t="shared" si="65"/>
        <v>1274</v>
      </c>
    </row>
    <row r="67" spans="1:55">
      <c r="A67" s="436"/>
      <c r="B67" s="87"/>
      <c r="C67" s="87"/>
      <c r="D67" s="87"/>
      <c r="E67" s="87"/>
      <c r="F67" s="87"/>
      <c r="G67" s="87"/>
      <c r="H67" s="87"/>
      <c r="I67" s="87"/>
      <c r="J67" s="87"/>
      <c r="K67" s="87"/>
      <c r="L67" s="87"/>
      <c r="M67" s="87"/>
      <c r="N67" s="87"/>
      <c r="O67" s="87"/>
      <c r="P67" s="87"/>
      <c r="Q67" s="87"/>
      <c r="R67" s="87"/>
      <c r="S67" s="87"/>
      <c r="T67" s="87"/>
      <c r="U67" s="87"/>
      <c r="V67" s="87"/>
      <c r="W67" s="87"/>
      <c r="X67" s="87"/>
      <c r="Y67" s="87"/>
      <c r="Z67" s="87"/>
      <c r="AA67" s="437"/>
    </row>
    <row r="68" spans="1:55">
      <c r="A68" s="436"/>
      <c r="B68" s="87"/>
      <c r="C68" s="87"/>
      <c r="D68" s="87"/>
      <c r="E68" s="87"/>
      <c r="F68" s="87"/>
      <c r="G68" s="87"/>
      <c r="H68" s="87"/>
      <c r="I68" s="87"/>
      <c r="J68" s="87"/>
      <c r="K68" s="87"/>
      <c r="L68" s="87"/>
      <c r="M68" s="87"/>
      <c r="N68" s="87"/>
      <c r="O68" s="87"/>
      <c r="P68" s="87"/>
      <c r="Q68" s="87"/>
      <c r="R68" s="87"/>
      <c r="S68" s="87"/>
      <c r="T68" s="87"/>
      <c r="U68" s="87"/>
      <c r="V68" s="87"/>
      <c r="W68" s="87"/>
      <c r="X68" s="87"/>
      <c r="Y68" s="87"/>
      <c r="Z68" s="87"/>
      <c r="AA68" s="437"/>
    </row>
    <row r="69" spans="1:55">
      <c r="A69" s="436"/>
      <c r="B69" s="87"/>
      <c r="C69" s="87"/>
      <c r="D69" s="87"/>
      <c r="E69" s="87"/>
      <c r="F69" s="87"/>
      <c r="G69" s="87"/>
      <c r="H69" s="87"/>
      <c r="I69" s="87"/>
      <c r="J69" s="87"/>
      <c r="K69" s="87"/>
      <c r="L69" s="87"/>
      <c r="M69" s="87"/>
      <c r="N69" s="87"/>
      <c r="O69" s="87"/>
      <c r="P69" s="87"/>
      <c r="Q69" s="87"/>
      <c r="R69" s="87"/>
      <c r="S69" s="87"/>
      <c r="T69" s="87"/>
      <c r="U69" s="87"/>
      <c r="V69" s="87"/>
      <c r="W69" s="87"/>
      <c r="X69" s="87"/>
      <c r="Y69" s="87"/>
      <c r="Z69" s="87"/>
      <c r="AA69" s="437"/>
    </row>
    <row r="70" spans="1:55">
      <c r="A70" s="436"/>
      <c r="B70" s="87"/>
      <c r="C70" s="87"/>
      <c r="D70" s="87"/>
      <c r="E70" s="87"/>
      <c r="F70" s="87"/>
      <c r="G70" s="87"/>
      <c r="H70" s="87"/>
      <c r="I70" s="87"/>
      <c r="J70" s="87"/>
      <c r="K70" s="87"/>
      <c r="L70" s="87"/>
      <c r="M70" s="87"/>
      <c r="N70" s="87"/>
      <c r="O70" s="87"/>
      <c r="P70" s="87"/>
      <c r="Q70" s="87"/>
      <c r="R70" s="87"/>
      <c r="S70" s="87"/>
      <c r="T70" s="87"/>
      <c r="U70" s="87"/>
      <c r="V70" s="87"/>
      <c r="W70" s="87"/>
      <c r="X70" s="87"/>
      <c r="Y70" s="87"/>
      <c r="Z70" s="87"/>
      <c r="AA70" s="437"/>
    </row>
    <row r="71" spans="1:55">
      <c r="A71" s="436"/>
      <c r="B71" s="87"/>
      <c r="C71" s="87"/>
      <c r="D71" s="87"/>
      <c r="E71" s="87"/>
      <c r="F71" s="87"/>
      <c r="G71" s="87"/>
      <c r="H71" s="87"/>
      <c r="I71" s="87"/>
      <c r="J71" s="87"/>
      <c r="K71" s="87"/>
      <c r="L71" s="87"/>
      <c r="M71" s="87"/>
      <c r="N71" s="87"/>
      <c r="O71" s="87"/>
      <c r="P71" s="87"/>
      <c r="Q71" s="87"/>
      <c r="R71" s="87"/>
      <c r="S71" s="87"/>
      <c r="T71" s="87"/>
      <c r="U71" s="87"/>
      <c r="V71" s="87"/>
      <c r="W71" s="87"/>
      <c r="X71" s="87"/>
      <c r="Y71" s="87"/>
      <c r="Z71" s="87"/>
      <c r="AA71" s="437"/>
    </row>
    <row r="72" spans="1:55">
      <c r="A72" s="436"/>
      <c r="B72" s="87"/>
      <c r="C72" s="87"/>
      <c r="D72" s="87"/>
      <c r="E72" s="87"/>
      <c r="F72" s="87"/>
      <c r="G72" s="87"/>
      <c r="H72" s="87"/>
      <c r="I72" s="87"/>
      <c r="J72" s="87"/>
      <c r="K72" s="87"/>
      <c r="L72" s="87"/>
      <c r="M72" s="87"/>
      <c r="N72" s="87"/>
      <c r="O72" s="87"/>
      <c r="P72" s="87"/>
      <c r="Q72" s="87"/>
      <c r="R72" s="87"/>
      <c r="S72" s="87"/>
      <c r="T72" s="87"/>
      <c r="U72" s="87"/>
      <c r="V72" s="87"/>
      <c r="W72" s="87"/>
      <c r="X72" s="87"/>
      <c r="Y72" s="87"/>
      <c r="Z72" s="87"/>
      <c r="AA72" s="437"/>
    </row>
    <row r="73" spans="1:55">
      <c r="A73" s="436"/>
      <c r="B73" s="87"/>
      <c r="C73" s="87"/>
      <c r="D73" s="87"/>
      <c r="E73" s="87"/>
      <c r="F73" s="87"/>
      <c r="G73" s="87"/>
      <c r="H73" s="87"/>
      <c r="I73" s="87"/>
      <c r="J73" s="87"/>
      <c r="K73" s="87"/>
      <c r="L73" s="87"/>
      <c r="M73" s="87"/>
      <c r="N73" s="87"/>
      <c r="O73" s="87"/>
      <c r="P73" s="87"/>
      <c r="Q73" s="87"/>
      <c r="R73" s="87"/>
      <c r="S73" s="87"/>
      <c r="T73" s="87"/>
      <c r="U73" s="87"/>
      <c r="V73" s="87"/>
      <c r="W73" s="87"/>
      <c r="X73" s="87"/>
      <c r="Y73" s="87"/>
      <c r="Z73" s="87"/>
      <c r="AA73" s="437"/>
    </row>
    <row r="74" spans="1:55">
      <c r="A74" s="436"/>
      <c r="B74" s="87"/>
      <c r="C74" s="87"/>
      <c r="D74" s="87"/>
      <c r="E74" s="87"/>
      <c r="F74" s="87"/>
      <c r="G74" s="87"/>
      <c r="H74" s="87"/>
      <c r="I74" s="87"/>
      <c r="J74" s="87"/>
      <c r="K74" s="87"/>
      <c r="L74" s="87"/>
      <c r="M74" s="87"/>
      <c r="N74" s="87"/>
      <c r="O74" s="87"/>
      <c r="P74" s="87"/>
      <c r="Q74" s="87"/>
      <c r="R74" s="87"/>
      <c r="S74" s="87"/>
      <c r="T74" s="87"/>
      <c r="U74" s="87"/>
      <c r="V74" s="87"/>
      <c r="W74" s="87"/>
      <c r="X74" s="87"/>
      <c r="Y74" s="87"/>
      <c r="Z74" s="87"/>
      <c r="AA74" s="437"/>
    </row>
    <row r="75" spans="1:55">
      <c r="A75" s="438"/>
      <c r="B75" s="439"/>
      <c r="C75" s="439"/>
      <c r="D75" s="439"/>
      <c r="E75" s="439"/>
      <c r="F75" s="439"/>
      <c r="G75" s="439"/>
      <c r="H75" s="439"/>
      <c r="I75" s="439"/>
      <c r="J75" s="439"/>
      <c r="K75" s="439"/>
      <c r="L75" s="439"/>
      <c r="M75" s="439"/>
      <c r="N75" s="439"/>
      <c r="O75" s="439"/>
      <c r="P75" s="439"/>
      <c r="Q75" s="439"/>
      <c r="R75" s="439"/>
      <c r="S75" s="439"/>
      <c r="T75" s="439"/>
      <c r="U75" s="439"/>
      <c r="V75" s="439"/>
      <c r="W75" s="439"/>
      <c r="X75" s="439"/>
      <c r="Y75" s="439"/>
      <c r="Z75" s="439"/>
      <c r="AA75" s="440"/>
    </row>
  </sheetData>
  <mergeCells count="3">
    <mergeCell ref="A1:B1"/>
    <mergeCell ref="V1:AA1"/>
    <mergeCell ref="B3:I20"/>
  </mergeCells>
  <phoneticPr fontId="4"/>
  <conditionalFormatting sqref="AD5:AL5">
    <cfRule type="top10" dxfId="42" priority="1" rank="2"/>
  </conditionalFormatting>
  <printOptions horizontalCentered="1" verticalCentered="1"/>
  <pageMargins left="0.39370078740157483" right="0.39370078740157483" top="0.26" bottom="0.39370078740157483" header="0.3" footer="0.51181102362204722"/>
  <pageSetup paperSize="9" scale="73" orientation="portrait" r:id="rId1"/>
  <headerFooter alignWithMargins="0"/>
  <colBreaks count="2" manualBreakCount="2">
    <brk id="27" max="74" man="1"/>
    <brk id="54"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theme="9" tint="0.59999389629810485"/>
  </sheetPr>
  <dimension ref="A1:BL66"/>
  <sheetViews>
    <sheetView showGridLines="0" view="pageBreakPreview" zoomScaleNormal="100" zoomScaleSheetLayoutView="100" workbookViewId="0">
      <selection activeCell="B3" sqref="B3:L16"/>
    </sheetView>
  </sheetViews>
  <sheetFormatPr defaultColWidth="10.28515625" defaultRowHeight="10.5"/>
  <cols>
    <col min="1" max="27" width="3.5703125" style="26" customWidth="1"/>
    <col min="28" max="28" width="1.42578125" style="26" customWidth="1"/>
    <col min="29" max="29" width="14.7109375" style="26" customWidth="1"/>
    <col min="30" max="32" width="7.85546875" style="26" customWidth="1"/>
    <col min="33" max="33" width="2.140625" style="26" customWidth="1"/>
    <col min="34" max="34" width="15.5703125" style="26" customWidth="1"/>
    <col min="35" max="38" width="7.85546875" style="26" customWidth="1"/>
    <col min="39" max="39" width="15.85546875" style="336" bestFit="1" customWidth="1"/>
    <col min="40" max="40" width="7.140625" style="336" bestFit="1" customWidth="1"/>
    <col min="41" max="41" width="5.42578125" style="336" bestFit="1" customWidth="1"/>
    <col min="42" max="43" width="7.140625" style="336" bestFit="1" customWidth="1"/>
    <col min="44" max="44" width="8.28515625" style="336" bestFit="1" customWidth="1"/>
    <col min="45" max="45" width="5.42578125" style="336" bestFit="1" customWidth="1"/>
    <col min="46" max="53" width="5.42578125" style="336" customWidth="1"/>
    <col min="54" max="54" width="1.42578125" style="26" customWidth="1"/>
    <col min="55" max="55" width="14.7109375" style="26" customWidth="1"/>
    <col min="56" max="58" width="7.85546875" style="26" customWidth="1"/>
    <col min="59" max="59" width="2.140625" style="26" customWidth="1"/>
    <col min="60" max="60" width="15.5703125" style="26" customWidth="1"/>
    <col min="61" max="64" width="7.85546875" style="26" customWidth="1"/>
    <col min="65" max="16384" width="10.28515625" style="26"/>
  </cols>
  <sheetData>
    <row r="1" spans="1:64" ht="21" customHeight="1" thickBot="1">
      <c r="A1" s="928">
        <v>32</v>
      </c>
      <c r="B1" s="928"/>
      <c r="C1" s="495" t="s">
        <v>583</v>
      </c>
      <c r="D1" s="495"/>
      <c r="E1" s="495"/>
      <c r="F1" s="495"/>
      <c r="G1" s="495"/>
      <c r="H1" s="495"/>
      <c r="I1" s="495"/>
      <c r="J1" s="495"/>
      <c r="K1" s="495"/>
      <c r="L1" s="495"/>
      <c r="M1" s="495"/>
      <c r="N1" s="495"/>
      <c r="O1" s="495"/>
      <c r="P1" s="495"/>
      <c r="Q1" s="495"/>
      <c r="R1" s="495"/>
      <c r="S1" s="495"/>
      <c r="T1" s="495"/>
      <c r="U1" s="495"/>
      <c r="V1" s="929" t="s">
        <v>516</v>
      </c>
      <c r="W1" s="929"/>
      <c r="X1" s="929"/>
      <c r="Y1" s="929"/>
      <c r="Z1" s="929"/>
      <c r="AA1" s="929"/>
      <c r="AC1" s="26" t="s">
        <v>472</v>
      </c>
      <c r="BC1" s="26" t="s">
        <v>260</v>
      </c>
    </row>
    <row r="3" spans="1:64" ht="11.25" thickBot="1">
      <c r="B3" s="930" t="s">
        <v>875</v>
      </c>
      <c r="C3" s="966"/>
      <c r="D3" s="966"/>
      <c r="E3" s="966"/>
      <c r="F3" s="966"/>
      <c r="G3" s="966"/>
      <c r="H3" s="966"/>
      <c r="I3" s="966"/>
      <c r="J3" s="966"/>
      <c r="K3" s="966"/>
      <c r="L3" s="966"/>
      <c r="N3" s="433"/>
      <c r="O3" s="434"/>
      <c r="P3" s="434"/>
      <c r="Q3" s="434"/>
      <c r="R3" s="434"/>
      <c r="S3" s="434"/>
      <c r="T3" s="434"/>
      <c r="U3" s="434"/>
      <c r="V3" s="434"/>
      <c r="W3" s="434"/>
      <c r="X3" s="434"/>
      <c r="Y3" s="434"/>
      <c r="Z3" s="434"/>
      <c r="AA3" s="435"/>
      <c r="AC3" s="26" t="s">
        <v>573</v>
      </c>
      <c r="AH3" s="26" t="s">
        <v>4</v>
      </c>
      <c r="AN3" s="336" t="s">
        <v>669</v>
      </c>
      <c r="BC3" s="26" t="s">
        <v>573</v>
      </c>
      <c r="BH3" s="26" t="s">
        <v>4</v>
      </c>
    </row>
    <row r="4" spans="1:64" ht="11.25" thickBot="1">
      <c r="B4" s="966"/>
      <c r="C4" s="966"/>
      <c r="D4" s="966"/>
      <c r="E4" s="966"/>
      <c r="F4" s="966"/>
      <c r="G4" s="966"/>
      <c r="H4" s="966"/>
      <c r="I4" s="966"/>
      <c r="J4" s="966"/>
      <c r="K4" s="966"/>
      <c r="L4" s="966"/>
      <c r="N4" s="436"/>
      <c r="O4" s="87"/>
      <c r="P4" s="87"/>
      <c r="Q4" s="87"/>
      <c r="R4" s="87"/>
      <c r="S4" s="87"/>
      <c r="T4" s="87"/>
      <c r="U4" s="87"/>
      <c r="V4" s="87"/>
      <c r="W4" s="87"/>
      <c r="X4" s="87"/>
      <c r="Y4" s="87"/>
      <c r="Z4" s="87"/>
      <c r="AA4" s="437"/>
      <c r="AC4" s="575" t="s">
        <v>539</v>
      </c>
      <c r="AD4" s="576" t="s">
        <v>2</v>
      </c>
      <c r="AE4" s="576" t="s">
        <v>3</v>
      </c>
      <c r="AF4" s="575" t="s">
        <v>399</v>
      </c>
      <c r="AH4" s="575" t="s">
        <v>539</v>
      </c>
      <c r="AI4" s="576" t="s">
        <v>2</v>
      </c>
      <c r="AJ4" s="576" t="s">
        <v>3</v>
      </c>
      <c r="AK4" s="575" t="s">
        <v>399</v>
      </c>
      <c r="AL4" s="575" t="s">
        <v>545</v>
      </c>
      <c r="AN4" s="336" t="str">
        <f>CONCATENATE("週休二日制の実施状況について、「行っている」と回答した事業所は全体で",TEXT(AD5,"0.0％"),"となった。")</f>
        <v>週休二日制の実施状況について、「行っている」と回答した事業所は全体で88.4%となった。</v>
      </c>
      <c r="BC4" s="27" t="s">
        <v>539</v>
      </c>
      <c r="BD4" s="156" t="s">
        <v>2</v>
      </c>
      <c r="BE4" s="157" t="s">
        <v>3</v>
      </c>
      <c r="BF4" s="30" t="s">
        <v>399</v>
      </c>
      <c r="BH4" s="27" t="s">
        <v>539</v>
      </c>
      <c r="BI4" s="156" t="s">
        <v>2</v>
      </c>
      <c r="BJ4" s="157" t="s">
        <v>3</v>
      </c>
      <c r="BK4" s="43" t="s">
        <v>399</v>
      </c>
      <c r="BL4" s="32" t="s">
        <v>545</v>
      </c>
    </row>
    <row r="5" spans="1:64" ht="11.25" thickBot="1">
      <c r="B5" s="966"/>
      <c r="C5" s="966"/>
      <c r="D5" s="966"/>
      <c r="E5" s="966"/>
      <c r="F5" s="966"/>
      <c r="G5" s="966"/>
      <c r="H5" s="966"/>
      <c r="I5" s="966"/>
      <c r="J5" s="966"/>
      <c r="K5" s="966"/>
      <c r="L5" s="966"/>
      <c r="N5" s="436"/>
      <c r="O5" s="87"/>
      <c r="P5" s="87"/>
      <c r="Q5" s="87"/>
      <c r="R5" s="87"/>
      <c r="S5" s="87"/>
      <c r="T5" s="87"/>
      <c r="U5" s="87"/>
      <c r="V5" s="87"/>
      <c r="W5" s="87"/>
      <c r="X5" s="87"/>
      <c r="Y5" s="87"/>
      <c r="Z5" s="87"/>
      <c r="AA5" s="437"/>
      <c r="AC5" s="575" t="s">
        <v>547</v>
      </c>
      <c r="AD5" s="688">
        <f>BD5</f>
        <v>0.88443396226415094</v>
      </c>
      <c r="AE5" s="688">
        <f>BE5</f>
        <v>0.1029874213836478</v>
      </c>
      <c r="AF5" s="688">
        <f>BF5</f>
        <v>1.2578616352201259E-2</v>
      </c>
      <c r="AH5" s="575" t="s">
        <v>547</v>
      </c>
      <c r="AI5" s="696">
        <f>BI5</f>
        <v>1125</v>
      </c>
      <c r="AJ5" s="696">
        <f>BJ5</f>
        <v>131</v>
      </c>
      <c r="AK5" s="696">
        <f>BK5</f>
        <v>16</v>
      </c>
      <c r="AL5" s="696">
        <f>BL5</f>
        <v>1272</v>
      </c>
      <c r="AN5" s="336" t="s">
        <v>670</v>
      </c>
      <c r="AP5" s="788" t="s">
        <v>671</v>
      </c>
      <c r="AQ5" s="788" t="s">
        <v>672</v>
      </c>
      <c r="AR5" s="788" t="s">
        <v>673</v>
      </c>
      <c r="AS5" s="336" t="s">
        <v>674</v>
      </c>
      <c r="BC5" s="149" t="s">
        <v>547</v>
      </c>
      <c r="BD5" s="130">
        <f>+BI5/$BL5</f>
        <v>0.88443396226415094</v>
      </c>
      <c r="BE5" s="131">
        <f>+BJ5/$BL5</f>
        <v>0.1029874213836478</v>
      </c>
      <c r="BF5" s="133">
        <f>+BK5/$BL5</f>
        <v>1.2578616352201259E-2</v>
      </c>
      <c r="BH5" s="149" t="s">
        <v>547</v>
      </c>
      <c r="BI5" s="150">
        <f>+集計・資料①!W32</f>
        <v>1125</v>
      </c>
      <c r="BJ5" s="151">
        <f>+集計・資料①!AD32</f>
        <v>131</v>
      </c>
      <c r="BK5" s="152">
        <f>+集計・資料①!AE32</f>
        <v>16</v>
      </c>
      <c r="BL5" s="65">
        <f>+SUM(BI5:BK5)</f>
        <v>1272</v>
      </c>
    </row>
    <row r="6" spans="1:64">
      <c r="B6" s="966"/>
      <c r="C6" s="966"/>
      <c r="D6" s="966"/>
      <c r="E6" s="966"/>
      <c r="F6" s="966"/>
      <c r="G6" s="966"/>
      <c r="H6" s="966"/>
      <c r="I6" s="966"/>
      <c r="J6" s="966"/>
      <c r="K6" s="966"/>
      <c r="L6" s="966"/>
      <c r="N6" s="436"/>
      <c r="O6" s="87"/>
      <c r="P6" s="87"/>
      <c r="Q6" s="87"/>
      <c r="R6" s="87"/>
      <c r="S6" s="87"/>
      <c r="T6" s="87"/>
      <c r="U6" s="87"/>
      <c r="V6" s="87"/>
      <c r="W6" s="87"/>
      <c r="X6" s="87"/>
      <c r="Y6" s="87"/>
      <c r="Z6" s="87"/>
      <c r="AA6" s="437"/>
      <c r="AN6" s="336" t="s">
        <v>708</v>
      </c>
      <c r="AP6" s="788" t="s">
        <v>692</v>
      </c>
      <c r="AQ6" s="788"/>
      <c r="AR6" s="788"/>
      <c r="AS6" s="336" t="s">
        <v>709</v>
      </c>
    </row>
    <row r="7" spans="1:64">
      <c r="B7" s="966"/>
      <c r="C7" s="966"/>
      <c r="D7" s="966"/>
      <c r="E7" s="966"/>
      <c r="F7" s="966"/>
      <c r="G7" s="966"/>
      <c r="H7" s="966"/>
      <c r="I7" s="966"/>
      <c r="J7" s="966"/>
      <c r="K7" s="966"/>
      <c r="L7" s="966"/>
      <c r="N7" s="436"/>
      <c r="O7" s="87"/>
      <c r="P7" s="87"/>
      <c r="Q7" s="87"/>
      <c r="R7" s="87"/>
      <c r="S7" s="87"/>
      <c r="T7" s="87"/>
      <c r="U7" s="87"/>
      <c r="V7" s="87"/>
      <c r="W7" s="87"/>
      <c r="X7" s="87"/>
      <c r="Y7" s="87"/>
      <c r="Z7" s="87"/>
      <c r="AA7" s="437"/>
      <c r="AC7" s="26" t="s">
        <v>614</v>
      </c>
      <c r="AH7" s="26" t="s">
        <v>616</v>
      </c>
      <c r="AN7" s="336" t="str">
        <f>CONCATENATE(AN6,AP6,AQ6,AR6,AS6)</f>
        <v>どの業種も概ね週休二日制を導入しているが、「飲食店・宿泊業」では導入率が低い。</v>
      </c>
      <c r="BC7" s="26" t="s">
        <v>573</v>
      </c>
      <c r="BH7" s="26" t="s">
        <v>4</v>
      </c>
    </row>
    <row r="8" spans="1:64" ht="11.25" thickBot="1">
      <c r="B8" s="966"/>
      <c r="C8" s="966"/>
      <c r="D8" s="966"/>
      <c r="E8" s="966"/>
      <c r="F8" s="966"/>
      <c r="G8" s="966"/>
      <c r="H8" s="966"/>
      <c r="I8" s="966"/>
      <c r="J8" s="966"/>
      <c r="K8" s="966"/>
      <c r="L8" s="966"/>
      <c r="N8" s="436"/>
      <c r="O8" s="87"/>
      <c r="P8" s="87"/>
      <c r="Q8" s="87"/>
      <c r="R8" s="87"/>
      <c r="S8" s="87"/>
      <c r="T8" s="87"/>
      <c r="U8" s="87"/>
      <c r="V8" s="87"/>
      <c r="W8" s="87"/>
      <c r="X8" s="87"/>
      <c r="Y8" s="87"/>
      <c r="Z8" s="87"/>
      <c r="AA8" s="437"/>
      <c r="AN8" s="336" t="s">
        <v>677</v>
      </c>
    </row>
    <row r="9" spans="1:64" ht="11.25" thickBot="1">
      <c r="B9" s="966"/>
      <c r="C9" s="966"/>
      <c r="D9" s="966"/>
      <c r="E9" s="966"/>
      <c r="F9" s="966"/>
      <c r="G9" s="966"/>
      <c r="H9" s="966"/>
      <c r="I9" s="966"/>
      <c r="J9" s="966"/>
      <c r="K9" s="966"/>
      <c r="L9" s="966"/>
      <c r="N9" s="436"/>
      <c r="O9" s="87"/>
      <c r="P9" s="87"/>
      <c r="Q9" s="87"/>
      <c r="R9" s="87"/>
      <c r="S9" s="87"/>
      <c r="T9" s="87"/>
      <c r="U9" s="87"/>
      <c r="V9" s="87"/>
      <c r="W9" s="87"/>
      <c r="X9" s="87"/>
      <c r="Y9" s="87"/>
      <c r="Z9" s="87"/>
      <c r="AA9" s="437"/>
      <c r="AC9" s="575" t="s">
        <v>539</v>
      </c>
      <c r="AD9" s="576" t="s">
        <v>2</v>
      </c>
      <c r="AE9" s="576" t="s">
        <v>3</v>
      </c>
      <c r="AF9" s="575" t="s">
        <v>399</v>
      </c>
      <c r="AH9" s="575" t="s">
        <v>539</v>
      </c>
      <c r="AI9" s="576" t="s">
        <v>2</v>
      </c>
      <c r="AJ9" s="576" t="s">
        <v>3</v>
      </c>
      <c r="AK9" s="575" t="s">
        <v>399</v>
      </c>
      <c r="AL9" s="575" t="s">
        <v>545</v>
      </c>
      <c r="AN9" s="336" t="s">
        <v>874</v>
      </c>
      <c r="BC9" s="31" t="s">
        <v>539</v>
      </c>
      <c r="BD9" s="158" t="s">
        <v>2</v>
      </c>
      <c r="BE9" s="25" t="s">
        <v>3</v>
      </c>
      <c r="BF9" s="103" t="s">
        <v>399</v>
      </c>
      <c r="BH9" s="31" t="s">
        <v>539</v>
      </c>
      <c r="BI9" s="156" t="s">
        <v>2</v>
      </c>
      <c r="BJ9" s="157" t="s">
        <v>3</v>
      </c>
      <c r="BK9" s="43" t="s">
        <v>399</v>
      </c>
      <c r="BL9" s="32" t="s">
        <v>545</v>
      </c>
    </row>
    <row r="10" spans="1:64">
      <c r="B10" s="966"/>
      <c r="C10" s="966"/>
      <c r="D10" s="966"/>
      <c r="E10" s="966"/>
      <c r="F10" s="966"/>
      <c r="G10" s="966"/>
      <c r="H10" s="966"/>
      <c r="I10" s="966"/>
      <c r="J10" s="966"/>
      <c r="K10" s="966"/>
      <c r="L10" s="966"/>
      <c r="N10" s="436"/>
      <c r="O10" s="87"/>
      <c r="P10" s="87"/>
      <c r="Q10" s="87"/>
      <c r="R10" s="87"/>
      <c r="S10" s="87"/>
      <c r="T10" s="87"/>
      <c r="U10" s="87"/>
      <c r="V10" s="87"/>
      <c r="W10" s="87"/>
      <c r="X10" s="87"/>
      <c r="Y10" s="87"/>
      <c r="Z10" s="87"/>
      <c r="AA10" s="437"/>
      <c r="AC10" s="573" t="s">
        <v>401</v>
      </c>
      <c r="AD10" s="688">
        <f>BD22</f>
        <v>0.82905982905982911</v>
      </c>
      <c r="AE10" s="697">
        <f>BE22</f>
        <v>0.15811965811965811</v>
      </c>
      <c r="AF10" s="688">
        <f>BF22</f>
        <v>1.282051282051282E-2</v>
      </c>
      <c r="AH10" s="573" t="s">
        <v>401</v>
      </c>
      <c r="AI10" s="696">
        <f>BI22</f>
        <v>194</v>
      </c>
      <c r="AJ10" s="696">
        <f>BJ22</f>
        <v>37</v>
      </c>
      <c r="AK10" s="696">
        <f>BK22</f>
        <v>3</v>
      </c>
      <c r="AL10" s="696">
        <f>BL22</f>
        <v>234</v>
      </c>
      <c r="BC10" s="44" t="s">
        <v>546</v>
      </c>
      <c r="BD10" s="90" t="e">
        <f t="shared" ref="BD10:BD22" si="0">+BI10/$BL10</f>
        <v>#DIV/0!</v>
      </c>
      <c r="BE10" s="46" t="e">
        <f t="shared" ref="BE10:BE22" si="1">+BJ10/$BL10</f>
        <v>#DIV/0!</v>
      </c>
      <c r="BF10" s="91" t="e">
        <f t="shared" ref="BF10:BF22" si="2">+BK10/$BL10</f>
        <v>#DIV/0!</v>
      </c>
      <c r="BH10" s="147" t="s">
        <v>546</v>
      </c>
      <c r="BI10" s="48">
        <f>+集計・資料①!W6</f>
        <v>0</v>
      </c>
      <c r="BJ10" s="49">
        <f>+集計・資料①!AD6</f>
        <v>0</v>
      </c>
      <c r="BK10" s="50">
        <f>+集計・資料①!AE6</f>
        <v>0</v>
      </c>
      <c r="BL10" s="51">
        <f>+SUM(BI10:BK10)</f>
        <v>0</v>
      </c>
    </row>
    <row r="11" spans="1:64" ht="10.5" customHeight="1">
      <c r="B11" s="966"/>
      <c r="C11" s="966"/>
      <c r="D11" s="966"/>
      <c r="E11" s="966"/>
      <c r="F11" s="966"/>
      <c r="G11" s="966"/>
      <c r="H11" s="966"/>
      <c r="I11" s="966"/>
      <c r="J11" s="966"/>
      <c r="K11" s="966"/>
      <c r="L11" s="966"/>
      <c r="N11" s="436"/>
      <c r="O11" s="87"/>
      <c r="P11" s="87"/>
      <c r="Q11" s="87"/>
      <c r="R11" s="87"/>
      <c r="S11" s="87"/>
      <c r="T11" s="87"/>
      <c r="U11" s="87"/>
      <c r="V11" s="87"/>
      <c r="W11" s="87"/>
      <c r="X11" s="87"/>
      <c r="Y11" s="87"/>
      <c r="Z11" s="87"/>
      <c r="AA11" s="437"/>
      <c r="AC11" s="690" t="s">
        <v>402</v>
      </c>
      <c r="AD11" s="688">
        <f>BD21</f>
        <v>0.92063492063492058</v>
      </c>
      <c r="AE11" s="697">
        <f>BE21</f>
        <v>6.3492063492063489E-2</v>
      </c>
      <c r="AF11" s="688">
        <f>BF21</f>
        <v>1.5873015873015872E-2</v>
      </c>
      <c r="AH11" s="690" t="s">
        <v>402</v>
      </c>
      <c r="AI11" s="696">
        <f>BI21</f>
        <v>174</v>
      </c>
      <c r="AJ11" s="696">
        <f>BJ21</f>
        <v>12</v>
      </c>
      <c r="AK11" s="696">
        <f>BK21</f>
        <v>3</v>
      </c>
      <c r="AL11" s="696">
        <f>BL21</f>
        <v>189</v>
      </c>
      <c r="BC11" s="7" t="s">
        <v>533</v>
      </c>
      <c r="BD11" s="96">
        <f t="shared" si="0"/>
        <v>0.89516129032258063</v>
      </c>
      <c r="BE11" s="72">
        <f t="shared" si="1"/>
        <v>9.6774193548387094E-2</v>
      </c>
      <c r="BF11" s="73">
        <f t="shared" si="2"/>
        <v>8.0645161290322578E-3</v>
      </c>
      <c r="BH11" s="18" t="s">
        <v>533</v>
      </c>
      <c r="BI11" s="48">
        <f>+集計・資料①!W8</f>
        <v>111</v>
      </c>
      <c r="BJ11" s="49">
        <f>+集計・資料①!AD8</f>
        <v>12</v>
      </c>
      <c r="BK11" s="50">
        <f>+集計・資料①!AE8</f>
        <v>1</v>
      </c>
      <c r="BL11" s="54">
        <f t="shared" ref="BL11:BL23" si="3">+SUM(BI11:BK11)</f>
        <v>124</v>
      </c>
    </row>
    <row r="12" spans="1:64">
      <c r="B12" s="966"/>
      <c r="C12" s="966"/>
      <c r="D12" s="966"/>
      <c r="E12" s="966"/>
      <c r="F12" s="966"/>
      <c r="G12" s="966"/>
      <c r="H12" s="966"/>
      <c r="I12" s="966"/>
      <c r="J12" s="966"/>
      <c r="K12" s="966"/>
      <c r="L12" s="966"/>
      <c r="N12" s="436"/>
      <c r="O12" s="87"/>
      <c r="P12" s="87"/>
      <c r="Q12" s="87"/>
      <c r="R12" s="87"/>
      <c r="S12" s="87"/>
      <c r="T12" s="87"/>
      <c r="U12" s="87"/>
      <c r="V12" s="87"/>
      <c r="W12" s="87"/>
      <c r="X12" s="87"/>
      <c r="Y12" s="87"/>
      <c r="Z12" s="87"/>
      <c r="AA12" s="437"/>
      <c r="AC12" s="573" t="s">
        <v>403</v>
      </c>
      <c r="AD12" s="688">
        <f>BD20</f>
        <v>0.84615384615384615</v>
      </c>
      <c r="AE12" s="697">
        <f>BE20</f>
        <v>0.15384615384615385</v>
      </c>
      <c r="AF12" s="688">
        <f>BF20</f>
        <v>0</v>
      </c>
      <c r="AH12" s="573" t="s">
        <v>403</v>
      </c>
      <c r="AI12" s="696">
        <f>BI20</f>
        <v>11</v>
      </c>
      <c r="AJ12" s="696">
        <f>BJ20</f>
        <v>2</v>
      </c>
      <c r="AK12" s="696">
        <f>BK20</f>
        <v>0</v>
      </c>
      <c r="AL12" s="696">
        <f>BL20</f>
        <v>13</v>
      </c>
      <c r="BC12" s="7" t="s">
        <v>534</v>
      </c>
      <c r="BD12" s="96">
        <f t="shared" si="0"/>
        <v>0.91034482758620694</v>
      </c>
      <c r="BE12" s="72">
        <f t="shared" si="1"/>
        <v>6.8965517241379309E-2</v>
      </c>
      <c r="BF12" s="73">
        <f t="shared" si="2"/>
        <v>2.0689655172413793E-2</v>
      </c>
      <c r="BH12" s="18" t="s">
        <v>534</v>
      </c>
      <c r="BI12" s="48">
        <f>+集計・資料①!W10</f>
        <v>132</v>
      </c>
      <c r="BJ12" s="49">
        <f>+集計・資料①!AD10</f>
        <v>10</v>
      </c>
      <c r="BK12" s="50">
        <f>+集計・資料①!AE10</f>
        <v>3</v>
      </c>
      <c r="BL12" s="54">
        <f t="shared" si="3"/>
        <v>145</v>
      </c>
    </row>
    <row r="13" spans="1:64">
      <c r="B13" s="966"/>
      <c r="C13" s="966"/>
      <c r="D13" s="966"/>
      <c r="E13" s="966"/>
      <c r="F13" s="966"/>
      <c r="G13" s="966"/>
      <c r="H13" s="966"/>
      <c r="I13" s="966"/>
      <c r="J13" s="966"/>
      <c r="K13" s="966"/>
      <c r="L13" s="966"/>
      <c r="N13" s="436"/>
      <c r="O13" s="87"/>
      <c r="P13" s="87"/>
      <c r="Q13" s="87"/>
      <c r="R13" s="87"/>
      <c r="S13" s="87"/>
      <c r="T13" s="87"/>
      <c r="U13" s="87"/>
      <c r="V13" s="87"/>
      <c r="W13" s="87"/>
      <c r="X13" s="87"/>
      <c r="Y13" s="87"/>
      <c r="Z13" s="87"/>
      <c r="AA13" s="437"/>
      <c r="AC13" s="690" t="s">
        <v>404</v>
      </c>
      <c r="AD13" s="688">
        <f>BD19</f>
        <v>0.84615384615384615</v>
      </c>
      <c r="AE13" s="697">
        <f>BE19</f>
        <v>0.15384615384615385</v>
      </c>
      <c r="AF13" s="688">
        <f>BF19</f>
        <v>0</v>
      </c>
      <c r="AH13" s="690" t="s">
        <v>404</v>
      </c>
      <c r="AI13" s="696">
        <f>BI19</f>
        <v>22</v>
      </c>
      <c r="AJ13" s="696">
        <f>BJ19</f>
        <v>4</v>
      </c>
      <c r="AK13" s="696">
        <f>BK19</f>
        <v>0</v>
      </c>
      <c r="AL13" s="696">
        <f>BL19</f>
        <v>26</v>
      </c>
      <c r="BC13" s="7" t="s">
        <v>532</v>
      </c>
      <c r="BD13" s="96">
        <f t="shared" si="0"/>
        <v>0.88095238095238093</v>
      </c>
      <c r="BE13" s="72">
        <f t="shared" si="1"/>
        <v>0.11904761904761904</v>
      </c>
      <c r="BF13" s="73">
        <f t="shared" si="2"/>
        <v>0</v>
      </c>
      <c r="BH13" s="18" t="s">
        <v>532</v>
      </c>
      <c r="BI13" s="48">
        <f>+集計・資料①!W12</f>
        <v>37</v>
      </c>
      <c r="BJ13" s="49">
        <f>+集計・資料①!AD12</f>
        <v>5</v>
      </c>
      <c r="BK13" s="50">
        <f>+集計・資料①!AE12</f>
        <v>0</v>
      </c>
      <c r="BL13" s="54">
        <f t="shared" si="3"/>
        <v>42</v>
      </c>
    </row>
    <row r="14" spans="1:64" ht="12">
      <c r="B14" s="966"/>
      <c r="C14" s="966"/>
      <c r="D14" s="966"/>
      <c r="E14" s="966"/>
      <c r="F14" s="966"/>
      <c r="G14" s="966"/>
      <c r="H14" s="966"/>
      <c r="I14" s="966"/>
      <c r="J14" s="966"/>
      <c r="K14" s="966"/>
      <c r="L14" s="966"/>
      <c r="N14" s="436"/>
      <c r="O14" s="87"/>
      <c r="P14" s="87"/>
      <c r="Q14" s="87"/>
      <c r="R14" s="87"/>
      <c r="S14" s="87"/>
      <c r="T14" s="87"/>
      <c r="U14" s="87"/>
      <c r="V14" s="87"/>
      <c r="W14" s="87"/>
      <c r="X14" s="87"/>
      <c r="Y14" s="87"/>
      <c r="Z14" s="87"/>
      <c r="AA14" s="437"/>
      <c r="AC14" s="573" t="s">
        <v>405</v>
      </c>
      <c r="AD14" s="688">
        <f>BD18</f>
        <v>0.91286307053941906</v>
      </c>
      <c r="AE14" s="697">
        <f>BE18</f>
        <v>7.4688796680497924E-2</v>
      </c>
      <c r="AF14" s="688">
        <f>BF18</f>
        <v>1.2448132780082987E-2</v>
      </c>
      <c r="AH14" s="573" t="s">
        <v>405</v>
      </c>
      <c r="AI14" s="696">
        <f>BI18</f>
        <v>220</v>
      </c>
      <c r="AJ14" s="696">
        <f>BJ18</f>
        <v>18</v>
      </c>
      <c r="AK14" s="696">
        <f>BK18</f>
        <v>3</v>
      </c>
      <c r="AL14" s="696">
        <f>BL18</f>
        <v>241</v>
      </c>
      <c r="AN14" s="789" t="s">
        <v>678</v>
      </c>
      <c r="AO14" s="790"/>
      <c r="AP14" s="790"/>
      <c r="AQ14" s="790"/>
      <c r="AR14" s="790"/>
      <c r="AS14" s="790"/>
      <c r="AT14" s="790"/>
      <c r="AU14" s="790"/>
      <c r="AV14" s="790"/>
      <c r="AW14" s="790"/>
      <c r="AX14" s="790"/>
      <c r="AY14" s="790"/>
      <c r="BC14" s="7" t="s">
        <v>531</v>
      </c>
      <c r="BD14" s="96">
        <f t="shared" si="0"/>
        <v>0.90055248618784534</v>
      </c>
      <c r="BE14" s="72">
        <f t="shared" si="1"/>
        <v>9.3922651933701654E-2</v>
      </c>
      <c r="BF14" s="73">
        <f t="shared" si="2"/>
        <v>5.5248618784530384E-3</v>
      </c>
      <c r="BH14" s="18" t="s">
        <v>531</v>
      </c>
      <c r="BI14" s="48">
        <f>+集計・資料①!W14</f>
        <v>163</v>
      </c>
      <c r="BJ14" s="49">
        <f>+集計・資料①!AD14</f>
        <v>17</v>
      </c>
      <c r="BK14" s="50">
        <f>+集計・資料①!AE14</f>
        <v>1</v>
      </c>
      <c r="BL14" s="54">
        <f t="shared" si="3"/>
        <v>181</v>
      </c>
    </row>
    <row r="15" spans="1:64">
      <c r="B15" s="966"/>
      <c r="C15" s="966"/>
      <c r="D15" s="966"/>
      <c r="E15" s="966"/>
      <c r="F15" s="966"/>
      <c r="G15" s="966"/>
      <c r="H15" s="966"/>
      <c r="I15" s="966"/>
      <c r="J15" s="966"/>
      <c r="K15" s="966"/>
      <c r="L15" s="966"/>
      <c r="N15" s="436"/>
      <c r="O15" s="87"/>
      <c r="P15" s="87"/>
      <c r="Q15" s="87"/>
      <c r="R15" s="87"/>
      <c r="S15" s="87"/>
      <c r="T15" s="87"/>
      <c r="U15" s="87"/>
      <c r="V15" s="87"/>
      <c r="W15" s="87"/>
      <c r="X15" s="87"/>
      <c r="Y15" s="87"/>
      <c r="Z15" s="87"/>
      <c r="AA15" s="437"/>
      <c r="AC15" s="690" t="s">
        <v>406</v>
      </c>
      <c r="AD15" s="688">
        <f>BD17</f>
        <v>0.95238095238095233</v>
      </c>
      <c r="AE15" s="697">
        <f>BE17</f>
        <v>4.7619047619047616E-2</v>
      </c>
      <c r="AF15" s="688">
        <f>BF17</f>
        <v>0</v>
      </c>
      <c r="AH15" s="690" t="s">
        <v>406</v>
      </c>
      <c r="AI15" s="696">
        <f>BI17</f>
        <v>20</v>
      </c>
      <c r="AJ15" s="696">
        <f>BJ17</f>
        <v>1</v>
      </c>
      <c r="AK15" s="696">
        <f>BK17</f>
        <v>0</v>
      </c>
      <c r="AL15" s="696">
        <f>BL17</f>
        <v>21</v>
      </c>
      <c r="AN15" s="915" t="str">
        <f>CONCATENATE("　",AN4,CHAR(10),"　",AN7,CHAR(10),"　",AN9)</f>
        <v>　週休二日制の実施状況について、「行っている」と回答した事業所は全体で88.4%となった。
　どの業種も概ね週休二日制を導入しているが、「飲食店・宿泊業」では導入率が低い。
　規模別においては、「1～29人」の事業所を除いて90％以上、週休二日制を導入している。</v>
      </c>
      <c r="AO15" s="915"/>
      <c r="AP15" s="915"/>
      <c r="AQ15" s="915"/>
      <c r="AR15" s="915"/>
      <c r="AS15" s="915"/>
      <c r="AT15" s="915"/>
      <c r="AU15" s="915"/>
      <c r="AV15" s="915"/>
      <c r="AW15" s="915"/>
      <c r="AX15" s="915"/>
      <c r="AY15" s="915"/>
      <c r="BC15" s="7" t="s">
        <v>530</v>
      </c>
      <c r="BD15" s="96">
        <f t="shared" si="0"/>
        <v>0.68571428571428572</v>
      </c>
      <c r="BE15" s="72">
        <f t="shared" si="1"/>
        <v>0.2857142857142857</v>
      </c>
      <c r="BF15" s="73">
        <f t="shared" si="2"/>
        <v>2.8571428571428571E-2</v>
      </c>
      <c r="BH15" s="18" t="s">
        <v>530</v>
      </c>
      <c r="BI15" s="48">
        <f>+集計・資料①!W16</f>
        <v>24</v>
      </c>
      <c r="BJ15" s="49">
        <f>+集計・資料①!AD16</f>
        <v>10</v>
      </c>
      <c r="BK15" s="50">
        <f>+集計・資料①!AE16</f>
        <v>1</v>
      </c>
      <c r="BL15" s="54">
        <f t="shared" si="3"/>
        <v>35</v>
      </c>
    </row>
    <row r="16" spans="1:64">
      <c r="B16" s="966"/>
      <c r="C16" s="966"/>
      <c r="D16" s="966"/>
      <c r="E16" s="966"/>
      <c r="F16" s="966"/>
      <c r="G16" s="966"/>
      <c r="H16" s="966"/>
      <c r="I16" s="966"/>
      <c r="J16" s="966"/>
      <c r="K16" s="966"/>
      <c r="L16" s="966"/>
      <c r="N16" s="438"/>
      <c r="O16" s="439"/>
      <c r="P16" s="439"/>
      <c r="Q16" s="439"/>
      <c r="R16" s="439"/>
      <c r="S16" s="439"/>
      <c r="T16" s="439"/>
      <c r="U16" s="439"/>
      <c r="V16" s="439"/>
      <c r="W16" s="439"/>
      <c r="X16" s="439"/>
      <c r="Y16" s="439"/>
      <c r="Z16" s="439"/>
      <c r="AA16" s="440"/>
      <c r="AC16" s="573" t="s">
        <v>407</v>
      </c>
      <c r="AD16" s="697">
        <f>BD16</f>
        <v>0.80952380952380953</v>
      </c>
      <c r="AE16" s="697">
        <f>BE16</f>
        <v>0.14285714285714285</v>
      </c>
      <c r="AF16" s="688">
        <f>BF16</f>
        <v>4.7619047619047616E-2</v>
      </c>
      <c r="AH16" s="573" t="s">
        <v>407</v>
      </c>
      <c r="AI16" s="696">
        <f>BI16</f>
        <v>17</v>
      </c>
      <c r="AJ16" s="696">
        <f>BJ16</f>
        <v>3</v>
      </c>
      <c r="AK16" s="696">
        <f>BK16</f>
        <v>1</v>
      </c>
      <c r="AL16" s="696">
        <f>BL16</f>
        <v>21</v>
      </c>
      <c r="AN16" s="915"/>
      <c r="AO16" s="915"/>
      <c r="AP16" s="915"/>
      <c r="AQ16" s="915"/>
      <c r="AR16" s="915"/>
      <c r="AS16" s="915"/>
      <c r="AT16" s="915"/>
      <c r="AU16" s="915"/>
      <c r="AV16" s="915"/>
      <c r="AW16" s="915"/>
      <c r="AX16" s="915"/>
      <c r="AY16" s="915"/>
      <c r="BC16" s="7" t="s">
        <v>535</v>
      </c>
      <c r="BD16" s="96">
        <f t="shared" si="0"/>
        <v>0.80952380952380953</v>
      </c>
      <c r="BE16" s="72">
        <f t="shared" si="1"/>
        <v>0.14285714285714285</v>
      </c>
      <c r="BF16" s="73">
        <f t="shared" si="2"/>
        <v>4.7619047619047616E-2</v>
      </c>
      <c r="BH16" s="18" t="s">
        <v>535</v>
      </c>
      <c r="BI16" s="48">
        <f>+集計・資料①!W18</f>
        <v>17</v>
      </c>
      <c r="BJ16" s="49">
        <f>+集計・資料①!AD18</f>
        <v>3</v>
      </c>
      <c r="BK16" s="50">
        <f>+集計・資料①!AE18</f>
        <v>1</v>
      </c>
      <c r="BL16" s="54">
        <f t="shared" si="3"/>
        <v>21</v>
      </c>
    </row>
    <row r="17" spans="1:64">
      <c r="O17" s="87"/>
      <c r="P17" s="87"/>
      <c r="Q17" s="87"/>
      <c r="R17" s="87"/>
      <c r="S17" s="87"/>
      <c r="T17" s="87"/>
      <c r="U17" s="87"/>
      <c r="V17" s="87"/>
      <c r="W17" s="87"/>
      <c r="X17" s="87"/>
      <c r="Y17" s="87"/>
      <c r="Z17" s="87"/>
      <c r="AA17" s="87"/>
      <c r="AC17" s="690" t="s">
        <v>710</v>
      </c>
      <c r="AD17" s="769">
        <f>BD15</f>
        <v>0.68571428571428572</v>
      </c>
      <c r="AE17" s="697">
        <f>BE15</f>
        <v>0.2857142857142857</v>
      </c>
      <c r="AF17" s="688">
        <f>BF15</f>
        <v>2.8571428571428571E-2</v>
      </c>
      <c r="AH17" s="690" t="s">
        <v>408</v>
      </c>
      <c r="AI17" s="696">
        <f>BI15</f>
        <v>24</v>
      </c>
      <c r="AJ17" s="696">
        <f>BJ15</f>
        <v>10</v>
      </c>
      <c r="AK17" s="696">
        <f>BK15</f>
        <v>1</v>
      </c>
      <c r="AL17" s="696">
        <f>BL15</f>
        <v>35</v>
      </c>
      <c r="AN17" s="915"/>
      <c r="AO17" s="915"/>
      <c r="AP17" s="915"/>
      <c r="AQ17" s="915"/>
      <c r="AR17" s="915"/>
      <c r="AS17" s="915"/>
      <c r="AT17" s="915"/>
      <c r="AU17" s="915"/>
      <c r="AV17" s="915"/>
      <c r="AW17" s="915"/>
      <c r="AX17" s="915"/>
      <c r="AY17" s="915"/>
      <c r="BC17" s="7" t="s">
        <v>529</v>
      </c>
      <c r="BD17" s="96">
        <f t="shared" si="0"/>
        <v>0.95238095238095233</v>
      </c>
      <c r="BE17" s="72">
        <f t="shared" si="1"/>
        <v>4.7619047619047616E-2</v>
      </c>
      <c r="BF17" s="73">
        <f t="shared" si="2"/>
        <v>0</v>
      </c>
      <c r="BH17" s="18" t="s">
        <v>529</v>
      </c>
      <c r="BI17" s="48">
        <f>+集計・資料①!W20</f>
        <v>20</v>
      </c>
      <c r="BJ17" s="49">
        <f>+集計・資料①!AD20</f>
        <v>1</v>
      </c>
      <c r="BK17" s="50">
        <f>+集計・資料①!AE20</f>
        <v>0</v>
      </c>
      <c r="BL17" s="54">
        <f t="shared" si="3"/>
        <v>21</v>
      </c>
    </row>
    <row r="18" spans="1:64">
      <c r="A18" s="433"/>
      <c r="B18" s="434"/>
      <c r="C18" s="434"/>
      <c r="D18" s="434"/>
      <c r="E18" s="434"/>
      <c r="F18" s="434"/>
      <c r="G18" s="434"/>
      <c r="H18" s="434"/>
      <c r="I18" s="434"/>
      <c r="J18" s="434"/>
      <c r="K18" s="434"/>
      <c r="L18" s="434"/>
      <c r="M18" s="434"/>
      <c r="N18" s="434"/>
      <c r="O18" s="434"/>
      <c r="P18" s="434"/>
      <c r="Q18" s="434"/>
      <c r="R18" s="434"/>
      <c r="S18" s="434"/>
      <c r="T18" s="434"/>
      <c r="U18" s="434"/>
      <c r="V18" s="434"/>
      <c r="W18" s="434"/>
      <c r="X18" s="434"/>
      <c r="Y18" s="434"/>
      <c r="Z18" s="434"/>
      <c r="AA18" s="435"/>
      <c r="AC18" s="573" t="s">
        <v>409</v>
      </c>
      <c r="AD18" s="688">
        <f>BD14</f>
        <v>0.90055248618784534</v>
      </c>
      <c r="AE18" s="697">
        <f>BE14</f>
        <v>9.3922651933701654E-2</v>
      </c>
      <c r="AF18" s="688">
        <f>BF14</f>
        <v>5.5248618784530384E-3</v>
      </c>
      <c r="AH18" s="573" t="s">
        <v>409</v>
      </c>
      <c r="AI18" s="696">
        <f>BI14</f>
        <v>163</v>
      </c>
      <c r="AJ18" s="696">
        <f>BJ14</f>
        <v>17</v>
      </c>
      <c r="AK18" s="696">
        <f>BK14</f>
        <v>1</v>
      </c>
      <c r="AL18" s="696">
        <f>BL14</f>
        <v>181</v>
      </c>
      <c r="AN18" s="915"/>
      <c r="AO18" s="915"/>
      <c r="AP18" s="915"/>
      <c r="AQ18" s="915"/>
      <c r="AR18" s="915"/>
      <c r="AS18" s="915"/>
      <c r="AT18" s="915"/>
      <c r="AU18" s="915"/>
      <c r="AV18" s="915"/>
      <c r="AW18" s="915"/>
      <c r="AX18" s="915"/>
      <c r="AY18" s="915"/>
      <c r="BC18" s="7" t="s">
        <v>528</v>
      </c>
      <c r="BD18" s="96">
        <f t="shared" si="0"/>
        <v>0.91286307053941906</v>
      </c>
      <c r="BE18" s="72">
        <f t="shared" si="1"/>
        <v>7.4688796680497924E-2</v>
      </c>
      <c r="BF18" s="73">
        <f t="shared" si="2"/>
        <v>1.2448132780082987E-2</v>
      </c>
      <c r="BH18" s="18" t="s">
        <v>528</v>
      </c>
      <c r="BI18" s="48">
        <f>+集計・資料①!W22</f>
        <v>220</v>
      </c>
      <c r="BJ18" s="49">
        <f>+集計・資料①!AD22</f>
        <v>18</v>
      </c>
      <c r="BK18" s="50">
        <f>+集計・資料①!AE22</f>
        <v>3</v>
      </c>
      <c r="BL18" s="54">
        <f t="shared" si="3"/>
        <v>241</v>
      </c>
    </row>
    <row r="19" spans="1:64">
      <c r="A19" s="436"/>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437"/>
      <c r="AC19" s="690" t="s">
        <v>410</v>
      </c>
      <c r="AD19" s="688">
        <f>BD13</f>
        <v>0.88095238095238093</v>
      </c>
      <c r="AE19" s="697">
        <f>BE13</f>
        <v>0.11904761904761904</v>
      </c>
      <c r="AF19" s="688">
        <f>BF13</f>
        <v>0</v>
      </c>
      <c r="AH19" s="690" t="s">
        <v>410</v>
      </c>
      <c r="AI19" s="696">
        <f>BI13</f>
        <v>37</v>
      </c>
      <c r="AJ19" s="696">
        <f>BJ13</f>
        <v>5</v>
      </c>
      <c r="AK19" s="696">
        <f>BK13</f>
        <v>0</v>
      </c>
      <c r="AL19" s="696">
        <f>BL13</f>
        <v>42</v>
      </c>
      <c r="AN19" s="915"/>
      <c r="AO19" s="915"/>
      <c r="AP19" s="915"/>
      <c r="AQ19" s="915"/>
      <c r="AR19" s="915"/>
      <c r="AS19" s="915"/>
      <c r="AT19" s="915"/>
      <c r="AU19" s="915"/>
      <c r="AV19" s="915"/>
      <c r="AW19" s="915"/>
      <c r="AX19" s="915"/>
      <c r="AY19" s="915"/>
      <c r="BC19" s="7" t="s">
        <v>527</v>
      </c>
      <c r="BD19" s="96">
        <f t="shared" si="0"/>
        <v>0.84615384615384615</v>
      </c>
      <c r="BE19" s="72">
        <f t="shared" si="1"/>
        <v>0.15384615384615385</v>
      </c>
      <c r="BF19" s="73">
        <f t="shared" si="2"/>
        <v>0</v>
      </c>
      <c r="BH19" s="18" t="s">
        <v>527</v>
      </c>
      <c r="BI19" s="48">
        <f>+集計・資料①!W24</f>
        <v>22</v>
      </c>
      <c r="BJ19" s="49">
        <f>+集計・資料①!AD24</f>
        <v>4</v>
      </c>
      <c r="BK19" s="50">
        <f>+集計・資料①!AE24</f>
        <v>0</v>
      </c>
      <c r="BL19" s="54">
        <f t="shared" si="3"/>
        <v>26</v>
      </c>
    </row>
    <row r="20" spans="1:64">
      <c r="A20" s="436"/>
      <c r="B20" s="87"/>
      <c r="C20" s="87"/>
      <c r="D20" s="87"/>
      <c r="E20" s="87"/>
      <c r="F20" s="87"/>
      <c r="G20" s="87"/>
      <c r="H20" s="87"/>
      <c r="I20" s="87"/>
      <c r="J20" s="87"/>
      <c r="K20" s="87"/>
      <c r="L20" s="87"/>
      <c r="M20" s="87"/>
      <c r="N20" s="87"/>
      <c r="O20" s="87"/>
      <c r="P20" s="87"/>
      <c r="Q20" s="87"/>
      <c r="R20" s="87"/>
      <c r="S20" s="87"/>
      <c r="T20" s="87"/>
      <c r="U20" s="87"/>
      <c r="V20" s="87"/>
      <c r="W20" s="87"/>
      <c r="X20" s="87"/>
      <c r="Y20" s="87"/>
      <c r="Z20" s="87"/>
      <c r="AA20" s="437"/>
      <c r="AC20" s="573" t="s">
        <v>411</v>
      </c>
      <c r="AD20" s="688">
        <f>BD12</f>
        <v>0.91034482758620694</v>
      </c>
      <c r="AE20" s="697">
        <f>BE12</f>
        <v>6.8965517241379309E-2</v>
      </c>
      <c r="AF20" s="688">
        <f>BF12</f>
        <v>2.0689655172413793E-2</v>
      </c>
      <c r="AH20" s="573" t="s">
        <v>411</v>
      </c>
      <c r="AI20" s="696">
        <f>BI12</f>
        <v>132</v>
      </c>
      <c r="AJ20" s="696">
        <f>BJ12</f>
        <v>10</v>
      </c>
      <c r="AK20" s="696">
        <f>BK12</f>
        <v>3</v>
      </c>
      <c r="AL20" s="696">
        <f>BL12</f>
        <v>145</v>
      </c>
      <c r="AN20" s="915"/>
      <c r="AO20" s="915"/>
      <c r="AP20" s="915"/>
      <c r="AQ20" s="915"/>
      <c r="AR20" s="915"/>
      <c r="AS20" s="915"/>
      <c r="AT20" s="915"/>
      <c r="AU20" s="915"/>
      <c r="AV20" s="915"/>
      <c r="AW20" s="915"/>
      <c r="AX20" s="915"/>
      <c r="AY20" s="915"/>
      <c r="BC20" s="7" t="s">
        <v>526</v>
      </c>
      <c r="BD20" s="96">
        <f t="shared" si="0"/>
        <v>0.84615384615384615</v>
      </c>
      <c r="BE20" s="72">
        <f t="shared" si="1"/>
        <v>0.15384615384615385</v>
      </c>
      <c r="BF20" s="73">
        <f t="shared" si="2"/>
        <v>0</v>
      </c>
      <c r="BH20" s="18" t="s">
        <v>526</v>
      </c>
      <c r="BI20" s="48">
        <f>+集計・資料①!W26</f>
        <v>11</v>
      </c>
      <c r="BJ20" s="49">
        <f>+集計・資料①!AD26</f>
        <v>2</v>
      </c>
      <c r="BK20" s="50">
        <f>+集計・資料①!AE26</f>
        <v>0</v>
      </c>
      <c r="BL20" s="54">
        <f t="shared" si="3"/>
        <v>13</v>
      </c>
    </row>
    <row r="21" spans="1:64">
      <c r="A21" s="436"/>
      <c r="B21" s="87"/>
      <c r="C21" s="87"/>
      <c r="D21" s="87"/>
      <c r="E21" s="87"/>
      <c r="F21" s="87"/>
      <c r="G21" s="87"/>
      <c r="H21" s="87"/>
      <c r="I21" s="87"/>
      <c r="J21" s="87"/>
      <c r="K21" s="87"/>
      <c r="L21" s="87"/>
      <c r="M21" s="87"/>
      <c r="N21" s="87"/>
      <c r="O21" s="87"/>
      <c r="P21" s="87"/>
      <c r="Q21" s="87"/>
      <c r="R21" s="87"/>
      <c r="S21" s="87"/>
      <c r="T21" s="87"/>
      <c r="U21" s="87"/>
      <c r="V21" s="87"/>
      <c r="W21" s="87"/>
      <c r="X21" s="87"/>
      <c r="Y21" s="87"/>
      <c r="Z21" s="87"/>
      <c r="AA21" s="437"/>
      <c r="AC21" s="690" t="s">
        <v>412</v>
      </c>
      <c r="AD21" s="688">
        <f>BD11</f>
        <v>0.89516129032258063</v>
      </c>
      <c r="AE21" s="697">
        <f>BE11</f>
        <v>9.6774193548387094E-2</v>
      </c>
      <c r="AF21" s="688">
        <f>BF11</f>
        <v>8.0645161290322578E-3</v>
      </c>
      <c r="AH21" s="690" t="s">
        <v>412</v>
      </c>
      <c r="AI21" s="696">
        <f>BI11</f>
        <v>111</v>
      </c>
      <c r="AJ21" s="696">
        <f>BJ11</f>
        <v>12</v>
      </c>
      <c r="AK21" s="696">
        <f>BK11</f>
        <v>1</v>
      </c>
      <c r="AL21" s="696">
        <f>BL11</f>
        <v>124</v>
      </c>
      <c r="AN21" s="915"/>
      <c r="AO21" s="915"/>
      <c r="AP21" s="915"/>
      <c r="AQ21" s="915"/>
      <c r="AR21" s="915"/>
      <c r="AS21" s="915"/>
      <c r="AT21" s="915"/>
      <c r="AU21" s="915"/>
      <c r="AV21" s="915"/>
      <c r="AW21" s="915"/>
      <c r="AX21" s="915"/>
      <c r="AY21" s="915"/>
      <c r="BC21" s="16" t="s">
        <v>536</v>
      </c>
      <c r="BD21" s="96">
        <f t="shared" si="0"/>
        <v>0.92063492063492058</v>
      </c>
      <c r="BE21" s="72">
        <f t="shared" si="1"/>
        <v>6.3492063492063489E-2</v>
      </c>
      <c r="BF21" s="73">
        <f t="shared" si="2"/>
        <v>1.5873015873015872E-2</v>
      </c>
      <c r="BH21" s="19" t="s">
        <v>536</v>
      </c>
      <c r="BI21" s="97">
        <f>+集計・資料①!W28</f>
        <v>174</v>
      </c>
      <c r="BJ21" s="75">
        <f>+集計・資料①!AD28</f>
        <v>12</v>
      </c>
      <c r="BK21" s="98">
        <f>+集計・資料①!AE28</f>
        <v>3</v>
      </c>
      <c r="BL21" s="54">
        <f t="shared" si="3"/>
        <v>189</v>
      </c>
    </row>
    <row r="22" spans="1:64" ht="11.25" thickBot="1">
      <c r="A22" s="436"/>
      <c r="B22" s="87"/>
      <c r="C22" s="87"/>
      <c r="D22" s="87"/>
      <c r="E22" s="87"/>
      <c r="F22" s="87"/>
      <c r="G22" s="87"/>
      <c r="H22" s="87"/>
      <c r="I22" s="87"/>
      <c r="J22" s="87"/>
      <c r="K22" s="87"/>
      <c r="L22" s="87"/>
      <c r="M22" s="87"/>
      <c r="N22" s="87"/>
      <c r="O22" s="87"/>
      <c r="P22" s="87"/>
      <c r="Q22" s="87"/>
      <c r="R22" s="87"/>
      <c r="S22" s="87"/>
      <c r="T22" s="87"/>
      <c r="U22" s="87"/>
      <c r="V22" s="87"/>
      <c r="W22" s="87"/>
      <c r="X22" s="87"/>
      <c r="Y22" s="87"/>
      <c r="Z22" s="87"/>
      <c r="AA22" s="437"/>
      <c r="AC22" s="573" t="s">
        <v>23</v>
      </c>
      <c r="AD22" s="688" t="e">
        <f>BD10</f>
        <v>#DIV/0!</v>
      </c>
      <c r="AE22" s="688" t="e">
        <f>BE10</f>
        <v>#DIV/0!</v>
      </c>
      <c r="AF22" s="688" t="e">
        <f>BF10</f>
        <v>#DIV/0!</v>
      </c>
      <c r="AH22" s="573" t="s">
        <v>23</v>
      </c>
      <c r="AI22" s="696">
        <f>BI10</f>
        <v>0</v>
      </c>
      <c r="AJ22" s="696">
        <f>BJ10</f>
        <v>0</v>
      </c>
      <c r="AK22" s="696">
        <f>BK10</f>
        <v>0</v>
      </c>
      <c r="AL22" s="696">
        <f>BL10</f>
        <v>0</v>
      </c>
      <c r="AN22" s="915"/>
      <c r="AO22" s="915"/>
      <c r="AP22" s="915"/>
      <c r="AQ22" s="915"/>
      <c r="AR22" s="915"/>
      <c r="AS22" s="915"/>
      <c r="AT22" s="915"/>
      <c r="AU22" s="915"/>
      <c r="AV22" s="915"/>
      <c r="AW22" s="915"/>
      <c r="AX22" s="915"/>
      <c r="AY22" s="915"/>
      <c r="BC22" s="10" t="s">
        <v>537</v>
      </c>
      <c r="BD22" s="55">
        <f t="shared" si="0"/>
        <v>0.82905982905982911</v>
      </c>
      <c r="BE22" s="56">
        <f t="shared" si="1"/>
        <v>0.15811965811965811</v>
      </c>
      <c r="BF22" s="57">
        <f t="shared" si="2"/>
        <v>1.282051282051282E-2</v>
      </c>
      <c r="BH22" s="21" t="s">
        <v>537</v>
      </c>
      <c r="BI22" s="111">
        <f>+集計・資料①!W30</f>
        <v>194</v>
      </c>
      <c r="BJ22" s="153">
        <f>+集計・資料①!AD30</f>
        <v>37</v>
      </c>
      <c r="BK22" s="154">
        <f>+集計・資料①!AE30</f>
        <v>3</v>
      </c>
      <c r="BL22" s="61">
        <f t="shared" si="3"/>
        <v>234</v>
      </c>
    </row>
    <row r="23" spans="1:64" ht="11.25" thickBot="1">
      <c r="A23" s="436"/>
      <c r="B23" s="87"/>
      <c r="C23" s="87"/>
      <c r="D23" s="87"/>
      <c r="E23" s="87"/>
      <c r="F23" s="87"/>
      <c r="G23" s="87"/>
      <c r="H23" s="87"/>
      <c r="I23" s="87"/>
      <c r="J23" s="87"/>
      <c r="K23" s="87"/>
      <c r="L23" s="87"/>
      <c r="M23" s="87"/>
      <c r="N23" s="87"/>
      <c r="O23" s="87"/>
      <c r="P23" s="87"/>
      <c r="Q23" s="87"/>
      <c r="R23" s="87"/>
      <c r="S23" s="87"/>
      <c r="T23" s="87"/>
      <c r="U23" s="87"/>
      <c r="V23" s="87"/>
      <c r="W23" s="87"/>
      <c r="X23" s="87"/>
      <c r="Y23" s="87"/>
      <c r="Z23" s="87"/>
      <c r="AA23" s="437"/>
      <c r="AH23" s="575" t="s">
        <v>545</v>
      </c>
      <c r="AI23" s="696">
        <f>SUM(AI10:AI22)</f>
        <v>1125</v>
      </c>
      <c r="AJ23" s="696">
        <f>SUM(AJ10:AJ22)</f>
        <v>131</v>
      </c>
      <c r="AK23" s="696">
        <f>SUM(AK10:AK22)</f>
        <v>16</v>
      </c>
      <c r="AL23" s="696">
        <f>SUM(AL10:AL22)</f>
        <v>1272</v>
      </c>
      <c r="AN23" s="915"/>
      <c r="AO23" s="915"/>
      <c r="AP23" s="915"/>
      <c r="AQ23" s="915"/>
      <c r="AR23" s="915"/>
      <c r="AS23" s="915"/>
      <c r="AT23" s="915"/>
      <c r="AU23" s="915"/>
      <c r="AV23" s="915"/>
      <c r="AW23" s="915"/>
      <c r="AX23" s="915"/>
      <c r="AY23" s="915"/>
      <c r="BH23" s="37" t="s">
        <v>545</v>
      </c>
      <c r="BI23" s="101">
        <f>+集計・資料①!W32</f>
        <v>1125</v>
      </c>
      <c r="BJ23" s="83">
        <f>+集計・資料①!AD32</f>
        <v>131</v>
      </c>
      <c r="BK23" s="84">
        <f>+集計・資料①!AE32</f>
        <v>16</v>
      </c>
      <c r="BL23" s="65">
        <f t="shared" si="3"/>
        <v>1272</v>
      </c>
    </row>
    <row r="24" spans="1:64">
      <c r="A24" s="436"/>
      <c r="B24" s="87"/>
      <c r="C24" s="87"/>
      <c r="D24" s="87"/>
      <c r="E24" s="87"/>
      <c r="F24" s="87"/>
      <c r="G24" s="87"/>
      <c r="H24" s="87"/>
      <c r="I24" s="87"/>
      <c r="J24" s="87"/>
      <c r="K24" s="87"/>
      <c r="L24" s="87"/>
      <c r="M24" s="87"/>
      <c r="N24" s="87"/>
      <c r="O24" s="87"/>
      <c r="P24" s="87"/>
      <c r="Q24" s="87"/>
      <c r="R24" s="87"/>
      <c r="S24" s="87"/>
      <c r="T24" s="87"/>
      <c r="U24" s="87"/>
      <c r="V24" s="87"/>
      <c r="W24" s="87"/>
      <c r="X24" s="87"/>
      <c r="Y24" s="87"/>
      <c r="Z24" s="87"/>
      <c r="AA24" s="437"/>
      <c r="AN24" s="915"/>
      <c r="AO24" s="915"/>
      <c r="AP24" s="915"/>
      <c r="AQ24" s="915"/>
      <c r="AR24" s="915"/>
      <c r="AS24" s="915"/>
      <c r="AT24" s="915"/>
      <c r="AU24" s="915"/>
      <c r="AV24" s="915"/>
      <c r="AW24" s="915"/>
      <c r="AX24" s="915"/>
      <c r="AY24" s="915"/>
    </row>
    <row r="25" spans="1:64">
      <c r="A25" s="436"/>
      <c r="B25" s="87"/>
      <c r="C25" s="87"/>
      <c r="D25" s="87"/>
      <c r="E25" s="87"/>
      <c r="F25" s="87"/>
      <c r="G25" s="87"/>
      <c r="H25" s="87"/>
      <c r="I25" s="87"/>
      <c r="J25" s="87"/>
      <c r="K25" s="87"/>
      <c r="L25" s="87"/>
      <c r="M25" s="87"/>
      <c r="N25" s="87"/>
      <c r="O25" s="87"/>
      <c r="P25" s="87"/>
      <c r="Q25" s="87"/>
      <c r="R25" s="87"/>
      <c r="S25" s="87"/>
      <c r="T25" s="87"/>
      <c r="U25" s="87"/>
      <c r="V25" s="87"/>
      <c r="W25" s="87"/>
      <c r="X25" s="87"/>
      <c r="Y25" s="87"/>
      <c r="Z25" s="87"/>
      <c r="AA25" s="437"/>
      <c r="AC25" s="26" t="s">
        <v>615</v>
      </c>
      <c r="AH25" s="26" t="s">
        <v>617</v>
      </c>
      <c r="AN25" s="915"/>
      <c r="AO25" s="915"/>
      <c r="AP25" s="915"/>
      <c r="AQ25" s="915"/>
      <c r="AR25" s="915"/>
      <c r="AS25" s="915"/>
      <c r="AT25" s="915"/>
      <c r="AU25" s="915"/>
      <c r="AV25" s="915"/>
      <c r="AW25" s="915"/>
      <c r="AX25" s="915"/>
      <c r="AY25" s="915"/>
      <c r="BC25" s="26" t="s">
        <v>573</v>
      </c>
      <c r="BH25" s="26" t="s">
        <v>4</v>
      </c>
    </row>
    <row r="26" spans="1:64" ht="11.25" thickBot="1">
      <c r="A26" s="436"/>
      <c r="B26" s="87"/>
      <c r="C26" s="87"/>
      <c r="D26" s="87"/>
      <c r="E26" s="87"/>
      <c r="F26" s="87"/>
      <c r="G26" s="87"/>
      <c r="H26" s="87"/>
      <c r="I26" s="87"/>
      <c r="J26" s="87"/>
      <c r="K26" s="87"/>
      <c r="L26" s="87"/>
      <c r="M26" s="87"/>
      <c r="N26" s="87"/>
      <c r="O26" s="87"/>
      <c r="P26" s="87"/>
      <c r="Q26" s="87"/>
      <c r="R26" s="87"/>
      <c r="S26" s="87"/>
      <c r="T26" s="87"/>
      <c r="U26" s="87"/>
      <c r="V26" s="87"/>
      <c r="W26" s="87"/>
      <c r="X26" s="87"/>
      <c r="Y26" s="87"/>
      <c r="Z26" s="87"/>
      <c r="AA26" s="437"/>
      <c r="AN26" s="915"/>
      <c r="AO26" s="915"/>
      <c r="AP26" s="915"/>
      <c r="AQ26" s="915"/>
      <c r="AR26" s="915"/>
      <c r="AS26" s="915"/>
      <c r="AT26" s="915"/>
      <c r="AU26" s="915"/>
      <c r="AV26" s="915"/>
      <c r="AW26" s="915"/>
      <c r="AX26" s="915"/>
      <c r="AY26" s="915"/>
    </row>
    <row r="27" spans="1:64" ht="11.25" thickBot="1">
      <c r="A27" s="436"/>
      <c r="B27" s="87"/>
      <c r="C27" s="87"/>
      <c r="D27" s="87"/>
      <c r="E27" s="87"/>
      <c r="F27" s="87"/>
      <c r="G27" s="87"/>
      <c r="H27" s="87"/>
      <c r="I27" s="87"/>
      <c r="J27" s="87"/>
      <c r="K27" s="87"/>
      <c r="L27" s="87"/>
      <c r="M27" s="87"/>
      <c r="N27" s="87"/>
      <c r="O27" s="87"/>
      <c r="P27" s="87"/>
      <c r="Q27" s="87"/>
      <c r="R27" s="87"/>
      <c r="S27" s="87"/>
      <c r="T27" s="87"/>
      <c r="U27" s="87"/>
      <c r="V27" s="87"/>
      <c r="W27" s="87"/>
      <c r="X27" s="87"/>
      <c r="Y27" s="87"/>
      <c r="Z27" s="87"/>
      <c r="AA27" s="437"/>
      <c r="AC27" s="575" t="s">
        <v>540</v>
      </c>
      <c r="AD27" s="576" t="s">
        <v>2</v>
      </c>
      <c r="AE27" s="576" t="s">
        <v>3</v>
      </c>
      <c r="AF27" s="575" t="s">
        <v>399</v>
      </c>
      <c r="AH27" s="575" t="s">
        <v>540</v>
      </c>
      <c r="AI27" s="576" t="s">
        <v>2</v>
      </c>
      <c r="AJ27" s="576" t="s">
        <v>3</v>
      </c>
      <c r="AK27" s="575" t="s">
        <v>399</v>
      </c>
      <c r="AL27" s="575" t="s">
        <v>545</v>
      </c>
      <c r="AN27" s="915"/>
      <c r="AO27" s="915"/>
      <c r="AP27" s="915"/>
      <c r="AQ27" s="915"/>
      <c r="AR27" s="915"/>
      <c r="AS27" s="915"/>
      <c r="AT27" s="915"/>
      <c r="AU27" s="915"/>
      <c r="AV27" s="915"/>
      <c r="AW27" s="915"/>
      <c r="AX27" s="915"/>
      <c r="AY27" s="915"/>
      <c r="BC27" s="31" t="s">
        <v>540</v>
      </c>
      <c r="BD27" s="156" t="s">
        <v>2</v>
      </c>
      <c r="BE27" s="157" t="s">
        <v>3</v>
      </c>
      <c r="BF27" s="30" t="s">
        <v>399</v>
      </c>
      <c r="BH27" s="27" t="s">
        <v>540</v>
      </c>
      <c r="BI27" s="156" t="s">
        <v>2</v>
      </c>
      <c r="BJ27" s="157" t="s">
        <v>3</v>
      </c>
      <c r="BK27" s="43" t="s">
        <v>399</v>
      </c>
      <c r="BL27" s="32" t="s">
        <v>545</v>
      </c>
    </row>
    <row r="28" spans="1:64">
      <c r="A28" s="436"/>
      <c r="B28" s="87"/>
      <c r="C28" s="87"/>
      <c r="D28" s="87"/>
      <c r="E28" s="87"/>
      <c r="F28" s="87"/>
      <c r="G28" s="87"/>
      <c r="H28" s="87"/>
      <c r="I28" s="87"/>
      <c r="J28" s="87"/>
      <c r="K28" s="87"/>
      <c r="L28" s="87"/>
      <c r="M28" s="87"/>
      <c r="N28" s="87"/>
      <c r="O28" s="87"/>
      <c r="P28" s="87"/>
      <c r="Q28" s="87"/>
      <c r="R28" s="87"/>
      <c r="S28" s="87"/>
      <c r="T28" s="87"/>
      <c r="U28" s="87"/>
      <c r="V28" s="87"/>
      <c r="W28" s="87"/>
      <c r="X28" s="87"/>
      <c r="Y28" s="87"/>
      <c r="Z28" s="87"/>
      <c r="AA28" s="437"/>
      <c r="AC28" s="577" t="s">
        <v>413</v>
      </c>
      <c r="AD28" s="697">
        <f>BD33</f>
        <v>0.87421383647798745</v>
      </c>
      <c r="AE28" s="688">
        <f>BE33</f>
        <v>0.1069182389937107</v>
      </c>
      <c r="AF28" s="688">
        <f>BF33</f>
        <v>1.8867924528301886E-2</v>
      </c>
      <c r="AH28" s="577" t="s">
        <v>413</v>
      </c>
      <c r="AI28" s="696">
        <f>BI33</f>
        <v>139</v>
      </c>
      <c r="AJ28" s="696">
        <f>BJ33</f>
        <v>17</v>
      </c>
      <c r="AK28" s="696">
        <f>BK33</f>
        <v>3</v>
      </c>
      <c r="AL28" s="696">
        <f>BL33</f>
        <v>159</v>
      </c>
      <c r="BC28" s="67" t="s">
        <v>544</v>
      </c>
      <c r="BD28" s="96">
        <f t="shared" ref="BD28:BF33" si="4">+BI28/$BL28</f>
        <v>0.93055555555555558</v>
      </c>
      <c r="BE28" s="72">
        <f t="shared" si="4"/>
        <v>6.9444444444444448E-2</v>
      </c>
      <c r="BF28" s="73">
        <f t="shared" si="4"/>
        <v>0</v>
      </c>
      <c r="BH28" s="106" t="s">
        <v>544</v>
      </c>
      <c r="BI28" s="48">
        <f>+集計・資料①!W40</f>
        <v>67</v>
      </c>
      <c r="BJ28" s="49">
        <f>+集計・資料①!AD40</f>
        <v>5</v>
      </c>
      <c r="BK28" s="50">
        <f>+集計・資料①!AE40</f>
        <v>0</v>
      </c>
      <c r="BL28" s="51">
        <f t="shared" ref="BL28:BL33" si="5">+SUM(BI28:BK28)</f>
        <v>72</v>
      </c>
    </row>
    <row r="29" spans="1:64">
      <c r="A29" s="436"/>
      <c r="B29" s="87"/>
      <c r="C29" s="87"/>
      <c r="D29" s="87"/>
      <c r="E29" s="87"/>
      <c r="F29" s="87"/>
      <c r="G29" s="87"/>
      <c r="H29" s="87"/>
      <c r="I29" s="87"/>
      <c r="J29" s="87"/>
      <c r="K29" s="87"/>
      <c r="L29" s="87"/>
      <c r="M29" s="87"/>
      <c r="N29" s="87"/>
      <c r="O29" s="87"/>
      <c r="P29" s="87"/>
      <c r="Q29" s="87"/>
      <c r="R29" s="87"/>
      <c r="S29" s="87"/>
      <c r="T29" s="87"/>
      <c r="U29" s="87"/>
      <c r="V29" s="87"/>
      <c r="W29" s="87"/>
      <c r="X29" s="87"/>
      <c r="Y29" s="87"/>
      <c r="Z29" s="87"/>
      <c r="AA29" s="437"/>
      <c r="AC29" s="577" t="s">
        <v>414</v>
      </c>
      <c r="AD29" s="688">
        <f>BD32</f>
        <v>0.85427135678391963</v>
      </c>
      <c r="AE29" s="688">
        <f>BE32</f>
        <v>0.1306532663316583</v>
      </c>
      <c r="AF29" s="688">
        <f>BF32</f>
        <v>1.507537688442211E-2</v>
      </c>
      <c r="AH29" s="577" t="s">
        <v>414</v>
      </c>
      <c r="AI29" s="696">
        <f>BI32</f>
        <v>340</v>
      </c>
      <c r="AJ29" s="696">
        <f>BJ32</f>
        <v>52</v>
      </c>
      <c r="AK29" s="696">
        <f>BK32</f>
        <v>6</v>
      </c>
      <c r="AL29" s="696">
        <f>BL32</f>
        <v>398</v>
      </c>
      <c r="BC29" s="70" t="s">
        <v>430</v>
      </c>
      <c r="BD29" s="96">
        <f t="shared" si="4"/>
        <v>0.90476190476190477</v>
      </c>
      <c r="BE29" s="72">
        <f t="shared" si="4"/>
        <v>9.5238095238095233E-2</v>
      </c>
      <c r="BF29" s="73">
        <f t="shared" si="4"/>
        <v>0</v>
      </c>
      <c r="BH29" s="108" t="s">
        <v>430</v>
      </c>
      <c r="BI29" s="48">
        <f>+集計・資料①!W42</f>
        <v>76</v>
      </c>
      <c r="BJ29" s="49">
        <f>+集計・資料①!AD42</f>
        <v>8</v>
      </c>
      <c r="BK29" s="50">
        <f>+集計・資料①!AE42</f>
        <v>0</v>
      </c>
      <c r="BL29" s="51">
        <f t="shared" si="5"/>
        <v>84</v>
      </c>
    </row>
    <row r="30" spans="1:64">
      <c r="A30" s="436"/>
      <c r="B30" s="87"/>
      <c r="C30" s="87"/>
      <c r="D30" s="87"/>
      <c r="E30" s="87"/>
      <c r="F30" s="87"/>
      <c r="G30" s="87"/>
      <c r="H30" s="87"/>
      <c r="I30" s="87"/>
      <c r="J30" s="87"/>
      <c r="K30" s="87"/>
      <c r="L30" s="87"/>
      <c r="M30" s="87"/>
      <c r="N30" s="87"/>
      <c r="O30" s="87"/>
      <c r="P30" s="87"/>
      <c r="Q30" s="87"/>
      <c r="R30" s="87"/>
      <c r="S30" s="87"/>
      <c r="T30" s="87"/>
      <c r="U30" s="87"/>
      <c r="V30" s="87"/>
      <c r="W30" s="87"/>
      <c r="X30" s="87"/>
      <c r="Y30" s="87"/>
      <c r="Z30" s="87"/>
      <c r="AA30" s="437"/>
      <c r="AC30" s="577" t="s">
        <v>415</v>
      </c>
      <c r="AD30" s="688">
        <f>BD31</f>
        <v>0.89038031319910516</v>
      </c>
      <c r="AE30" s="688">
        <f>BE31</f>
        <v>9.6196868008948541E-2</v>
      </c>
      <c r="AF30" s="688">
        <f>BF31</f>
        <v>1.3422818791946308E-2</v>
      </c>
      <c r="AH30" s="577" t="s">
        <v>415</v>
      </c>
      <c r="AI30" s="696">
        <f>BI31</f>
        <v>398</v>
      </c>
      <c r="AJ30" s="696">
        <f>BJ31</f>
        <v>43</v>
      </c>
      <c r="AK30" s="696">
        <f>BK31</f>
        <v>6</v>
      </c>
      <c r="AL30" s="696">
        <f>BL31</f>
        <v>447</v>
      </c>
      <c r="BC30" s="70" t="s">
        <v>431</v>
      </c>
      <c r="BD30" s="96">
        <f t="shared" si="4"/>
        <v>0.9375</v>
      </c>
      <c r="BE30" s="72">
        <f t="shared" si="4"/>
        <v>5.3571428571428568E-2</v>
      </c>
      <c r="BF30" s="73">
        <f t="shared" si="4"/>
        <v>8.9285714285714281E-3</v>
      </c>
      <c r="BH30" s="108" t="s">
        <v>431</v>
      </c>
      <c r="BI30" s="48">
        <f>+集計・資料①!W44</f>
        <v>105</v>
      </c>
      <c r="BJ30" s="49">
        <f>+集計・資料①!AD44</f>
        <v>6</v>
      </c>
      <c r="BK30" s="50">
        <f>+集計・資料①!AE44</f>
        <v>1</v>
      </c>
      <c r="BL30" s="51">
        <f t="shared" si="5"/>
        <v>112</v>
      </c>
    </row>
    <row r="31" spans="1:64">
      <c r="A31" s="436"/>
      <c r="B31" s="87"/>
      <c r="C31" s="87"/>
      <c r="D31" s="87"/>
      <c r="E31" s="87"/>
      <c r="F31" s="87"/>
      <c r="G31" s="87"/>
      <c r="H31" s="87"/>
      <c r="I31" s="87"/>
      <c r="J31" s="87"/>
      <c r="K31" s="87"/>
      <c r="L31" s="87"/>
      <c r="M31" s="87"/>
      <c r="N31" s="87"/>
      <c r="O31" s="87"/>
      <c r="P31" s="87"/>
      <c r="Q31" s="87"/>
      <c r="R31" s="87"/>
      <c r="S31" s="87"/>
      <c r="T31" s="87"/>
      <c r="U31" s="87"/>
      <c r="V31" s="87"/>
      <c r="W31" s="87"/>
      <c r="X31" s="87"/>
      <c r="Y31" s="87"/>
      <c r="Z31" s="87"/>
      <c r="AA31" s="437"/>
      <c r="AC31" s="577" t="s">
        <v>416</v>
      </c>
      <c r="AD31" s="688">
        <f>BD30</f>
        <v>0.9375</v>
      </c>
      <c r="AE31" s="688">
        <f>BE30</f>
        <v>5.3571428571428568E-2</v>
      </c>
      <c r="AF31" s="688">
        <f>BF30</f>
        <v>8.9285714285714281E-3</v>
      </c>
      <c r="AH31" s="577" t="s">
        <v>416</v>
      </c>
      <c r="AI31" s="696">
        <f>BI30</f>
        <v>105</v>
      </c>
      <c r="AJ31" s="696">
        <f>BJ30</f>
        <v>6</v>
      </c>
      <c r="AK31" s="696">
        <f>BK30</f>
        <v>1</v>
      </c>
      <c r="AL31" s="696">
        <f>BL30</f>
        <v>112</v>
      </c>
      <c r="BC31" s="70" t="s">
        <v>432</v>
      </c>
      <c r="BD31" s="96">
        <f t="shared" si="4"/>
        <v>0.89038031319910516</v>
      </c>
      <c r="BE31" s="72">
        <f t="shared" si="4"/>
        <v>9.6196868008948541E-2</v>
      </c>
      <c r="BF31" s="73">
        <f t="shared" si="4"/>
        <v>1.3422818791946308E-2</v>
      </c>
      <c r="BH31" s="108" t="s">
        <v>432</v>
      </c>
      <c r="BI31" s="48">
        <f>+集計・資料①!W46</f>
        <v>398</v>
      </c>
      <c r="BJ31" s="49">
        <f>+集計・資料①!AD46</f>
        <v>43</v>
      </c>
      <c r="BK31" s="50">
        <f>+集計・資料①!AE46</f>
        <v>6</v>
      </c>
      <c r="BL31" s="51">
        <f t="shared" si="5"/>
        <v>447</v>
      </c>
    </row>
    <row r="32" spans="1:64">
      <c r="A32" s="436"/>
      <c r="B32" s="87"/>
      <c r="C32" s="87"/>
      <c r="D32" s="87"/>
      <c r="E32" s="87"/>
      <c r="F32" s="87"/>
      <c r="G32" s="87"/>
      <c r="H32" s="87"/>
      <c r="I32" s="87"/>
      <c r="J32" s="87"/>
      <c r="K32" s="87"/>
      <c r="L32" s="87"/>
      <c r="M32" s="87"/>
      <c r="N32" s="87"/>
      <c r="O32" s="87"/>
      <c r="P32" s="87"/>
      <c r="Q32" s="87"/>
      <c r="R32" s="87"/>
      <c r="S32" s="87"/>
      <c r="T32" s="87"/>
      <c r="U32" s="87"/>
      <c r="V32" s="87"/>
      <c r="W32" s="87"/>
      <c r="X32" s="87"/>
      <c r="Y32" s="87"/>
      <c r="Z32" s="87"/>
      <c r="AA32" s="437"/>
      <c r="AC32" s="577" t="s">
        <v>417</v>
      </c>
      <c r="AD32" s="688">
        <f>BD29</f>
        <v>0.90476190476190477</v>
      </c>
      <c r="AE32" s="688">
        <f>BE29</f>
        <v>9.5238095238095233E-2</v>
      </c>
      <c r="AF32" s="688">
        <f>BF29</f>
        <v>0</v>
      </c>
      <c r="AH32" s="577" t="s">
        <v>417</v>
      </c>
      <c r="AI32" s="696">
        <f>BI29</f>
        <v>76</v>
      </c>
      <c r="AJ32" s="696">
        <f>BJ29</f>
        <v>8</v>
      </c>
      <c r="AK32" s="696">
        <f>BK29</f>
        <v>0</v>
      </c>
      <c r="AL32" s="696">
        <f>BL29</f>
        <v>84</v>
      </c>
      <c r="BC32" s="70" t="s">
        <v>433</v>
      </c>
      <c r="BD32" s="96">
        <f t="shared" si="4"/>
        <v>0.85427135678391963</v>
      </c>
      <c r="BE32" s="72">
        <f t="shared" si="4"/>
        <v>0.1306532663316583</v>
      </c>
      <c r="BF32" s="73">
        <f t="shared" si="4"/>
        <v>1.507537688442211E-2</v>
      </c>
      <c r="BH32" s="108" t="s">
        <v>433</v>
      </c>
      <c r="BI32" s="97">
        <f>+集計・資料①!W48</f>
        <v>340</v>
      </c>
      <c r="BJ32" s="75">
        <f>+集計・資料①!AD48</f>
        <v>52</v>
      </c>
      <c r="BK32" s="98">
        <f>+集計・資料①!AE48</f>
        <v>6</v>
      </c>
      <c r="BL32" s="51">
        <f t="shared" si="5"/>
        <v>398</v>
      </c>
    </row>
    <row r="33" spans="1:64" ht="11.25" thickBot="1">
      <c r="A33" s="436"/>
      <c r="B33" s="87"/>
      <c r="C33" s="87"/>
      <c r="D33" s="87"/>
      <c r="E33" s="87"/>
      <c r="F33" s="87"/>
      <c r="G33" s="87"/>
      <c r="H33" s="87"/>
      <c r="I33" s="87"/>
      <c r="J33" s="87"/>
      <c r="K33" s="87"/>
      <c r="L33" s="87"/>
      <c r="M33" s="87"/>
      <c r="N33" s="87"/>
      <c r="O33" s="87"/>
      <c r="P33" s="87"/>
      <c r="Q33" s="87"/>
      <c r="R33" s="87"/>
      <c r="S33" s="87"/>
      <c r="T33" s="87"/>
      <c r="U33" s="87"/>
      <c r="V33" s="87"/>
      <c r="W33" s="87"/>
      <c r="X33" s="87"/>
      <c r="Y33" s="87"/>
      <c r="Z33" s="87"/>
      <c r="AA33" s="437"/>
      <c r="AC33" s="577" t="s">
        <v>418</v>
      </c>
      <c r="AD33" s="688">
        <f>BD28</f>
        <v>0.93055555555555558</v>
      </c>
      <c r="AE33" s="688">
        <f>BE28</f>
        <v>6.9444444444444448E-2</v>
      </c>
      <c r="AF33" s="688">
        <f>BF28</f>
        <v>0</v>
      </c>
      <c r="AH33" s="577" t="s">
        <v>418</v>
      </c>
      <c r="AI33" s="696">
        <f>BI28</f>
        <v>67</v>
      </c>
      <c r="AJ33" s="696">
        <f>BJ28</f>
        <v>5</v>
      </c>
      <c r="AK33" s="696">
        <f>BK28</f>
        <v>0</v>
      </c>
      <c r="AL33" s="696">
        <f>BL28</f>
        <v>72</v>
      </c>
      <c r="BC33" s="77" t="s">
        <v>434</v>
      </c>
      <c r="BD33" s="55">
        <f t="shared" si="4"/>
        <v>0.87421383647798745</v>
      </c>
      <c r="BE33" s="56">
        <f t="shared" si="4"/>
        <v>0.1069182389937107</v>
      </c>
      <c r="BF33" s="57">
        <f t="shared" si="4"/>
        <v>1.8867924528301886E-2</v>
      </c>
      <c r="BH33" s="129" t="s">
        <v>434</v>
      </c>
      <c r="BI33" s="111">
        <f>+集計・資料①!W50</f>
        <v>139</v>
      </c>
      <c r="BJ33" s="153">
        <f>+集計・資料①!AD50</f>
        <v>17</v>
      </c>
      <c r="BK33" s="154">
        <f>+集計・資料①!AE50</f>
        <v>3</v>
      </c>
      <c r="BL33" s="61">
        <f t="shared" si="5"/>
        <v>159</v>
      </c>
    </row>
    <row r="34" spans="1:64" ht="11.25" thickBot="1">
      <c r="A34" s="436"/>
      <c r="B34" s="87"/>
      <c r="C34" s="87"/>
      <c r="D34" s="87"/>
      <c r="E34" s="87"/>
      <c r="F34" s="87"/>
      <c r="G34" s="87"/>
      <c r="H34" s="87"/>
      <c r="I34" s="87"/>
      <c r="J34" s="87"/>
      <c r="K34" s="87"/>
      <c r="L34" s="87"/>
      <c r="M34" s="87"/>
      <c r="N34" s="87"/>
      <c r="O34" s="87"/>
      <c r="P34" s="87"/>
      <c r="Q34" s="87"/>
      <c r="R34" s="87"/>
      <c r="S34" s="87"/>
      <c r="T34" s="87"/>
      <c r="U34" s="87"/>
      <c r="V34" s="87"/>
      <c r="W34" s="87"/>
      <c r="X34" s="87"/>
      <c r="Y34" s="87"/>
      <c r="Z34" s="87"/>
      <c r="AA34" s="437"/>
      <c r="AH34" s="575" t="s">
        <v>545</v>
      </c>
      <c r="AI34" s="696">
        <f>+SUM(AI28:AI33)</f>
        <v>1125</v>
      </c>
      <c r="AJ34" s="696">
        <f>+SUM(AJ28:AJ33)</f>
        <v>131</v>
      </c>
      <c r="AK34" s="696">
        <f>+SUM(AK28:AK33)</f>
        <v>16</v>
      </c>
      <c r="AL34" s="696">
        <f>+SUM(AL28:AL33)</f>
        <v>1272</v>
      </c>
      <c r="BH34" s="33" t="s">
        <v>545</v>
      </c>
      <c r="BI34" s="101">
        <f>+SUM(BI28:BI33)</f>
        <v>1125</v>
      </c>
      <c r="BJ34" s="83">
        <f>+SUM(BJ28:BJ33)</f>
        <v>131</v>
      </c>
      <c r="BK34" s="84">
        <f>+SUM(BK28:BK33)</f>
        <v>16</v>
      </c>
      <c r="BL34" s="65">
        <f>+SUM(BL28:BL33)</f>
        <v>1272</v>
      </c>
    </row>
    <row r="35" spans="1:64">
      <c r="A35" s="436"/>
      <c r="B35" s="87"/>
      <c r="C35" s="87"/>
      <c r="D35" s="87"/>
      <c r="E35" s="87"/>
      <c r="F35" s="87"/>
      <c r="G35" s="87"/>
      <c r="H35" s="87"/>
      <c r="I35" s="87"/>
      <c r="J35" s="87"/>
      <c r="K35" s="87"/>
      <c r="L35" s="87"/>
      <c r="M35" s="87"/>
      <c r="N35" s="87"/>
      <c r="O35" s="87"/>
      <c r="P35" s="87"/>
      <c r="Q35" s="87"/>
      <c r="R35" s="87"/>
      <c r="S35" s="87"/>
      <c r="T35" s="87"/>
      <c r="U35" s="87"/>
      <c r="V35" s="87"/>
      <c r="W35" s="87"/>
      <c r="X35" s="87"/>
      <c r="Y35" s="87"/>
      <c r="Z35" s="87"/>
      <c r="AA35" s="437"/>
      <c r="AI35" s="155"/>
      <c r="AJ35" s="155"/>
      <c r="AK35" s="155"/>
      <c r="AL35" s="87"/>
      <c r="BI35" s="155"/>
      <c r="BJ35" s="155"/>
      <c r="BK35" s="155"/>
      <c r="BL35" s="87"/>
    </row>
    <row r="36" spans="1:64">
      <c r="A36" s="436"/>
      <c r="B36" s="87"/>
      <c r="C36" s="87"/>
      <c r="D36" s="87"/>
      <c r="E36" s="87"/>
      <c r="F36" s="87"/>
      <c r="G36" s="87"/>
      <c r="H36" s="87"/>
      <c r="I36" s="87"/>
      <c r="J36" s="87"/>
      <c r="K36" s="87"/>
      <c r="L36" s="87"/>
      <c r="M36" s="87"/>
      <c r="N36" s="87"/>
      <c r="O36" s="87"/>
      <c r="P36" s="87"/>
      <c r="Q36" s="87"/>
      <c r="R36" s="87"/>
      <c r="S36" s="87"/>
      <c r="T36" s="87"/>
      <c r="U36" s="87"/>
      <c r="V36" s="87"/>
      <c r="W36" s="87"/>
      <c r="X36" s="87"/>
      <c r="Y36" s="87"/>
      <c r="Z36" s="87"/>
      <c r="AA36" s="437"/>
      <c r="AI36" s="87"/>
      <c r="AJ36" s="87"/>
      <c r="AK36" s="87"/>
      <c r="AM36" s="791"/>
      <c r="BI36" s="87"/>
      <c r="BJ36" s="87"/>
      <c r="BK36" s="87"/>
    </row>
    <row r="37" spans="1:64">
      <c r="A37" s="436"/>
      <c r="B37" s="87"/>
      <c r="C37" s="87"/>
      <c r="D37" s="87"/>
      <c r="E37" s="87"/>
      <c r="F37" s="87"/>
      <c r="G37" s="87"/>
      <c r="H37" s="87"/>
      <c r="I37" s="87"/>
      <c r="J37" s="87"/>
      <c r="K37" s="87"/>
      <c r="L37" s="87"/>
      <c r="M37" s="87"/>
      <c r="N37" s="87"/>
      <c r="O37" s="87"/>
      <c r="P37" s="87"/>
      <c r="Q37" s="87"/>
      <c r="R37" s="87"/>
      <c r="S37" s="87"/>
      <c r="T37" s="87"/>
      <c r="U37" s="87"/>
      <c r="V37" s="87"/>
      <c r="W37" s="87"/>
      <c r="X37" s="87"/>
      <c r="Y37" s="87"/>
      <c r="Z37" s="87"/>
      <c r="AA37" s="437"/>
      <c r="AI37" s="155"/>
      <c r="AJ37" s="155"/>
      <c r="AK37" s="155"/>
      <c r="AM37" s="792"/>
      <c r="BI37" s="155"/>
      <c r="BJ37" s="155"/>
      <c r="BK37" s="155"/>
    </row>
    <row r="38" spans="1:64">
      <c r="A38" s="436"/>
      <c r="B38" s="87"/>
      <c r="C38" s="87"/>
      <c r="D38" s="87"/>
      <c r="E38" s="87"/>
      <c r="F38" s="87"/>
      <c r="G38" s="87"/>
      <c r="H38" s="87"/>
      <c r="I38" s="87"/>
      <c r="J38" s="87"/>
      <c r="K38" s="87"/>
      <c r="L38" s="87"/>
      <c r="M38" s="87"/>
      <c r="N38" s="87"/>
      <c r="O38" s="87"/>
      <c r="P38" s="87"/>
      <c r="Q38" s="87"/>
      <c r="R38" s="87"/>
      <c r="S38" s="87"/>
      <c r="T38" s="87"/>
      <c r="U38" s="87"/>
      <c r="V38" s="87"/>
      <c r="W38" s="87"/>
      <c r="X38" s="87"/>
      <c r="Y38" s="87"/>
      <c r="Z38" s="87"/>
      <c r="AA38" s="437"/>
      <c r="AI38" s="87"/>
      <c r="AJ38" s="87"/>
      <c r="AK38" s="87"/>
      <c r="AM38" s="791"/>
      <c r="BI38" s="87"/>
      <c r="BJ38" s="87"/>
      <c r="BK38" s="87"/>
    </row>
    <row r="39" spans="1:64">
      <c r="A39" s="436"/>
      <c r="B39" s="87"/>
      <c r="C39" s="87"/>
      <c r="D39" s="87"/>
      <c r="E39" s="87"/>
      <c r="F39" s="87"/>
      <c r="G39" s="87"/>
      <c r="H39" s="87"/>
      <c r="I39" s="87"/>
      <c r="J39" s="87"/>
      <c r="K39" s="87"/>
      <c r="L39" s="87"/>
      <c r="M39" s="87"/>
      <c r="N39" s="87"/>
      <c r="O39" s="87"/>
      <c r="P39" s="87"/>
      <c r="Q39" s="87"/>
      <c r="R39" s="87"/>
      <c r="S39" s="87"/>
      <c r="T39" s="87"/>
      <c r="U39" s="87"/>
      <c r="V39" s="87"/>
      <c r="W39" s="87"/>
      <c r="X39" s="87"/>
      <c r="Y39" s="87"/>
      <c r="Z39" s="87"/>
      <c r="AA39" s="437"/>
      <c r="AI39" s="155"/>
      <c r="AJ39" s="155"/>
      <c r="AK39" s="155"/>
      <c r="AM39" s="792"/>
      <c r="BI39" s="155"/>
      <c r="BJ39" s="155"/>
      <c r="BK39" s="155"/>
    </row>
    <row r="40" spans="1:64">
      <c r="A40" s="436"/>
      <c r="B40" s="87"/>
      <c r="C40" s="87"/>
      <c r="D40" s="87"/>
      <c r="E40" s="87"/>
      <c r="F40" s="87"/>
      <c r="G40" s="87"/>
      <c r="H40" s="87"/>
      <c r="I40" s="87"/>
      <c r="J40" s="87"/>
      <c r="K40" s="87"/>
      <c r="L40" s="87"/>
      <c r="M40" s="87"/>
      <c r="N40" s="87"/>
      <c r="O40" s="87"/>
      <c r="P40" s="87"/>
      <c r="Q40" s="87"/>
      <c r="R40" s="87"/>
      <c r="S40" s="87"/>
      <c r="T40" s="87"/>
      <c r="U40" s="87"/>
      <c r="V40" s="87"/>
      <c r="W40" s="87"/>
      <c r="X40" s="87"/>
      <c r="Y40" s="87"/>
      <c r="Z40" s="87"/>
      <c r="AA40" s="437"/>
      <c r="AI40" s="155"/>
      <c r="AJ40" s="155"/>
      <c r="AK40" s="155"/>
      <c r="AM40" s="791"/>
      <c r="BI40" s="155"/>
      <c r="BJ40" s="155"/>
      <c r="BK40" s="155"/>
    </row>
    <row r="41" spans="1:64">
      <c r="A41" s="436"/>
      <c r="B41" s="87"/>
      <c r="C41" s="87"/>
      <c r="D41" s="87"/>
      <c r="E41" s="87"/>
      <c r="F41" s="87"/>
      <c r="G41" s="87"/>
      <c r="H41" s="87"/>
      <c r="I41" s="87"/>
      <c r="J41" s="87"/>
      <c r="K41" s="87"/>
      <c r="L41" s="87"/>
      <c r="M41" s="87"/>
      <c r="N41" s="87"/>
      <c r="O41" s="87"/>
      <c r="P41" s="87"/>
      <c r="Q41" s="87"/>
      <c r="R41" s="87"/>
      <c r="S41" s="87"/>
      <c r="T41" s="87"/>
      <c r="U41" s="87"/>
      <c r="V41" s="87"/>
      <c r="W41" s="87"/>
      <c r="X41" s="87"/>
      <c r="Y41" s="87"/>
      <c r="Z41" s="87"/>
      <c r="AA41" s="437"/>
      <c r="AM41" s="792"/>
    </row>
    <row r="42" spans="1:64">
      <c r="A42" s="436"/>
      <c r="B42" s="87"/>
      <c r="C42" s="87"/>
      <c r="D42" s="87"/>
      <c r="E42" s="87"/>
      <c r="F42" s="87"/>
      <c r="G42" s="87"/>
      <c r="H42" s="87"/>
      <c r="I42" s="87"/>
      <c r="J42" s="87"/>
      <c r="K42" s="87"/>
      <c r="L42" s="87"/>
      <c r="M42" s="87"/>
      <c r="N42" s="87"/>
      <c r="O42" s="87"/>
      <c r="P42" s="87"/>
      <c r="Q42" s="87"/>
      <c r="R42" s="87"/>
      <c r="S42" s="87"/>
      <c r="T42" s="87"/>
      <c r="U42" s="87"/>
      <c r="V42" s="87"/>
      <c r="W42" s="87"/>
      <c r="X42" s="87"/>
      <c r="Y42" s="87"/>
      <c r="Z42" s="87"/>
      <c r="AA42" s="437"/>
      <c r="AM42" s="791"/>
    </row>
    <row r="43" spans="1:64">
      <c r="A43" s="436"/>
      <c r="B43" s="87"/>
      <c r="C43" s="87"/>
      <c r="D43" s="87"/>
      <c r="E43" s="87"/>
      <c r="F43" s="87"/>
      <c r="G43" s="87"/>
      <c r="H43" s="87"/>
      <c r="I43" s="87"/>
      <c r="J43" s="87"/>
      <c r="K43" s="87"/>
      <c r="L43" s="87"/>
      <c r="M43" s="87"/>
      <c r="N43" s="87"/>
      <c r="O43" s="87"/>
      <c r="P43" s="87"/>
      <c r="Q43" s="87"/>
      <c r="R43" s="87"/>
      <c r="S43" s="87"/>
      <c r="T43" s="87"/>
      <c r="U43" s="87"/>
      <c r="V43" s="87"/>
      <c r="W43" s="87"/>
      <c r="X43" s="87"/>
      <c r="Y43" s="87"/>
      <c r="Z43" s="87"/>
      <c r="AA43" s="437"/>
      <c r="AM43" s="792"/>
    </row>
    <row r="44" spans="1:64">
      <c r="A44" s="436"/>
      <c r="B44" s="87"/>
      <c r="C44" s="87"/>
      <c r="D44" s="87"/>
      <c r="E44" s="87"/>
      <c r="F44" s="87"/>
      <c r="G44" s="87"/>
      <c r="H44" s="87"/>
      <c r="I44" s="87"/>
      <c r="J44" s="87"/>
      <c r="K44" s="87"/>
      <c r="L44" s="87"/>
      <c r="M44" s="87"/>
      <c r="N44" s="87"/>
      <c r="O44" s="87"/>
      <c r="P44" s="87"/>
      <c r="Q44" s="87"/>
      <c r="R44" s="87"/>
      <c r="S44" s="87"/>
      <c r="T44" s="87"/>
      <c r="U44" s="87"/>
      <c r="V44" s="87"/>
      <c r="W44" s="87"/>
      <c r="X44" s="87"/>
      <c r="Y44" s="87"/>
      <c r="Z44" s="87"/>
      <c r="AA44" s="437"/>
      <c r="AM44" s="791"/>
    </row>
    <row r="45" spans="1:64">
      <c r="A45" s="436"/>
      <c r="B45" s="87"/>
      <c r="C45" s="87"/>
      <c r="D45" s="87"/>
      <c r="E45" s="87"/>
      <c r="F45" s="87"/>
      <c r="G45" s="87"/>
      <c r="H45" s="87"/>
      <c r="I45" s="87"/>
      <c r="J45" s="87"/>
      <c r="K45" s="87"/>
      <c r="L45" s="87"/>
      <c r="M45" s="87"/>
      <c r="N45" s="87"/>
      <c r="O45" s="87"/>
      <c r="P45" s="87"/>
      <c r="Q45" s="87"/>
      <c r="R45" s="87"/>
      <c r="S45" s="87"/>
      <c r="T45" s="87"/>
      <c r="U45" s="87"/>
      <c r="V45" s="87"/>
      <c r="W45" s="87"/>
      <c r="X45" s="87"/>
      <c r="Y45" s="87"/>
      <c r="Z45" s="87"/>
      <c r="AA45" s="437"/>
      <c r="AM45" s="792"/>
    </row>
    <row r="46" spans="1:64">
      <c r="A46" s="436"/>
      <c r="B46" s="87"/>
      <c r="C46" s="87"/>
      <c r="D46" s="87"/>
      <c r="E46" s="87"/>
      <c r="F46" s="87"/>
      <c r="G46" s="87"/>
      <c r="H46" s="87"/>
      <c r="I46" s="87"/>
      <c r="J46" s="87"/>
      <c r="K46" s="87"/>
      <c r="L46" s="87"/>
      <c r="M46" s="87"/>
      <c r="N46" s="87"/>
      <c r="O46" s="87"/>
      <c r="P46" s="87"/>
      <c r="Q46" s="87"/>
      <c r="R46" s="87"/>
      <c r="S46" s="87"/>
      <c r="T46" s="87"/>
      <c r="U46" s="87"/>
      <c r="V46" s="87"/>
      <c r="W46" s="87"/>
      <c r="X46" s="87"/>
      <c r="Y46" s="87"/>
      <c r="Z46" s="87"/>
      <c r="AA46" s="437"/>
      <c r="AM46" s="791"/>
    </row>
    <row r="47" spans="1:64">
      <c r="A47" s="436"/>
      <c r="B47" s="87"/>
      <c r="C47" s="87"/>
      <c r="D47" s="87"/>
      <c r="E47" s="87"/>
      <c r="F47" s="87"/>
      <c r="G47" s="87"/>
      <c r="H47" s="87"/>
      <c r="I47" s="87"/>
      <c r="J47" s="87"/>
      <c r="K47" s="87"/>
      <c r="L47" s="87"/>
      <c r="M47" s="87"/>
      <c r="N47" s="87"/>
      <c r="O47" s="87"/>
      <c r="P47" s="87"/>
      <c r="Q47" s="87"/>
      <c r="R47" s="87"/>
      <c r="S47" s="87"/>
      <c r="T47" s="87"/>
      <c r="U47" s="87"/>
      <c r="V47" s="87"/>
      <c r="W47" s="87"/>
      <c r="X47" s="87"/>
      <c r="Y47" s="87"/>
      <c r="Z47" s="87"/>
      <c r="AA47" s="437"/>
      <c r="AM47" s="792"/>
    </row>
    <row r="48" spans="1:64">
      <c r="A48" s="436"/>
      <c r="B48" s="87"/>
      <c r="C48" s="87"/>
      <c r="D48" s="87"/>
      <c r="E48" s="87"/>
      <c r="F48" s="87"/>
      <c r="G48" s="87"/>
      <c r="H48" s="87"/>
      <c r="I48" s="87"/>
      <c r="J48" s="87"/>
      <c r="K48" s="87"/>
      <c r="L48" s="87"/>
      <c r="M48" s="87"/>
      <c r="N48" s="87"/>
      <c r="O48" s="87"/>
      <c r="P48" s="87"/>
      <c r="Q48" s="87"/>
      <c r="R48" s="87"/>
      <c r="S48" s="87"/>
      <c r="T48" s="87"/>
      <c r="U48" s="87"/>
      <c r="V48" s="87"/>
      <c r="W48" s="87"/>
      <c r="X48" s="87"/>
      <c r="Y48" s="87"/>
      <c r="Z48" s="87"/>
      <c r="AA48" s="437"/>
      <c r="AM48" s="791"/>
    </row>
    <row r="49" spans="1:40">
      <c r="A49" s="436"/>
      <c r="B49" s="87"/>
      <c r="C49" s="87"/>
      <c r="D49" s="87"/>
      <c r="E49" s="87"/>
      <c r="F49" s="87"/>
      <c r="G49" s="87"/>
      <c r="H49" s="87"/>
      <c r="I49" s="87"/>
      <c r="J49" s="87"/>
      <c r="K49" s="87"/>
      <c r="L49" s="87"/>
      <c r="M49" s="87"/>
      <c r="N49" s="87"/>
      <c r="O49" s="87"/>
      <c r="P49" s="87"/>
      <c r="Q49" s="87"/>
      <c r="R49" s="87"/>
      <c r="S49" s="87"/>
      <c r="T49" s="87"/>
      <c r="U49" s="87"/>
      <c r="V49" s="87"/>
      <c r="W49" s="87"/>
      <c r="X49" s="87"/>
      <c r="Y49" s="87"/>
      <c r="Z49" s="87"/>
      <c r="AA49" s="437"/>
      <c r="AM49" s="792"/>
    </row>
    <row r="50" spans="1:40">
      <c r="A50" s="436"/>
      <c r="B50" s="87"/>
      <c r="C50" s="87"/>
      <c r="D50" s="87"/>
      <c r="E50" s="87"/>
      <c r="F50" s="87"/>
      <c r="G50" s="87"/>
      <c r="H50" s="87"/>
      <c r="I50" s="87"/>
      <c r="J50" s="87"/>
      <c r="K50" s="87"/>
      <c r="L50" s="87"/>
      <c r="M50" s="87"/>
      <c r="N50" s="87"/>
      <c r="O50" s="87"/>
      <c r="P50" s="87"/>
      <c r="Q50" s="87"/>
      <c r="R50" s="87"/>
      <c r="S50" s="87"/>
      <c r="T50" s="87"/>
      <c r="U50" s="87"/>
      <c r="V50" s="87"/>
      <c r="W50" s="87"/>
      <c r="X50" s="87"/>
      <c r="Y50" s="87"/>
      <c r="Z50" s="87"/>
      <c r="AA50" s="437"/>
      <c r="AM50" s="791"/>
      <c r="AN50" s="791"/>
    </row>
    <row r="51" spans="1:40">
      <c r="A51" s="436"/>
      <c r="B51" s="87"/>
      <c r="C51" s="87"/>
      <c r="D51" s="87"/>
      <c r="E51" s="87"/>
      <c r="F51" s="87"/>
      <c r="G51" s="87"/>
      <c r="H51" s="87"/>
      <c r="I51" s="87"/>
      <c r="J51" s="87"/>
      <c r="K51" s="87"/>
      <c r="L51" s="87"/>
      <c r="M51" s="87"/>
      <c r="N51" s="87"/>
      <c r="O51" s="87"/>
      <c r="P51" s="87"/>
      <c r="Q51" s="87"/>
      <c r="R51" s="87"/>
      <c r="S51" s="87"/>
      <c r="T51" s="87"/>
      <c r="U51" s="87"/>
      <c r="V51" s="87"/>
      <c r="W51" s="87"/>
      <c r="X51" s="87"/>
      <c r="Y51" s="87"/>
      <c r="Z51" s="87"/>
      <c r="AA51" s="437"/>
      <c r="AM51" s="792"/>
      <c r="AN51" s="791"/>
    </row>
    <row r="52" spans="1:40">
      <c r="A52" s="436"/>
      <c r="B52" s="87"/>
      <c r="C52" s="87"/>
      <c r="D52" s="87"/>
      <c r="E52" s="87"/>
      <c r="F52" s="87"/>
      <c r="G52" s="87"/>
      <c r="H52" s="87"/>
      <c r="I52" s="87"/>
      <c r="J52" s="87"/>
      <c r="K52" s="87"/>
      <c r="L52" s="87"/>
      <c r="M52" s="87"/>
      <c r="N52" s="87"/>
      <c r="O52" s="87"/>
      <c r="P52" s="87"/>
      <c r="Q52" s="87"/>
      <c r="R52" s="87"/>
      <c r="S52" s="87"/>
      <c r="T52" s="87"/>
      <c r="U52" s="87"/>
      <c r="V52" s="87"/>
      <c r="W52" s="87"/>
      <c r="X52" s="87"/>
      <c r="Y52" s="87"/>
      <c r="Z52" s="87"/>
      <c r="AA52" s="437"/>
      <c r="AM52" s="791"/>
      <c r="AN52" s="791"/>
    </row>
    <row r="53" spans="1:40">
      <c r="A53" s="436"/>
      <c r="B53" s="87"/>
      <c r="C53" s="87"/>
      <c r="D53" s="87"/>
      <c r="E53" s="87"/>
      <c r="F53" s="87"/>
      <c r="G53" s="87"/>
      <c r="H53" s="87"/>
      <c r="I53" s="87"/>
      <c r="J53" s="87"/>
      <c r="K53" s="87"/>
      <c r="L53" s="87"/>
      <c r="M53" s="87"/>
      <c r="N53" s="87"/>
      <c r="O53" s="87"/>
      <c r="P53" s="87"/>
      <c r="Q53" s="87"/>
      <c r="R53" s="87"/>
      <c r="S53" s="87"/>
      <c r="T53" s="87"/>
      <c r="U53" s="87"/>
      <c r="V53" s="87"/>
      <c r="W53" s="87"/>
      <c r="X53" s="87"/>
      <c r="Y53" s="87"/>
      <c r="Z53" s="87"/>
      <c r="AA53" s="437"/>
      <c r="AM53" s="792"/>
      <c r="AN53" s="791"/>
    </row>
    <row r="54" spans="1:40">
      <c r="A54" s="436"/>
      <c r="B54" s="87"/>
      <c r="C54" s="87"/>
      <c r="D54" s="87"/>
      <c r="E54" s="87"/>
      <c r="F54" s="87"/>
      <c r="G54" s="87"/>
      <c r="H54" s="87"/>
      <c r="I54" s="87"/>
      <c r="J54" s="87"/>
      <c r="K54" s="87"/>
      <c r="L54" s="87"/>
      <c r="M54" s="87"/>
      <c r="N54" s="87"/>
      <c r="O54" s="87"/>
      <c r="P54" s="87"/>
      <c r="Q54" s="87"/>
      <c r="R54" s="87"/>
      <c r="S54" s="87"/>
      <c r="T54" s="87"/>
      <c r="U54" s="87"/>
      <c r="V54" s="87"/>
      <c r="W54" s="87"/>
      <c r="X54" s="87"/>
      <c r="Y54" s="87"/>
      <c r="Z54" s="87"/>
      <c r="AA54" s="437"/>
      <c r="AM54" s="791"/>
      <c r="AN54" s="791"/>
    </row>
    <row r="55" spans="1:40">
      <c r="A55" s="436"/>
      <c r="B55" s="87"/>
      <c r="C55" s="87"/>
      <c r="D55" s="87"/>
      <c r="E55" s="87"/>
      <c r="F55" s="87"/>
      <c r="G55" s="87"/>
      <c r="H55" s="87"/>
      <c r="I55" s="87"/>
      <c r="J55" s="87"/>
      <c r="K55" s="87"/>
      <c r="L55" s="87"/>
      <c r="M55" s="87"/>
      <c r="N55" s="87"/>
      <c r="O55" s="87"/>
      <c r="P55" s="87"/>
      <c r="Q55" s="87"/>
      <c r="R55" s="87"/>
      <c r="S55" s="87"/>
      <c r="T55" s="87"/>
      <c r="U55" s="87"/>
      <c r="V55" s="87"/>
      <c r="W55" s="87"/>
      <c r="X55" s="87"/>
      <c r="Y55" s="87"/>
      <c r="Z55" s="87"/>
      <c r="AA55" s="437"/>
    </row>
    <row r="56" spans="1:40">
      <c r="A56" s="436"/>
      <c r="B56" s="87"/>
      <c r="C56" s="87"/>
      <c r="D56" s="87"/>
      <c r="E56" s="87"/>
      <c r="F56" s="87"/>
      <c r="G56" s="87"/>
      <c r="H56" s="87"/>
      <c r="I56" s="87"/>
      <c r="J56" s="87"/>
      <c r="K56" s="87"/>
      <c r="L56" s="87"/>
      <c r="M56" s="87"/>
      <c r="N56" s="87"/>
      <c r="O56" s="87"/>
      <c r="P56" s="87"/>
      <c r="Q56" s="87"/>
      <c r="R56" s="87"/>
      <c r="S56" s="87"/>
      <c r="T56" s="87"/>
      <c r="U56" s="87"/>
      <c r="V56" s="87"/>
      <c r="W56" s="87"/>
      <c r="X56" s="87"/>
      <c r="Y56" s="87"/>
      <c r="Z56" s="87"/>
      <c r="AA56" s="437"/>
    </row>
    <row r="57" spans="1:40">
      <c r="A57" s="436"/>
      <c r="B57" s="87"/>
      <c r="C57" s="87"/>
      <c r="D57" s="87"/>
      <c r="E57" s="87"/>
      <c r="F57" s="87"/>
      <c r="G57" s="87"/>
      <c r="H57" s="87"/>
      <c r="I57" s="87"/>
      <c r="J57" s="87"/>
      <c r="K57" s="87"/>
      <c r="L57" s="87"/>
      <c r="M57" s="87"/>
      <c r="N57" s="87"/>
      <c r="O57" s="87"/>
      <c r="P57" s="87"/>
      <c r="Q57" s="87"/>
      <c r="R57" s="87"/>
      <c r="S57" s="87"/>
      <c r="T57" s="87"/>
      <c r="U57" s="87"/>
      <c r="V57" s="87"/>
      <c r="W57" s="87"/>
      <c r="X57" s="87"/>
      <c r="Y57" s="87"/>
      <c r="Z57" s="87"/>
      <c r="AA57" s="437"/>
    </row>
    <row r="58" spans="1:40">
      <c r="A58" s="436"/>
      <c r="B58" s="87"/>
      <c r="C58" s="87"/>
      <c r="D58" s="87"/>
      <c r="E58" s="87"/>
      <c r="F58" s="87"/>
      <c r="G58" s="87"/>
      <c r="H58" s="87"/>
      <c r="I58" s="87"/>
      <c r="J58" s="87"/>
      <c r="K58" s="87"/>
      <c r="L58" s="87"/>
      <c r="M58" s="87"/>
      <c r="N58" s="87"/>
      <c r="O58" s="87"/>
      <c r="P58" s="87"/>
      <c r="Q58" s="87"/>
      <c r="R58" s="87"/>
      <c r="S58" s="87"/>
      <c r="T58" s="87"/>
      <c r="U58" s="87"/>
      <c r="V58" s="87"/>
      <c r="W58" s="87"/>
      <c r="X58" s="87"/>
      <c r="Y58" s="87"/>
      <c r="Z58" s="87"/>
      <c r="AA58" s="437"/>
    </row>
    <row r="59" spans="1:40">
      <c r="A59" s="436"/>
      <c r="B59" s="87"/>
      <c r="C59" s="87"/>
      <c r="D59" s="87"/>
      <c r="E59" s="87"/>
      <c r="F59" s="87"/>
      <c r="G59" s="87"/>
      <c r="H59" s="87"/>
      <c r="I59" s="87"/>
      <c r="J59" s="87"/>
      <c r="K59" s="87"/>
      <c r="L59" s="87"/>
      <c r="M59" s="87"/>
      <c r="N59" s="87"/>
      <c r="O59" s="87"/>
      <c r="P59" s="87"/>
      <c r="Q59" s="87"/>
      <c r="R59" s="87"/>
      <c r="S59" s="87"/>
      <c r="T59" s="87"/>
      <c r="U59" s="87"/>
      <c r="V59" s="87"/>
      <c r="W59" s="87"/>
      <c r="X59" s="87"/>
      <c r="Y59" s="87"/>
      <c r="Z59" s="87"/>
      <c r="AA59" s="437"/>
    </row>
    <row r="60" spans="1:40">
      <c r="A60" s="436"/>
      <c r="B60" s="87"/>
      <c r="C60" s="87"/>
      <c r="D60" s="87"/>
      <c r="E60" s="87"/>
      <c r="F60" s="87"/>
      <c r="G60" s="87"/>
      <c r="H60" s="87"/>
      <c r="I60" s="87"/>
      <c r="J60" s="87"/>
      <c r="K60" s="87"/>
      <c r="L60" s="87"/>
      <c r="M60" s="87"/>
      <c r="N60" s="87"/>
      <c r="O60" s="87"/>
      <c r="P60" s="87"/>
      <c r="Q60" s="87"/>
      <c r="R60" s="87"/>
      <c r="S60" s="87"/>
      <c r="T60" s="87"/>
      <c r="U60" s="87"/>
      <c r="V60" s="87"/>
      <c r="W60" s="87"/>
      <c r="X60" s="87"/>
      <c r="Y60" s="87"/>
      <c r="Z60" s="87"/>
      <c r="AA60" s="437"/>
    </row>
    <row r="61" spans="1:40">
      <c r="A61" s="436"/>
      <c r="B61" s="87"/>
      <c r="C61" s="87"/>
      <c r="D61" s="87"/>
      <c r="E61" s="87"/>
      <c r="F61" s="87"/>
      <c r="G61" s="87"/>
      <c r="H61" s="87"/>
      <c r="I61" s="87"/>
      <c r="J61" s="87"/>
      <c r="K61" s="87"/>
      <c r="L61" s="87"/>
      <c r="M61" s="87"/>
      <c r="N61" s="87"/>
      <c r="O61" s="87"/>
      <c r="P61" s="87"/>
      <c r="Q61" s="87"/>
      <c r="R61" s="87"/>
      <c r="S61" s="87"/>
      <c r="T61" s="87"/>
      <c r="U61" s="87"/>
      <c r="V61" s="87"/>
      <c r="W61" s="87"/>
      <c r="X61" s="87"/>
      <c r="Y61" s="87"/>
      <c r="Z61" s="87"/>
      <c r="AA61" s="437"/>
    </row>
    <row r="62" spans="1:40">
      <c r="A62" s="436"/>
      <c r="B62" s="87"/>
      <c r="C62" s="87"/>
      <c r="D62" s="87"/>
      <c r="E62" s="87"/>
      <c r="F62" s="87"/>
      <c r="G62" s="87"/>
      <c r="H62" s="87"/>
      <c r="I62" s="87"/>
      <c r="J62" s="87"/>
      <c r="K62" s="87"/>
      <c r="L62" s="87"/>
      <c r="M62" s="87"/>
      <c r="N62" s="87"/>
      <c r="O62" s="87"/>
      <c r="P62" s="87"/>
      <c r="Q62" s="87"/>
      <c r="R62" s="87"/>
      <c r="S62" s="87"/>
      <c r="T62" s="87"/>
      <c r="U62" s="87"/>
      <c r="V62" s="87"/>
      <c r="W62" s="87"/>
      <c r="X62" s="87"/>
      <c r="Y62" s="87"/>
      <c r="Z62" s="87"/>
      <c r="AA62" s="437"/>
    </row>
    <row r="63" spans="1:40">
      <c r="A63" s="436"/>
      <c r="B63" s="87"/>
      <c r="C63" s="87"/>
      <c r="D63" s="87"/>
      <c r="E63" s="87"/>
      <c r="F63" s="87"/>
      <c r="G63" s="87"/>
      <c r="H63" s="87"/>
      <c r="I63" s="87"/>
      <c r="J63" s="87"/>
      <c r="K63" s="87"/>
      <c r="L63" s="87"/>
      <c r="M63" s="87"/>
      <c r="N63" s="87"/>
      <c r="O63" s="87"/>
      <c r="P63" s="87"/>
      <c r="Q63" s="87"/>
      <c r="R63" s="87"/>
      <c r="S63" s="87"/>
      <c r="T63" s="87"/>
      <c r="U63" s="87"/>
      <c r="V63" s="87"/>
      <c r="W63" s="87"/>
      <c r="X63" s="87"/>
      <c r="Y63" s="87"/>
      <c r="Z63" s="87"/>
      <c r="AA63" s="437"/>
    </row>
    <row r="64" spans="1:40">
      <c r="A64" s="436"/>
      <c r="B64" s="87"/>
      <c r="C64" s="87"/>
      <c r="D64" s="87"/>
      <c r="E64" s="87"/>
      <c r="F64" s="87"/>
      <c r="G64" s="87"/>
      <c r="H64" s="87"/>
      <c r="I64" s="87"/>
      <c r="J64" s="87"/>
      <c r="K64" s="87"/>
      <c r="L64" s="87"/>
      <c r="M64" s="87"/>
      <c r="N64" s="87"/>
      <c r="O64" s="87"/>
      <c r="P64" s="87"/>
      <c r="Q64" s="87"/>
      <c r="R64" s="87"/>
      <c r="S64" s="87"/>
      <c r="T64" s="87"/>
      <c r="U64" s="87"/>
      <c r="V64" s="87"/>
      <c r="W64" s="87"/>
      <c r="X64" s="87"/>
      <c r="Y64" s="87"/>
      <c r="Z64" s="87"/>
      <c r="AA64" s="437"/>
    </row>
    <row r="65" spans="1:27">
      <c r="A65" s="436"/>
      <c r="B65" s="87"/>
      <c r="C65" s="87"/>
      <c r="D65" s="87"/>
      <c r="E65" s="87"/>
      <c r="F65" s="87"/>
      <c r="G65" s="87"/>
      <c r="H65" s="87"/>
      <c r="I65" s="87"/>
      <c r="J65" s="87"/>
      <c r="K65" s="87"/>
      <c r="L65" s="87"/>
      <c r="M65" s="87"/>
      <c r="N65" s="87"/>
      <c r="O65" s="87"/>
      <c r="P65" s="87"/>
      <c r="Q65" s="87"/>
      <c r="R65" s="87"/>
      <c r="S65" s="87"/>
      <c r="T65" s="87"/>
      <c r="U65" s="87"/>
      <c r="V65" s="87"/>
      <c r="W65" s="87"/>
      <c r="X65" s="87"/>
      <c r="Y65" s="87"/>
      <c r="Z65" s="87"/>
      <c r="AA65" s="437"/>
    </row>
    <row r="66" spans="1:27">
      <c r="A66" s="438"/>
      <c r="B66" s="439"/>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40"/>
    </row>
  </sheetData>
  <mergeCells count="4">
    <mergeCell ref="A1:B1"/>
    <mergeCell ref="V1:AA1"/>
    <mergeCell ref="B3:L16"/>
    <mergeCell ref="AN15:AY27"/>
  </mergeCells>
  <phoneticPr fontId="4"/>
  <conditionalFormatting sqref="AE10:AE21">
    <cfRule type="top10" dxfId="41" priority="1" rank="1"/>
  </conditionalFormatting>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colBreaks count="2" manualBreakCount="2">
    <brk id="27" max="65" man="1"/>
    <brk id="53"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業種リスト!$A$2:$A$14</xm:f>
          </x14:formula1>
          <xm:sqref>AP6:AR6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theme="9" tint="0.59999389629810485"/>
  </sheetPr>
  <dimension ref="A1:CC79"/>
  <sheetViews>
    <sheetView showGridLines="0" view="pageBreakPreview" zoomScaleNormal="100" zoomScaleSheetLayoutView="100" workbookViewId="0">
      <selection activeCell="B3" sqref="B3:L15"/>
    </sheetView>
  </sheetViews>
  <sheetFormatPr defaultColWidth="10.28515625" defaultRowHeight="10.5"/>
  <cols>
    <col min="1" max="27" width="4.140625" style="26" customWidth="1"/>
    <col min="28" max="28" width="1.7109375" style="26" customWidth="1"/>
    <col min="29" max="29" width="15.5703125" style="159" customWidth="1"/>
    <col min="30" max="30" width="10.85546875" style="159" customWidth="1"/>
    <col min="31" max="34" width="10" style="159" customWidth="1"/>
    <col min="35" max="35" width="11.7109375" style="159" customWidth="1"/>
    <col min="36" max="37" width="10" style="159" customWidth="1"/>
    <col min="38" max="38" width="15.85546875" style="336" bestFit="1" customWidth="1"/>
    <col min="39" max="39" width="7.140625" style="336" bestFit="1" customWidth="1"/>
    <col min="40" max="40" width="5.42578125" style="336" bestFit="1" customWidth="1"/>
    <col min="41" max="42" width="7.140625" style="336" bestFit="1" customWidth="1"/>
    <col min="43" max="43" width="8.28515625" style="336" bestFit="1" customWidth="1"/>
    <col min="44" max="44" width="5.42578125" style="336" bestFit="1" customWidth="1"/>
    <col min="45" max="52" width="5.42578125" style="336" customWidth="1"/>
    <col min="53" max="53" width="1.7109375" style="26" customWidth="1"/>
    <col min="54" max="54" width="15.5703125" style="159" customWidth="1"/>
    <col min="55" max="62" width="7.42578125" style="159" customWidth="1"/>
    <col min="63" max="63" width="6.85546875" style="159" bestFit="1" customWidth="1"/>
    <col min="64" max="64" width="15.5703125" style="159" customWidth="1"/>
    <col min="65" max="73" width="7.42578125" style="159" customWidth="1"/>
    <col min="74" max="81" width="10.28515625" style="159" customWidth="1"/>
    <col min="82" max="16384" width="10.28515625" style="26"/>
  </cols>
  <sheetData>
    <row r="1" spans="1:63" ht="21" customHeight="1" thickBot="1">
      <c r="A1" s="928">
        <v>33</v>
      </c>
      <c r="B1" s="928"/>
      <c r="C1" s="495" t="s">
        <v>574</v>
      </c>
      <c r="D1" s="495"/>
      <c r="E1" s="495"/>
      <c r="F1" s="495"/>
      <c r="G1" s="495"/>
      <c r="H1" s="495"/>
      <c r="I1" s="495"/>
      <c r="J1" s="495"/>
      <c r="K1" s="495"/>
      <c r="L1" s="495"/>
      <c r="M1" s="495"/>
      <c r="N1" s="495"/>
      <c r="O1" s="495"/>
      <c r="P1" s="495"/>
      <c r="Q1" s="495"/>
      <c r="R1" s="495"/>
      <c r="S1" s="495"/>
      <c r="T1" s="495"/>
      <c r="U1" s="495"/>
      <c r="V1" s="929" t="s">
        <v>516</v>
      </c>
      <c r="W1" s="929"/>
      <c r="X1" s="929"/>
      <c r="Y1" s="929"/>
      <c r="Z1" s="929"/>
      <c r="AA1" s="929"/>
      <c r="AC1" s="159" t="s">
        <v>471</v>
      </c>
      <c r="BB1" s="159" t="s">
        <v>261</v>
      </c>
    </row>
    <row r="3" spans="1:63" ht="15" customHeight="1" thickBot="1">
      <c r="B3" s="930" t="s">
        <v>877</v>
      </c>
      <c r="C3" s="931"/>
      <c r="D3" s="931"/>
      <c r="E3" s="931"/>
      <c r="F3" s="931"/>
      <c r="G3" s="931"/>
      <c r="H3" s="931"/>
      <c r="I3" s="931"/>
      <c r="J3" s="931"/>
      <c r="K3" s="931"/>
      <c r="L3" s="931"/>
      <c r="N3" s="433"/>
      <c r="O3" s="434"/>
      <c r="P3" s="434"/>
      <c r="Q3" s="434"/>
      <c r="R3" s="434"/>
      <c r="S3" s="434"/>
      <c r="T3" s="434"/>
      <c r="U3" s="434"/>
      <c r="V3" s="434"/>
      <c r="W3" s="434"/>
      <c r="X3" s="434"/>
      <c r="Y3" s="434"/>
      <c r="Z3" s="434"/>
      <c r="AA3" s="435"/>
      <c r="AC3" s="159" t="s">
        <v>584</v>
      </c>
      <c r="AM3" s="336" t="s">
        <v>669</v>
      </c>
      <c r="BB3" s="159" t="s">
        <v>584</v>
      </c>
    </row>
    <row r="4" spans="1:63" ht="18.75" thickBot="1">
      <c r="B4" s="931"/>
      <c r="C4" s="931"/>
      <c r="D4" s="931"/>
      <c r="E4" s="931"/>
      <c r="F4" s="931"/>
      <c r="G4" s="931"/>
      <c r="H4" s="931"/>
      <c r="I4" s="931"/>
      <c r="J4" s="931"/>
      <c r="K4" s="931"/>
      <c r="L4" s="931"/>
      <c r="N4" s="436"/>
      <c r="O4" s="87"/>
      <c r="P4" s="87"/>
      <c r="Q4" s="87"/>
      <c r="R4" s="87"/>
      <c r="S4" s="87"/>
      <c r="T4" s="87"/>
      <c r="U4" s="87"/>
      <c r="V4" s="87"/>
      <c r="W4" s="87"/>
      <c r="X4" s="87"/>
      <c r="Y4" s="87"/>
      <c r="Z4" s="87"/>
      <c r="AA4" s="437"/>
      <c r="AC4" s="575"/>
      <c r="AD4" s="584" t="s">
        <v>575</v>
      </c>
      <c r="AE4" s="584" t="s">
        <v>576</v>
      </c>
      <c r="AF4" s="584" t="s">
        <v>577</v>
      </c>
      <c r="AG4" s="584" t="s">
        <v>578</v>
      </c>
      <c r="AH4" s="584" t="s">
        <v>579</v>
      </c>
      <c r="AI4" s="584" t="s">
        <v>580</v>
      </c>
      <c r="AJ4" s="576" t="s">
        <v>3</v>
      </c>
      <c r="AK4" s="575" t="s">
        <v>399</v>
      </c>
      <c r="AM4" s="336" t="str">
        <f>CONCATENATE("週休二日制の種類については、「完全週休2日制」が最も多く、全体の",TEXT(AD5,"0.0％"),"となった。")</f>
        <v>週休二日制の種類については、「完全週休2日制」が最も多く、全体の43.2%となった。</v>
      </c>
      <c r="BB4" s="31"/>
      <c r="BC4" s="178" t="s">
        <v>575</v>
      </c>
      <c r="BD4" s="161" t="s">
        <v>576</v>
      </c>
      <c r="BE4" s="161" t="s">
        <v>577</v>
      </c>
      <c r="BF4" s="161" t="s">
        <v>578</v>
      </c>
      <c r="BG4" s="161" t="s">
        <v>579</v>
      </c>
      <c r="BH4" s="176" t="s">
        <v>580</v>
      </c>
      <c r="BI4" s="157" t="s">
        <v>3</v>
      </c>
      <c r="BJ4" s="30" t="s">
        <v>399</v>
      </c>
    </row>
    <row r="5" spans="1:63" ht="11.25" customHeight="1" thickBot="1">
      <c r="B5" s="931"/>
      <c r="C5" s="931"/>
      <c r="D5" s="931"/>
      <c r="E5" s="931"/>
      <c r="F5" s="931"/>
      <c r="G5" s="931"/>
      <c r="H5" s="931"/>
      <c r="I5" s="931"/>
      <c r="J5" s="931"/>
      <c r="K5" s="931"/>
      <c r="L5" s="931"/>
      <c r="N5" s="436"/>
      <c r="O5" s="87"/>
      <c r="P5" s="87"/>
      <c r="Q5" s="87"/>
      <c r="R5" s="87"/>
      <c r="S5" s="87"/>
      <c r="T5" s="87"/>
      <c r="U5" s="87"/>
      <c r="V5" s="87"/>
      <c r="W5" s="87"/>
      <c r="X5" s="87"/>
      <c r="Y5" s="87"/>
      <c r="Z5" s="87"/>
      <c r="AA5" s="437"/>
      <c r="AC5" s="575" t="s">
        <v>547</v>
      </c>
      <c r="AD5" s="787">
        <f>BC5</f>
        <v>0.43160377358490565</v>
      </c>
      <c r="AE5" s="787">
        <f t="shared" ref="AE5:AK5" si="0">BD5</f>
        <v>7.1540880503144652E-2</v>
      </c>
      <c r="AF5" s="787">
        <f t="shared" si="0"/>
        <v>0.10062893081761007</v>
      </c>
      <c r="AG5" s="787">
        <f t="shared" si="0"/>
        <v>5.5031446540880505E-2</v>
      </c>
      <c r="AH5" s="787">
        <f t="shared" si="0"/>
        <v>2.9088050314465409E-2</v>
      </c>
      <c r="AI5" s="787">
        <f t="shared" si="0"/>
        <v>0.19654088050314467</v>
      </c>
      <c r="AJ5" s="787">
        <f t="shared" si="0"/>
        <v>0.1029874213836478</v>
      </c>
      <c r="AK5" s="787">
        <f t="shared" si="0"/>
        <v>1.2578616352201259E-2</v>
      </c>
      <c r="AM5" s="336" t="s">
        <v>670</v>
      </c>
      <c r="AO5" s="788" t="s">
        <v>671</v>
      </c>
      <c r="AP5" s="788" t="s">
        <v>672</v>
      </c>
      <c r="AQ5" s="788" t="s">
        <v>673</v>
      </c>
      <c r="AR5" s="336" t="s">
        <v>674</v>
      </c>
      <c r="BB5" s="27" t="s">
        <v>547</v>
      </c>
      <c r="BC5" s="183">
        <f t="shared" ref="BC5:BJ5" si="1">+BC32/$BK32</f>
        <v>0.43160377358490565</v>
      </c>
      <c r="BD5" s="184">
        <f t="shared" si="1"/>
        <v>7.1540880503144652E-2</v>
      </c>
      <c r="BE5" s="184">
        <f t="shared" si="1"/>
        <v>0.10062893081761007</v>
      </c>
      <c r="BF5" s="184">
        <f t="shared" si="1"/>
        <v>5.5031446540880505E-2</v>
      </c>
      <c r="BG5" s="184">
        <f t="shared" si="1"/>
        <v>2.9088050314465409E-2</v>
      </c>
      <c r="BH5" s="184">
        <f t="shared" si="1"/>
        <v>0.19654088050314467</v>
      </c>
      <c r="BI5" s="184">
        <f t="shared" si="1"/>
        <v>0.1029874213836478</v>
      </c>
      <c r="BJ5" s="185">
        <f t="shared" si="1"/>
        <v>1.2578616352201259E-2</v>
      </c>
    </row>
    <row r="6" spans="1:63" ht="15" customHeight="1" thickBot="1">
      <c r="B6" s="931"/>
      <c r="C6" s="931"/>
      <c r="D6" s="931"/>
      <c r="E6" s="931"/>
      <c r="F6" s="931"/>
      <c r="G6" s="931"/>
      <c r="H6" s="931"/>
      <c r="I6" s="931"/>
      <c r="J6" s="931"/>
      <c r="K6" s="931"/>
      <c r="L6" s="931"/>
      <c r="N6" s="436"/>
      <c r="O6" s="87"/>
      <c r="P6" s="87"/>
      <c r="Q6" s="87"/>
      <c r="R6" s="87"/>
      <c r="S6" s="87"/>
      <c r="T6" s="87"/>
      <c r="U6" s="87"/>
      <c r="V6" s="87"/>
      <c r="W6" s="87"/>
      <c r="X6" s="87"/>
      <c r="Y6" s="87"/>
      <c r="Z6" s="87"/>
      <c r="AA6" s="437"/>
      <c r="AC6" s="159" t="s">
        <v>585</v>
      </c>
      <c r="AM6" s="336" t="s">
        <v>701</v>
      </c>
      <c r="AO6" s="788" t="s">
        <v>689</v>
      </c>
      <c r="AP6" s="788" t="s">
        <v>676</v>
      </c>
      <c r="AQ6" s="788"/>
      <c r="AR6" s="336" t="s">
        <v>707</v>
      </c>
      <c r="BB6" s="159" t="s">
        <v>585</v>
      </c>
    </row>
    <row r="7" spans="1:63" ht="18.75" thickBot="1">
      <c r="B7" s="931"/>
      <c r="C7" s="931"/>
      <c r="D7" s="931"/>
      <c r="E7" s="931"/>
      <c r="F7" s="931"/>
      <c r="G7" s="931"/>
      <c r="H7" s="931"/>
      <c r="I7" s="931"/>
      <c r="J7" s="931"/>
      <c r="K7" s="931"/>
      <c r="L7" s="931"/>
      <c r="N7" s="436"/>
      <c r="O7" s="87"/>
      <c r="P7" s="87"/>
      <c r="Q7" s="87"/>
      <c r="R7" s="87"/>
      <c r="S7" s="87"/>
      <c r="T7" s="87"/>
      <c r="U7" s="87"/>
      <c r="V7" s="87"/>
      <c r="W7" s="87"/>
      <c r="X7" s="87"/>
      <c r="Y7" s="87"/>
      <c r="Z7" s="87"/>
      <c r="AA7" s="437"/>
      <c r="AC7" s="575" t="s">
        <v>539</v>
      </c>
      <c r="AD7" s="584" t="s">
        <v>575</v>
      </c>
      <c r="AE7" s="584" t="s">
        <v>576</v>
      </c>
      <c r="AF7" s="584" t="s">
        <v>577</v>
      </c>
      <c r="AG7" s="584" t="s">
        <v>578</v>
      </c>
      <c r="AH7" s="584" t="s">
        <v>579</v>
      </c>
      <c r="AI7" s="584" t="s">
        <v>580</v>
      </c>
      <c r="AJ7" s="576" t="s">
        <v>3</v>
      </c>
      <c r="AK7" s="575" t="s">
        <v>399</v>
      </c>
      <c r="AO7" s="788"/>
      <c r="AP7" s="788"/>
      <c r="AQ7" s="788"/>
      <c r="BB7" s="31" t="s">
        <v>539</v>
      </c>
      <c r="BC7" s="162" t="s">
        <v>575</v>
      </c>
      <c r="BD7" s="24" t="s">
        <v>576</v>
      </c>
      <c r="BE7" s="24" t="s">
        <v>577</v>
      </c>
      <c r="BF7" s="24" t="s">
        <v>578</v>
      </c>
      <c r="BG7" s="24" t="s">
        <v>579</v>
      </c>
      <c r="BH7" s="164" t="s">
        <v>580</v>
      </c>
      <c r="BI7" s="25" t="s">
        <v>3</v>
      </c>
      <c r="BJ7" s="103" t="s">
        <v>399</v>
      </c>
      <c r="BK7" s="116"/>
    </row>
    <row r="8" spans="1:63" ht="12.75" customHeight="1">
      <c r="B8" s="931"/>
      <c r="C8" s="931"/>
      <c r="D8" s="931"/>
      <c r="E8" s="931"/>
      <c r="F8" s="931"/>
      <c r="G8" s="931"/>
      <c r="H8" s="931"/>
      <c r="I8" s="931"/>
      <c r="J8" s="931"/>
      <c r="K8" s="931"/>
      <c r="L8" s="931"/>
      <c r="N8" s="436"/>
      <c r="O8" s="87"/>
      <c r="P8" s="87"/>
      <c r="Q8" s="87"/>
      <c r="R8" s="87"/>
      <c r="S8" s="87"/>
      <c r="T8" s="87"/>
      <c r="U8" s="87"/>
      <c r="V8" s="87"/>
      <c r="W8" s="87"/>
      <c r="X8" s="87"/>
      <c r="Y8" s="87"/>
      <c r="Z8" s="87"/>
      <c r="AA8" s="437"/>
      <c r="AC8" s="573" t="s">
        <v>401</v>
      </c>
      <c r="AD8" s="697">
        <f>BC20</f>
        <v>0.23504273504273504</v>
      </c>
      <c r="AE8" s="688">
        <f t="shared" ref="AE8:AK8" si="2">BD20</f>
        <v>8.9743589743589744E-2</v>
      </c>
      <c r="AF8" s="688">
        <f t="shared" si="2"/>
        <v>0.17094017094017094</v>
      </c>
      <c r="AG8" s="688">
        <f t="shared" si="2"/>
        <v>9.4017094017094016E-2</v>
      </c>
      <c r="AH8" s="688">
        <f t="shared" si="2"/>
        <v>6.8376068376068383E-2</v>
      </c>
      <c r="AI8" s="688">
        <f t="shared" si="2"/>
        <v>0.17094017094017094</v>
      </c>
      <c r="AJ8" s="688">
        <f t="shared" si="2"/>
        <v>0.15811965811965811</v>
      </c>
      <c r="AK8" s="688">
        <f t="shared" si="2"/>
        <v>1.282051282051282E-2</v>
      </c>
      <c r="AM8" s="336" t="str">
        <f>CONCATENATE(AM6,AO6,AP6,AQ6,AR6,AM7,AO7,AP7,AQ7,AR7)</f>
        <v>業種別では、「金融･保険業」「情報通信業」で「完全週休2日制」の割合が高い。</v>
      </c>
      <c r="BB8" s="44" t="s">
        <v>546</v>
      </c>
      <c r="BC8" s="187" t="e">
        <f t="shared" ref="BC8:BJ20" si="3">+BC35/$BK35</f>
        <v>#DIV/0!</v>
      </c>
      <c r="BD8" s="188" t="e">
        <f t="shared" si="3"/>
        <v>#DIV/0!</v>
      </c>
      <c r="BE8" s="188" t="e">
        <f t="shared" si="3"/>
        <v>#DIV/0!</v>
      </c>
      <c r="BF8" s="188" t="e">
        <f t="shared" si="3"/>
        <v>#DIV/0!</v>
      </c>
      <c r="BG8" s="188" t="e">
        <f t="shared" si="3"/>
        <v>#DIV/0!</v>
      </c>
      <c r="BH8" s="188" t="e">
        <f t="shared" si="3"/>
        <v>#DIV/0!</v>
      </c>
      <c r="BI8" s="188" t="e">
        <f t="shared" si="3"/>
        <v>#DIV/0!</v>
      </c>
      <c r="BJ8" s="189" t="e">
        <f t="shared" si="3"/>
        <v>#DIV/0!</v>
      </c>
    </row>
    <row r="9" spans="1:63" ht="12.75" customHeight="1">
      <c r="B9" s="931"/>
      <c r="C9" s="931"/>
      <c r="D9" s="931"/>
      <c r="E9" s="931"/>
      <c r="F9" s="931"/>
      <c r="G9" s="931"/>
      <c r="H9" s="931"/>
      <c r="I9" s="931"/>
      <c r="J9" s="931"/>
      <c r="K9" s="931"/>
      <c r="L9" s="931"/>
      <c r="N9" s="436"/>
      <c r="O9" s="87"/>
      <c r="P9" s="87"/>
      <c r="Q9" s="87"/>
      <c r="R9" s="87"/>
      <c r="S9" s="87"/>
      <c r="T9" s="87"/>
      <c r="U9" s="87"/>
      <c r="V9" s="87"/>
      <c r="W9" s="87"/>
      <c r="X9" s="87"/>
      <c r="Y9" s="87"/>
      <c r="Z9" s="87"/>
      <c r="AA9" s="437"/>
      <c r="AC9" s="690" t="s">
        <v>402</v>
      </c>
      <c r="AD9" s="697">
        <f>BC19</f>
        <v>0.40740740740740738</v>
      </c>
      <c r="AE9" s="688">
        <f t="shared" ref="AE9:AK9" si="4">BD19</f>
        <v>7.9365079365079361E-2</v>
      </c>
      <c r="AF9" s="688">
        <f t="shared" si="4"/>
        <v>0.10582010582010581</v>
      </c>
      <c r="AG9" s="688">
        <f t="shared" si="4"/>
        <v>5.2910052910052907E-2</v>
      </c>
      <c r="AH9" s="688">
        <f t="shared" si="4"/>
        <v>3.1746031746031744E-2</v>
      </c>
      <c r="AI9" s="688">
        <f t="shared" si="4"/>
        <v>0.24338624338624337</v>
      </c>
      <c r="AJ9" s="688">
        <f t="shared" si="4"/>
        <v>6.3492063492063489E-2</v>
      </c>
      <c r="AK9" s="688">
        <f t="shared" si="4"/>
        <v>1.5873015873015872E-2</v>
      </c>
      <c r="AM9" s="336" t="s">
        <v>677</v>
      </c>
      <c r="BB9" s="7" t="s">
        <v>533</v>
      </c>
      <c r="BC9" s="190">
        <f t="shared" si="3"/>
        <v>0.50806451612903225</v>
      </c>
      <c r="BD9" s="186">
        <f t="shared" si="3"/>
        <v>6.4516129032258063E-2</v>
      </c>
      <c r="BE9" s="186">
        <f t="shared" si="3"/>
        <v>7.2580645161290328E-2</v>
      </c>
      <c r="BF9" s="186">
        <f t="shared" si="3"/>
        <v>4.8387096774193547E-2</v>
      </c>
      <c r="BG9" s="186">
        <f t="shared" si="3"/>
        <v>1.6129032258064516E-2</v>
      </c>
      <c r="BH9" s="186">
        <f t="shared" si="3"/>
        <v>0.18548387096774194</v>
      </c>
      <c r="BI9" s="186">
        <f t="shared" si="3"/>
        <v>9.6774193548387094E-2</v>
      </c>
      <c r="BJ9" s="191">
        <f t="shared" si="3"/>
        <v>8.0645161290322578E-3</v>
      </c>
    </row>
    <row r="10" spans="1:63" ht="12.75" customHeight="1">
      <c r="B10" s="931"/>
      <c r="C10" s="931"/>
      <c r="D10" s="931"/>
      <c r="E10" s="931"/>
      <c r="F10" s="931"/>
      <c r="G10" s="931"/>
      <c r="H10" s="931"/>
      <c r="I10" s="931"/>
      <c r="J10" s="931"/>
      <c r="K10" s="931"/>
      <c r="L10" s="931"/>
      <c r="N10" s="436"/>
      <c r="O10" s="87"/>
      <c r="P10" s="87"/>
      <c r="Q10" s="87"/>
      <c r="R10" s="87"/>
      <c r="S10" s="87"/>
      <c r="T10" s="87"/>
      <c r="U10" s="87"/>
      <c r="V10" s="87"/>
      <c r="W10" s="87"/>
      <c r="X10" s="87"/>
      <c r="Y10" s="87"/>
      <c r="Z10" s="87"/>
      <c r="AA10" s="437"/>
      <c r="AC10" s="573" t="s">
        <v>403</v>
      </c>
      <c r="AD10" s="769">
        <f>BC18</f>
        <v>0.76923076923076927</v>
      </c>
      <c r="AE10" s="688">
        <f t="shared" ref="AE10:AK10" si="5">BD18</f>
        <v>0</v>
      </c>
      <c r="AF10" s="688">
        <f t="shared" si="5"/>
        <v>0</v>
      </c>
      <c r="AG10" s="688">
        <f t="shared" si="5"/>
        <v>0</v>
      </c>
      <c r="AH10" s="688">
        <f t="shared" si="5"/>
        <v>0</v>
      </c>
      <c r="AI10" s="688">
        <f t="shared" si="5"/>
        <v>7.6923076923076927E-2</v>
      </c>
      <c r="AJ10" s="688">
        <f t="shared" si="5"/>
        <v>0.15384615384615385</v>
      </c>
      <c r="AK10" s="688">
        <f t="shared" si="5"/>
        <v>0</v>
      </c>
      <c r="AM10" s="336" t="s">
        <v>876</v>
      </c>
      <c r="BB10" s="7" t="s">
        <v>534</v>
      </c>
      <c r="BC10" s="190">
        <f t="shared" si="3"/>
        <v>0.51724137931034486</v>
      </c>
      <c r="BD10" s="186">
        <f t="shared" si="3"/>
        <v>5.5172413793103448E-2</v>
      </c>
      <c r="BE10" s="186">
        <f t="shared" si="3"/>
        <v>0.11724137931034483</v>
      </c>
      <c r="BF10" s="186">
        <f t="shared" si="3"/>
        <v>6.8965517241379309E-2</v>
      </c>
      <c r="BG10" s="186">
        <f t="shared" si="3"/>
        <v>3.4482758620689655E-2</v>
      </c>
      <c r="BH10" s="186">
        <f t="shared" si="3"/>
        <v>0.11724137931034483</v>
      </c>
      <c r="BI10" s="186">
        <f t="shared" si="3"/>
        <v>6.8965517241379309E-2</v>
      </c>
      <c r="BJ10" s="191">
        <f t="shared" si="3"/>
        <v>2.0689655172413793E-2</v>
      </c>
    </row>
    <row r="11" spans="1:63" ht="12.75" customHeight="1">
      <c r="B11" s="931"/>
      <c r="C11" s="931"/>
      <c r="D11" s="931"/>
      <c r="E11" s="931"/>
      <c r="F11" s="931"/>
      <c r="G11" s="931"/>
      <c r="H11" s="931"/>
      <c r="I11" s="931"/>
      <c r="J11" s="931"/>
      <c r="K11" s="931"/>
      <c r="L11" s="931"/>
      <c r="N11" s="436"/>
      <c r="O11" s="87"/>
      <c r="P11" s="87"/>
      <c r="Q11" s="87"/>
      <c r="R11" s="87"/>
      <c r="S11" s="87"/>
      <c r="T11" s="87"/>
      <c r="U11" s="87"/>
      <c r="V11" s="87"/>
      <c r="W11" s="87"/>
      <c r="X11" s="87"/>
      <c r="Y11" s="87"/>
      <c r="Z11" s="87"/>
      <c r="AA11" s="437"/>
      <c r="AC11" s="690" t="s">
        <v>404</v>
      </c>
      <c r="AD11" s="697">
        <f>BC17</f>
        <v>0.34615384615384615</v>
      </c>
      <c r="AE11" s="688">
        <f t="shared" ref="AE11:AK11" si="6">BD17</f>
        <v>7.6923076923076927E-2</v>
      </c>
      <c r="AF11" s="688">
        <f t="shared" si="6"/>
        <v>0.11538461538461539</v>
      </c>
      <c r="AG11" s="688">
        <f t="shared" si="6"/>
        <v>3.8461538461538464E-2</v>
      </c>
      <c r="AH11" s="688">
        <f t="shared" si="6"/>
        <v>0</v>
      </c>
      <c r="AI11" s="688">
        <f t="shared" si="6"/>
        <v>0.26923076923076922</v>
      </c>
      <c r="AJ11" s="688">
        <f t="shared" si="6"/>
        <v>0.15384615384615385</v>
      </c>
      <c r="AK11" s="688">
        <f t="shared" si="6"/>
        <v>0</v>
      </c>
      <c r="BB11" s="7" t="s">
        <v>532</v>
      </c>
      <c r="BC11" s="190">
        <f t="shared" si="3"/>
        <v>0.35714285714285715</v>
      </c>
      <c r="BD11" s="186">
        <f t="shared" si="3"/>
        <v>0.21428571428571427</v>
      </c>
      <c r="BE11" s="186">
        <f t="shared" si="3"/>
        <v>0.19047619047619047</v>
      </c>
      <c r="BF11" s="186">
        <f t="shared" si="3"/>
        <v>2.3809523809523808E-2</v>
      </c>
      <c r="BG11" s="186">
        <f t="shared" si="3"/>
        <v>0</v>
      </c>
      <c r="BH11" s="186">
        <f t="shared" si="3"/>
        <v>9.5238095238095233E-2</v>
      </c>
      <c r="BI11" s="186">
        <f t="shared" si="3"/>
        <v>0.11904761904761904</v>
      </c>
      <c r="BJ11" s="191">
        <f t="shared" si="3"/>
        <v>0</v>
      </c>
    </row>
    <row r="12" spans="1:63" ht="12.75" customHeight="1">
      <c r="B12" s="931"/>
      <c r="C12" s="931"/>
      <c r="D12" s="931"/>
      <c r="E12" s="931"/>
      <c r="F12" s="931"/>
      <c r="G12" s="931"/>
      <c r="H12" s="931"/>
      <c r="I12" s="931"/>
      <c r="J12" s="931"/>
      <c r="K12" s="931"/>
      <c r="L12" s="931"/>
      <c r="N12" s="436"/>
      <c r="O12" s="87"/>
      <c r="P12" s="87"/>
      <c r="Q12" s="87"/>
      <c r="R12" s="87"/>
      <c r="S12" s="87"/>
      <c r="T12" s="87"/>
      <c r="U12" s="87"/>
      <c r="V12" s="87"/>
      <c r="W12" s="87"/>
      <c r="X12" s="87"/>
      <c r="Y12" s="87"/>
      <c r="Z12" s="87"/>
      <c r="AA12" s="437"/>
      <c r="AC12" s="573" t="s">
        <v>405</v>
      </c>
      <c r="AD12" s="697">
        <f>BC16</f>
        <v>0.45643153526970953</v>
      </c>
      <c r="AE12" s="688">
        <f t="shared" ref="AE12:AK12" si="7">BD16</f>
        <v>9.9585062240663894E-2</v>
      </c>
      <c r="AF12" s="688">
        <f t="shared" si="7"/>
        <v>8.2987551867219914E-2</v>
      </c>
      <c r="AG12" s="688">
        <f t="shared" si="7"/>
        <v>5.8091286307053944E-2</v>
      </c>
      <c r="AH12" s="688">
        <f t="shared" si="7"/>
        <v>8.2987551867219917E-3</v>
      </c>
      <c r="AI12" s="688">
        <f t="shared" si="7"/>
        <v>0.2074688796680498</v>
      </c>
      <c r="AJ12" s="688">
        <f t="shared" si="7"/>
        <v>7.4688796680497924E-2</v>
      </c>
      <c r="AK12" s="688">
        <f t="shared" si="7"/>
        <v>1.2448132780082987E-2</v>
      </c>
      <c r="BB12" s="7" t="s">
        <v>531</v>
      </c>
      <c r="BC12" s="190">
        <f t="shared" si="3"/>
        <v>0.54143646408839774</v>
      </c>
      <c r="BD12" s="186">
        <f t="shared" si="3"/>
        <v>1.1049723756906077E-2</v>
      </c>
      <c r="BE12" s="186">
        <f t="shared" si="3"/>
        <v>3.3149171270718231E-2</v>
      </c>
      <c r="BF12" s="186">
        <f t="shared" si="3"/>
        <v>1.6574585635359115E-2</v>
      </c>
      <c r="BG12" s="186">
        <f t="shared" si="3"/>
        <v>5.5248618784530384E-3</v>
      </c>
      <c r="BH12" s="186">
        <f t="shared" si="3"/>
        <v>0.29281767955801102</v>
      </c>
      <c r="BI12" s="186">
        <f t="shared" si="3"/>
        <v>9.3922651933701654E-2</v>
      </c>
      <c r="BJ12" s="191">
        <f t="shared" si="3"/>
        <v>5.5248618784530384E-3</v>
      </c>
    </row>
    <row r="13" spans="1:63" ht="12.75" customHeight="1">
      <c r="B13" s="931"/>
      <c r="C13" s="931"/>
      <c r="D13" s="931"/>
      <c r="E13" s="931"/>
      <c r="F13" s="931"/>
      <c r="G13" s="931"/>
      <c r="H13" s="931"/>
      <c r="I13" s="931"/>
      <c r="J13" s="931"/>
      <c r="K13" s="931"/>
      <c r="L13" s="931"/>
      <c r="N13" s="436"/>
      <c r="O13" s="87"/>
      <c r="P13" s="87"/>
      <c r="Q13" s="87"/>
      <c r="R13" s="87"/>
      <c r="S13" s="87"/>
      <c r="T13" s="87"/>
      <c r="U13" s="87"/>
      <c r="V13" s="87"/>
      <c r="W13" s="87"/>
      <c r="X13" s="87"/>
      <c r="Y13" s="87"/>
      <c r="Z13" s="87"/>
      <c r="AA13" s="437"/>
      <c r="AC13" s="690" t="s">
        <v>406</v>
      </c>
      <c r="AD13" s="769">
        <f>BC15</f>
        <v>0.90476190476190477</v>
      </c>
      <c r="AE13" s="688">
        <f t="shared" ref="AE13:AK13" si="8">BD15</f>
        <v>0</v>
      </c>
      <c r="AF13" s="688">
        <f t="shared" si="8"/>
        <v>0</v>
      </c>
      <c r="AG13" s="688">
        <f t="shared" si="8"/>
        <v>0</v>
      </c>
      <c r="AH13" s="688">
        <f t="shared" si="8"/>
        <v>0</v>
      </c>
      <c r="AI13" s="688">
        <f t="shared" si="8"/>
        <v>4.7619047619047616E-2</v>
      </c>
      <c r="AJ13" s="688">
        <f t="shared" si="8"/>
        <v>4.7619047619047616E-2</v>
      </c>
      <c r="AK13" s="688">
        <f t="shared" si="8"/>
        <v>0</v>
      </c>
      <c r="BB13" s="7" t="s">
        <v>530</v>
      </c>
      <c r="BC13" s="190">
        <f t="shared" si="3"/>
        <v>0.14285714285714285</v>
      </c>
      <c r="BD13" s="186">
        <f t="shared" si="3"/>
        <v>0</v>
      </c>
      <c r="BE13" s="186">
        <f t="shared" si="3"/>
        <v>0.11428571428571428</v>
      </c>
      <c r="BF13" s="186">
        <f t="shared" si="3"/>
        <v>8.5714285714285715E-2</v>
      </c>
      <c r="BG13" s="186">
        <f t="shared" si="3"/>
        <v>0.14285714285714285</v>
      </c>
      <c r="BH13" s="186">
        <f t="shared" si="3"/>
        <v>0.2</v>
      </c>
      <c r="BI13" s="186">
        <f t="shared" si="3"/>
        <v>0.2857142857142857</v>
      </c>
      <c r="BJ13" s="191">
        <f t="shared" si="3"/>
        <v>2.8571428571428571E-2</v>
      </c>
    </row>
    <row r="14" spans="1:63" ht="12.75" customHeight="1">
      <c r="B14" s="931"/>
      <c r="C14" s="931"/>
      <c r="D14" s="931"/>
      <c r="E14" s="931"/>
      <c r="F14" s="931"/>
      <c r="G14" s="931"/>
      <c r="H14" s="931"/>
      <c r="I14" s="931"/>
      <c r="J14" s="931"/>
      <c r="K14" s="931"/>
      <c r="L14" s="931"/>
      <c r="N14" s="436"/>
      <c r="O14" s="87"/>
      <c r="P14" s="87"/>
      <c r="Q14" s="87"/>
      <c r="R14" s="87"/>
      <c r="S14" s="87"/>
      <c r="T14" s="87"/>
      <c r="U14" s="87"/>
      <c r="V14" s="87"/>
      <c r="W14" s="87"/>
      <c r="X14" s="87"/>
      <c r="Y14" s="87"/>
      <c r="Z14" s="87"/>
      <c r="AA14" s="437"/>
      <c r="AC14" s="573" t="s">
        <v>407</v>
      </c>
      <c r="AD14" s="697">
        <f>BC14</f>
        <v>0.61904761904761907</v>
      </c>
      <c r="AE14" s="688">
        <f t="shared" ref="AE14:AK14" si="9">BD14</f>
        <v>9.5238095238095233E-2</v>
      </c>
      <c r="AF14" s="688">
        <f t="shared" si="9"/>
        <v>4.7619047619047616E-2</v>
      </c>
      <c r="AG14" s="688">
        <f t="shared" si="9"/>
        <v>0</v>
      </c>
      <c r="AH14" s="688">
        <f t="shared" si="9"/>
        <v>0</v>
      </c>
      <c r="AI14" s="688">
        <f t="shared" si="9"/>
        <v>4.7619047619047616E-2</v>
      </c>
      <c r="AJ14" s="688">
        <f t="shared" si="9"/>
        <v>0.14285714285714285</v>
      </c>
      <c r="AK14" s="688">
        <f t="shared" si="9"/>
        <v>4.7619047619047616E-2</v>
      </c>
      <c r="AM14" s="789" t="s">
        <v>678</v>
      </c>
      <c r="AN14" s="790"/>
      <c r="AO14" s="790"/>
      <c r="AP14" s="790"/>
      <c r="AQ14" s="790"/>
      <c r="AR14" s="790"/>
      <c r="AS14" s="790"/>
      <c r="AT14" s="790"/>
      <c r="AU14" s="790"/>
      <c r="AV14" s="790"/>
      <c r="AW14" s="790"/>
      <c r="AX14" s="790"/>
      <c r="BB14" s="7" t="s">
        <v>535</v>
      </c>
      <c r="BC14" s="190">
        <f t="shared" si="3"/>
        <v>0.61904761904761907</v>
      </c>
      <c r="BD14" s="186">
        <f t="shared" si="3"/>
        <v>9.5238095238095233E-2</v>
      </c>
      <c r="BE14" s="186">
        <f t="shared" si="3"/>
        <v>4.7619047619047616E-2</v>
      </c>
      <c r="BF14" s="186">
        <f t="shared" si="3"/>
        <v>0</v>
      </c>
      <c r="BG14" s="186">
        <f t="shared" si="3"/>
        <v>0</v>
      </c>
      <c r="BH14" s="186">
        <f t="shared" si="3"/>
        <v>4.7619047619047616E-2</v>
      </c>
      <c r="BI14" s="186">
        <f t="shared" si="3"/>
        <v>0.14285714285714285</v>
      </c>
      <c r="BJ14" s="191">
        <f t="shared" si="3"/>
        <v>4.7619047619047616E-2</v>
      </c>
    </row>
    <row r="15" spans="1:63" ht="12.75" customHeight="1">
      <c r="B15" s="931"/>
      <c r="C15" s="931"/>
      <c r="D15" s="931"/>
      <c r="E15" s="931"/>
      <c r="F15" s="931"/>
      <c r="G15" s="931"/>
      <c r="H15" s="931"/>
      <c r="I15" s="931"/>
      <c r="J15" s="931"/>
      <c r="K15" s="931"/>
      <c r="L15" s="931"/>
      <c r="N15" s="438"/>
      <c r="O15" s="439"/>
      <c r="P15" s="439"/>
      <c r="Q15" s="439"/>
      <c r="R15" s="439"/>
      <c r="S15" s="439"/>
      <c r="T15" s="439"/>
      <c r="U15" s="439"/>
      <c r="V15" s="439"/>
      <c r="W15" s="439"/>
      <c r="X15" s="439"/>
      <c r="Y15" s="439"/>
      <c r="Z15" s="439"/>
      <c r="AA15" s="440"/>
      <c r="AC15" s="690" t="s">
        <v>408</v>
      </c>
      <c r="AD15" s="697">
        <f>BC13</f>
        <v>0.14285714285714285</v>
      </c>
      <c r="AE15" s="688">
        <f t="shared" ref="AE15:AK15" si="10">BD13</f>
        <v>0</v>
      </c>
      <c r="AF15" s="688">
        <f t="shared" si="10"/>
        <v>0.11428571428571428</v>
      </c>
      <c r="AG15" s="688">
        <f t="shared" si="10"/>
        <v>8.5714285714285715E-2</v>
      </c>
      <c r="AH15" s="688">
        <f t="shared" si="10"/>
        <v>0.14285714285714285</v>
      </c>
      <c r="AI15" s="688">
        <f t="shared" si="10"/>
        <v>0.2</v>
      </c>
      <c r="AJ15" s="688">
        <f t="shared" si="10"/>
        <v>0.2857142857142857</v>
      </c>
      <c r="AK15" s="688">
        <f t="shared" si="10"/>
        <v>2.8571428571428571E-2</v>
      </c>
      <c r="AM15" s="915" t="str">
        <f>CONCATENATE("　",AM4,CHAR(10),"　",AM8,CHAR(10),"　",AM10)</f>
        <v>　週休二日制の種類については、「完全週休2日制」が最も多く、全体の43.2%となった。
　業種別では、「金融･保険業」「情報通信業」で「完全週休2日制」の割合が高い。
　規模別では、「1～4人以上」規模の事業所で、「完全週休2日制」を実施している割合が49％を超えている。</v>
      </c>
      <c r="AN15" s="915"/>
      <c r="AO15" s="915"/>
      <c r="AP15" s="915"/>
      <c r="AQ15" s="915"/>
      <c r="AR15" s="915"/>
      <c r="AS15" s="915"/>
      <c r="AT15" s="915"/>
      <c r="AU15" s="915"/>
      <c r="AV15" s="915"/>
      <c r="AW15" s="915"/>
      <c r="AX15" s="915"/>
      <c r="BB15" s="7" t="s">
        <v>529</v>
      </c>
      <c r="BC15" s="190">
        <f t="shared" si="3"/>
        <v>0.90476190476190477</v>
      </c>
      <c r="BD15" s="186">
        <f t="shared" si="3"/>
        <v>0</v>
      </c>
      <c r="BE15" s="186">
        <f t="shared" si="3"/>
        <v>0</v>
      </c>
      <c r="BF15" s="186">
        <f t="shared" si="3"/>
        <v>0</v>
      </c>
      <c r="BG15" s="186">
        <f t="shared" si="3"/>
        <v>0</v>
      </c>
      <c r="BH15" s="186">
        <f t="shared" si="3"/>
        <v>4.7619047619047616E-2</v>
      </c>
      <c r="BI15" s="186">
        <f t="shared" si="3"/>
        <v>4.7619047619047616E-2</v>
      </c>
      <c r="BJ15" s="191">
        <f t="shared" si="3"/>
        <v>0</v>
      </c>
    </row>
    <row r="16" spans="1:63" ht="12.75" customHeight="1">
      <c r="AC16" s="573" t="s">
        <v>409</v>
      </c>
      <c r="AD16" s="697">
        <f>BC12</f>
        <v>0.54143646408839774</v>
      </c>
      <c r="AE16" s="688">
        <f t="shared" ref="AE16:AK16" si="11">BD12</f>
        <v>1.1049723756906077E-2</v>
      </c>
      <c r="AF16" s="688">
        <f t="shared" si="11"/>
        <v>3.3149171270718231E-2</v>
      </c>
      <c r="AG16" s="688">
        <f t="shared" si="11"/>
        <v>1.6574585635359115E-2</v>
      </c>
      <c r="AH16" s="688">
        <f t="shared" si="11"/>
        <v>5.5248618784530384E-3</v>
      </c>
      <c r="AI16" s="688">
        <f t="shared" si="11"/>
        <v>0.29281767955801102</v>
      </c>
      <c r="AJ16" s="688">
        <f t="shared" si="11"/>
        <v>9.3922651933701654E-2</v>
      </c>
      <c r="AK16" s="688">
        <f t="shared" si="11"/>
        <v>5.5248618784530384E-3</v>
      </c>
      <c r="AM16" s="915"/>
      <c r="AN16" s="915"/>
      <c r="AO16" s="915"/>
      <c r="AP16" s="915"/>
      <c r="AQ16" s="915"/>
      <c r="AR16" s="915"/>
      <c r="AS16" s="915"/>
      <c r="AT16" s="915"/>
      <c r="AU16" s="915"/>
      <c r="AV16" s="915"/>
      <c r="AW16" s="915"/>
      <c r="AX16" s="915"/>
      <c r="BB16" s="7" t="s">
        <v>528</v>
      </c>
      <c r="BC16" s="190">
        <f t="shared" si="3"/>
        <v>0.45643153526970953</v>
      </c>
      <c r="BD16" s="186">
        <f t="shared" si="3"/>
        <v>9.9585062240663894E-2</v>
      </c>
      <c r="BE16" s="186">
        <f t="shared" si="3"/>
        <v>8.2987551867219914E-2</v>
      </c>
      <c r="BF16" s="186">
        <f t="shared" si="3"/>
        <v>5.8091286307053944E-2</v>
      </c>
      <c r="BG16" s="186">
        <f t="shared" si="3"/>
        <v>8.2987551867219917E-3</v>
      </c>
      <c r="BH16" s="186">
        <f t="shared" si="3"/>
        <v>0.2074688796680498</v>
      </c>
      <c r="BI16" s="186">
        <f t="shared" si="3"/>
        <v>7.4688796680497924E-2</v>
      </c>
      <c r="BJ16" s="191">
        <f t="shared" si="3"/>
        <v>1.2448132780082987E-2</v>
      </c>
    </row>
    <row r="17" spans="1:63" ht="12.75" customHeight="1">
      <c r="A17" s="433"/>
      <c r="B17" s="434"/>
      <c r="C17" s="434"/>
      <c r="D17" s="434"/>
      <c r="E17" s="434"/>
      <c r="F17" s="434"/>
      <c r="G17" s="434"/>
      <c r="H17" s="434"/>
      <c r="I17" s="434"/>
      <c r="J17" s="434"/>
      <c r="K17" s="434"/>
      <c r="L17" s="434"/>
      <c r="M17" s="434"/>
      <c r="N17" s="434"/>
      <c r="O17" s="434"/>
      <c r="P17" s="434"/>
      <c r="Q17" s="434"/>
      <c r="R17" s="434"/>
      <c r="S17" s="434"/>
      <c r="T17" s="434"/>
      <c r="U17" s="434"/>
      <c r="V17" s="434"/>
      <c r="W17" s="434"/>
      <c r="X17" s="434"/>
      <c r="Y17" s="434"/>
      <c r="Z17" s="434"/>
      <c r="AA17" s="435"/>
      <c r="AC17" s="690" t="s">
        <v>410</v>
      </c>
      <c r="AD17" s="688">
        <f>BC11</f>
        <v>0.35714285714285715</v>
      </c>
      <c r="AE17" s="688">
        <f t="shared" ref="AE17:AK17" si="12">BD11</f>
        <v>0.21428571428571427</v>
      </c>
      <c r="AF17" s="688">
        <f t="shared" si="12"/>
        <v>0.19047619047619047</v>
      </c>
      <c r="AG17" s="688">
        <f t="shared" si="12"/>
        <v>2.3809523809523808E-2</v>
      </c>
      <c r="AH17" s="688">
        <f t="shared" si="12"/>
        <v>0</v>
      </c>
      <c r="AI17" s="688">
        <f t="shared" si="12"/>
        <v>9.5238095238095233E-2</v>
      </c>
      <c r="AJ17" s="688">
        <f t="shared" si="12"/>
        <v>0.11904761904761904</v>
      </c>
      <c r="AK17" s="688">
        <f t="shared" si="12"/>
        <v>0</v>
      </c>
      <c r="AM17" s="915"/>
      <c r="AN17" s="915"/>
      <c r="AO17" s="915"/>
      <c r="AP17" s="915"/>
      <c r="AQ17" s="915"/>
      <c r="AR17" s="915"/>
      <c r="AS17" s="915"/>
      <c r="AT17" s="915"/>
      <c r="AU17" s="915"/>
      <c r="AV17" s="915"/>
      <c r="AW17" s="915"/>
      <c r="AX17" s="915"/>
      <c r="BB17" s="7" t="s">
        <v>527</v>
      </c>
      <c r="BC17" s="190">
        <f t="shared" si="3"/>
        <v>0.34615384615384615</v>
      </c>
      <c r="BD17" s="186">
        <f t="shared" si="3"/>
        <v>7.6923076923076927E-2</v>
      </c>
      <c r="BE17" s="186">
        <f t="shared" si="3"/>
        <v>0.11538461538461539</v>
      </c>
      <c r="BF17" s="186">
        <f t="shared" si="3"/>
        <v>3.8461538461538464E-2</v>
      </c>
      <c r="BG17" s="186">
        <f t="shared" si="3"/>
        <v>0</v>
      </c>
      <c r="BH17" s="186">
        <f t="shared" si="3"/>
        <v>0.26923076923076922</v>
      </c>
      <c r="BI17" s="186">
        <f t="shared" si="3"/>
        <v>0.15384615384615385</v>
      </c>
      <c r="BJ17" s="191">
        <f t="shared" si="3"/>
        <v>0</v>
      </c>
    </row>
    <row r="18" spans="1:63" ht="12.75" customHeight="1">
      <c r="A18" s="436"/>
      <c r="B18" s="87"/>
      <c r="C18" s="87"/>
      <c r="D18" s="87"/>
      <c r="E18" s="87"/>
      <c r="F18" s="87"/>
      <c r="G18" s="87"/>
      <c r="H18" s="87"/>
      <c r="I18" s="87"/>
      <c r="J18" s="87"/>
      <c r="K18" s="87"/>
      <c r="L18" s="87"/>
      <c r="M18" s="87"/>
      <c r="N18" s="87"/>
      <c r="O18" s="87"/>
      <c r="P18" s="87"/>
      <c r="Q18" s="87"/>
      <c r="R18" s="87"/>
      <c r="S18" s="87"/>
      <c r="T18" s="87"/>
      <c r="U18" s="87"/>
      <c r="V18" s="87"/>
      <c r="W18" s="87"/>
      <c r="X18" s="87"/>
      <c r="Y18" s="87"/>
      <c r="Z18" s="87"/>
      <c r="AA18" s="437"/>
      <c r="AC18" s="573" t="s">
        <v>411</v>
      </c>
      <c r="AD18" s="688">
        <f>BC10</f>
        <v>0.51724137931034486</v>
      </c>
      <c r="AE18" s="688">
        <f t="shared" ref="AE18:AK18" si="13">BD10</f>
        <v>5.5172413793103448E-2</v>
      </c>
      <c r="AF18" s="688">
        <f t="shared" si="13"/>
        <v>0.11724137931034483</v>
      </c>
      <c r="AG18" s="688">
        <f t="shared" si="13"/>
        <v>6.8965517241379309E-2</v>
      </c>
      <c r="AH18" s="688">
        <f t="shared" si="13"/>
        <v>3.4482758620689655E-2</v>
      </c>
      <c r="AI18" s="688">
        <f t="shared" si="13"/>
        <v>0.11724137931034483</v>
      </c>
      <c r="AJ18" s="688">
        <f t="shared" si="13"/>
        <v>6.8965517241379309E-2</v>
      </c>
      <c r="AK18" s="688">
        <f t="shared" si="13"/>
        <v>2.0689655172413793E-2</v>
      </c>
      <c r="AM18" s="915"/>
      <c r="AN18" s="915"/>
      <c r="AO18" s="915"/>
      <c r="AP18" s="915"/>
      <c r="AQ18" s="915"/>
      <c r="AR18" s="915"/>
      <c r="AS18" s="915"/>
      <c r="AT18" s="915"/>
      <c r="AU18" s="915"/>
      <c r="AV18" s="915"/>
      <c r="AW18" s="915"/>
      <c r="AX18" s="915"/>
      <c r="BB18" s="7" t="s">
        <v>526</v>
      </c>
      <c r="BC18" s="190">
        <f t="shared" si="3"/>
        <v>0.76923076923076927</v>
      </c>
      <c r="BD18" s="186">
        <f t="shared" si="3"/>
        <v>0</v>
      </c>
      <c r="BE18" s="186">
        <f t="shared" si="3"/>
        <v>0</v>
      </c>
      <c r="BF18" s="186">
        <f t="shared" si="3"/>
        <v>0</v>
      </c>
      <c r="BG18" s="186">
        <f t="shared" si="3"/>
        <v>0</v>
      </c>
      <c r="BH18" s="186">
        <f t="shared" si="3"/>
        <v>7.6923076923076927E-2</v>
      </c>
      <c r="BI18" s="186">
        <f t="shared" si="3"/>
        <v>0.15384615384615385</v>
      </c>
      <c r="BJ18" s="191">
        <f t="shared" si="3"/>
        <v>0</v>
      </c>
    </row>
    <row r="19" spans="1:63" ht="12.75" customHeight="1">
      <c r="A19" s="436"/>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437"/>
      <c r="AC19" s="690" t="s">
        <v>412</v>
      </c>
      <c r="AD19" s="765">
        <f>BC9</f>
        <v>0.50806451612903225</v>
      </c>
      <c r="AE19" s="688">
        <f t="shared" ref="AE19:AK19" si="14">BD9</f>
        <v>6.4516129032258063E-2</v>
      </c>
      <c r="AF19" s="688">
        <f t="shared" si="14"/>
        <v>7.2580645161290328E-2</v>
      </c>
      <c r="AG19" s="688">
        <f t="shared" si="14"/>
        <v>4.8387096774193547E-2</v>
      </c>
      <c r="AH19" s="688">
        <f t="shared" si="14"/>
        <v>1.6129032258064516E-2</v>
      </c>
      <c r="AI19" s="688">
        <f t="shared" si="14"/>
        <v>0.18548387096774194</v>
      </c>
      <c r="AJ19" s="688">
        <f t="shared" si="14"/>
        <v>9.6774193548387094E-2</v>
      </c>
      <c r="AK19" s="688">
        <f t="shared" si="14"/>
        <v>8.0645161290322578E-3</v>
      </c>
      <c r="AM19" s="915"/>
      <c r="AN19" s="915"/>
      <c r="AO19" s="915"/>
      <c r="AP19" s="915"/>
      <c r="AQ19" s="915"/>
      <c r="AR19" s="915"/>
      <c r="AS19" s="915"/>
      <c r="AT19" s="915"/>
      <c r="AU19" s="915"/>
      <c r="AV19" s="915"/>
      <c r="AW19" s="915"/>
      <c r="AX19" s="915"/>
      <c r="BB19" s="16" t="s">
        <v>536</v>
      </c>
      <c r="BC19" s="190">
        <f t="shared" si="3"/>
        <v>0.40740740740740738</v>
      </c>
      <c r="BD19" s="186">
        <f t="shared" si="3"/>
        <v>7.9365079365079361E-2</v>
      </c>
      <c r="BE19" s="186">
        <f t="shared" si="3"/>
        <v>0.10582010582010581</v>
      </c>
      <c r="BF19" s="186">
        <f t="shared" si="3"/>
        <v>5.2910052910052907E-2</v>
      </c>
      <c r="BG19" s="186">
        <f t="shared" si="3"/>
        <v>3.1746031746031744E-2</v>
      </c>
      <c r="BH19" s="186">
        <f t="shared" si="3"/>
        <v>0.24338624338624337</v>
      </c>
      <c r="BI19" s="186">
        <f t="shared" si="3"/>
        <v>6.3492063492063489E-2</v>
      </c>
      <c r="BJ19" s="191">
        <f t="shared" si="3"/>
        <v>1.5873015873015872E-2</v>
      </c>
    </row>
    <row r="20" spans="1:63" ht="12.75" customHeight="1" thickBot="1">
      <c r="A20" s="436"/>
      <c r="B20" s="87"/>
      <c r="C20" s="87"/>
      <c r="D20" s="87"/>
      <c r="E20" s="87"/>
      <c r="F20" s="87"/>
      <c r="G20" s="87"/>
      <c r="H20" s="87"/>
      <c r="I20" s="87"/>
      <c r="J20" s="87"/>
      <c r="K20" s="87"/>
      <c r="L20" s="87"/>
      <c r="M20" s="87"/>
      <c r="N20" s="87"/>
      <c r="O20" s="87"/>
      <c r="P20" s="87"/>
      <c r="Q20" s="87"/>
      <c r="R20" s="87"/>
      <c r="S20" s="87"/>
      <c r="T20" s="87"/>
      <c r="U20" s="87"/>
      <c r="V20" s="87"/>
      <c r="W20" s="87"/>
      <c r="X20" s="87"/>
      <c r="Y20" s="87"/>
      <c r="Z20" s="87"/>
      <c r="AA20" s="437"/>
      <c r="AC20" s="573" t="s">
        <v>23</v>
      </c>
      <c r="AD20" s="688" t="e">
        <f>BC8</f>
        <v>#DIV/0!</v>
      </c>
      <c r="AE20" s="688" t="e">
        <f t="shared" ref="AE20:AK20" si="15">BD8</f>
        <v>#DIV/0!</v>
      </c>
      <c r="AF20" s="688" t="e">
        <f t="shared" si="15"/>
        <v>#DIV/0!</v>
      </c>
      <c r="AG20" s="688" t="e">
        <f t="shared" si="15"/>
        <v>#DIV/0!</v>
      </c>
      <c r="AH20" s="688" t="e">
        <f t="shared" si="15"/>
        <v>#DIV/0!</v>
      </c>
      <c r="AI20" s="688" t="e">
        <f t="shared" si="15"/>
        <v>#DIV/0!</v>
      </c>
      <c r="AJ20" s="688" t="e">
        <f t="shared" si="15"/>
        <v>#DIV/0!</v>
      </c>
      <c r="AK20" s="688" t="e">
        <f t="shared" si="15"/>
        <v>#DIV/0!</v>
      </c>
      <c r="AM20" s="915"/>
      <c r="AN20" s="915"/>
      <c r="AO20" s="915"/>
      <c r="AP20" s="915"/>
      <c r="AQ20" s="915"/>
      <c r="AR20" s="915"/>
      <c r="AS20" s="915"/>
      <c r="AT20" s="915"/>
      <c r="AU20" s="915"/>
      <c r="AV20" s="915"/>
      <c r="AW20" s="915"/>
      <c r="AX20" s="915"/>
      <c r="BB20" s="10" t="s">
        <v>537</v>
      </c>
      <c r="BC20" s="192">
        <f t="shared" si="3"/>
        <v>0.23504273504273504</v>
      </c>
      <c r="BD20" s="193">
        <f t="shared" si="3"/>
        <v>8.9743589743589744E-2</v>
      </c>
      <c r="BE20" s="193">
        <f t="shared" si="3"/>
        <v>0.17094017094017094</v>
      </c>
      <c r="BF20" s="193">
        <f t="shared" si="3"/>
        <v>9.4017094017094016E-2</v>
      </c>
      <c r="BG20" s="193">
        <f t="shared" si="3"/>
        <v>6.8376068376068383E-2</v>
      </c>
      <c r="BH20" s="193">
        <f t="shared" si="3"/>
        <v>0.17094017094017094</v>
      </c>
      <c r="BI20" s="193">
        <f t="shared" si="3"/>
        <v>0.15811965811965811</v>
      </c>
      <c r="BJ20" s="194">
        <f t="shared" si="3"/>
        <v>1.282051282051282E-2</v>
      </c>
    </row>
    <row r="21" spans="1:63" ht="15" customHeight="1" thickBot="1">
      <c r="A21" s="436"/>
      <c r="B21" s="87"/>
      <c r="C21" s="87"/>
      <c r="D21" s="87"/>
      <c r="E21" s="87"/>
      <c r="F21" s="87"/>
      <c r="G21" s="87"/>
      <c r="H21" s="87"/>
      <c r="I21" s="87"/>
      <c r="J21" s="87"/>
      <c r="K21" s="87"/>
      <c r="L21" s="87"/>
      <c r="M21" s="87"/>
      <c r="N21" s="87"/>
      <c r="O21" s="87"/>
      <c r="P21" s="87"/>
      <c r="Q21" s="87"/>
      <c r="R21" s="87"/>
      <c r="S21" s="87"/>
      <c r="T21" s="87"/>
      <c r="U21" s="87"/>
      <c r="V21" s="87"/>
      <c r="W21" s="87"/>
      <c r="X21" s="87"/>
      <c r="Y21" s="87"/>
      <c r="Z21" s="87"/>
      <c r="AA21" s="437"/>
      <c r="AC21" s="159" t="s">
        <v>586</v>
      </c>
      <c r="AM21" s="915"/>
      <c r="AN21" s="915"/>
      <c r="AO21" s="915"/>
      <c r="AP21" s="915"/>
      <c r="AQ21" s="915"/>
      <c r="AR21" s="915"/>
      <c r="AS21" s="915"/>
      <c r="AT21" s="915"/>
      <c r="AU21" s="915"/>
      <c r="AV21" s="915"/>
      <c r="AW21" s="915"/>
      <c r="AX21" s="915"/>
      <c r="BB21" s="159" t="s">
        <v>586</v>
      </c>
    </row>
    <row r="22" spans="1:63" ht="18.75" thickBot="1">
      <c r="A22" s="436"/>
      <c r="B22" s="87"/>
      <c r="C22" s="87"/>
      <c r="D22" s="87"/>
      <c r="E22" s="87"/>
      <c r="F22" s="87"/>
      <c r="G22" s="87"/>
      <c r="H22" s="87"/>
      <c r="I22" s="87"/>
      <c r="J22" s="87"/>
      <c r="K22" s="87"/>
      <c r="L22" s="87"/>
      <c r="M22" s="87"/>
      <c r="N22" s="87"/>
      <c r="O22" s="87"/>
      <c r="P22" s="87"/>
      <c r="Q22" s="87"/>
      <c r="R22" s="87"/>
      <c r="S22" s="87"/>
      <c r="T22" s="87"/>
      <c r="U22" s="87"/>
      <c r="V22" s="87"/>
      <c r="W22" s="87"/>
      <c r="X22" s="87"/>
      <c r="Y22" s="87"/>
      <c r="Z22" s="87"/>
      <c r="AA22" s="437"/>
      <c r="AC22" s="575" t="s">
        <v>8</v>
      </c>
      <c r="AD22" s="584" t="s">
        <v>575</v>
      </c>
      <c r="AE22" s="584" t="s">
        <v>576</v>
      </c>
      <c r="AF22" s="584" t="s">
        <v>577</v>
      </c>
      <c r="AG22" s="584" t="s">
        <v>578</v>
      </c>
      <c r="AH22" s="584" t="s">
        <v>579</v>
      </c>
      <c r="AI22" s="584" t="s">
        <v>580</v>
      </c>
      <c r="AJ22" s="576" t="s">
        <v>3</v>
      </c>
      <c r="AK22" s="575" t="s">
        <v>399</v>
      </c>
      <c r="AM22" s="915"/>
      <c r="AN22" s="915"/>
      <c r="AO22" s="915"/>
      <c r="AP22" s="915"/>
      <c r="AQ22" s="915"/>
      <c r="AR22" s="915"/>
      <c r="AS22" s="915"/>
      <c r="AT22" s="915"/>
      <c r="AU22" s="915"/>
      <c r="AV22" s="915"/>
      <c r="AW22" s="915"/>
      <c r="AX22" s="915"/>
      <c r="BB22" s="27" t="s">
        <v>8</v>
      </c>
      <c r="BC22" s="178" t="s">
        <v>575</v>
      </c>
      <c r="BD22" s="161" t="s">
        <v>576</v>
      </c>
      <c r="BE22" s="161" t="s">
        <v>577</v>
      </c>
      <c r="BF22" s="161" t="s">
        <v>578</v>
      </c>
      <c r="BG22" s="161" t="s">
        <v>579</v>
      </c>
      <c r="BH22" s="176" t="s">
        <v>580</v>
      </c>
      <c r="BI22" s="157" t="s">
        <v>3</v>
      </c>
      <c r="BJ22" s="30" t="s">
        <v>399</v>
      </c>
      <c r="BK22" s="160"/>
    </row>
    <row r="23" spans="1:63" ht="12.75" customHeight="1">
      <c r="A23" s="436"/>
      <c r="B23" s="87"/>
      <c r="C23" s="87"/>
      <c r="D23" s="87"/>
      <c r="E23" s="87"/>
      <c r="F23" s="87"/>
      <c r="G23" s="87"/>
      <c r="H23" s="87"/>
      <c r="I23" s="87"/>
      <c r="J23" s="87"/>
      <c r="K23" s="87"/>
      <c r="L23" s="87"/>
      <c r="M23" s="87"/>
      <c r="N23" s="87"/>
      <c r="O23" s="87"/>
      <c r="P23" s="87"/>
      <c r="Q23" s="87"/>
      <c r="R23" s="87"/>
      <c r="S23" s="87"/>
      <c r="T23" s="87"/>
      <c r="U23" s="87"/>
      <c r="V23" s="87"/>
      <c r="W23" s="87"/>
      <c r="X23" s="87"/>
      <c r="Y23" s="87"/>
      <c r="Z23" s="87"/>
      <c r="AA23" s="437"/>
      <c r="AC23" s="577" t="s">
        <v>413</v>
      </c>
      <c r="AD23" s="769">
        <f>BC28</f>
        <v>0.49056603773584906</v>
      </c>
      <c r="AE23" s="688">
        <f t="shared" ref="AE23:AK23" si="16">BD28</f>
        <v>6.2893081761006289E-2</v>
      </c>
      <c r="AF23" s="688">
        <f t="shared" si="16"/>
        <v>0.11320754716981132</v>
      </c>
      <c r="AG23" s="688">
        <f t="shared" si="16"/>
        <v>5.0314465408805034E-2</v>
      </c>
      <c r="AH23" s="688">
        <f t="shared" si="16"/>
        <v>4.40251572327044E-2</v>
      </c>
      <c r="AI23" s="697">
        <f t="shared" si="16"/>
        <v>0.11320754716981132</v>
      </c>
      <c r="AJ23" s="688">
        <f t="shared" si="16"/>
        <v>0.1069182389937107</v>
      </c>
      <c r="AK23" s="688">
        <f t="shared" si="16"/>
        <v>1.8867924528301886E-2</v>
      </c>
      <c r="AM23" s="915"/>
      <c r="AN23" s="915"/>
      <c r="AO23" s="915"/>
      <c r="AP23" s="915"/>
      <c r="AQ23" s="915"/>
      <c r="AR23" s="915"/>
      <c r="AS23" s="915"/>
      <c r="AT23" s="915"/>
      <c r="AU23" s="915"/>
      <c r="AV23" s="915"/>
      <c r="AW23" s="915"/>
      <c r="AX23" s="915"/>
      <c r="BB23" s="177" t="s">
        <v>544</v>
      </c>
      <c r="BC23" s="187">
        <f t="shared" ref="BC23:BJ28" si="17">+BC51/$BK51</f>
        <v>0.47222222222222221</v>
      </c>
      <c r="BD23" s="188">
        <f t="shared" si="17"/>
        <v>5.5555555555555552E-2</v>
      </c>
      <c r="BE23" s="188">
        <f t="shared" si="17"/>
        <v>4.1666666666666664E-2</v>
      </c>
      <c r="BF23" s="188">
        <f t="shared" si="17"/>
        <v>2.7777777777777776E-2</v>
      </c>
      <c r="BG23" s="188">
        <f t="shared" si="17"/>
        <v>0</v>
      </c>
      <c r="BH23" s="188">
        <f t="shared" si="17"/>
        <v>0.33333333333333331</v>
      </c>
      <c r="BI23" s="188">
        <f t="shared" si="17"/>
        <v>6.9444444444444448E-2</v>
      </c>
      <c r="BJ23" s="189">
        <f t="shared" si="17"/>
        <v>0</v>
      </c>
    </row>
    <row r="24" spans="1:63" ht="12.75" customHeight="1">
      <c r="A24" s="436"/>
      <c r="B24" s="87"/>
      <c r="C24" s="87"/>
      <c r="D24" s="87"/>
      <c r="E24" s="87"/>
      <c r="F24" s="87"/>
      <c r="G24" s="87"/>
      <c r="H24" s="87"/>
      <c r="I24" s="87"/>
      <c r="J24" s="87"/>
      <c r="K24" s="87"/>
      <c r="L24" s="87"/>
      <c r="M24" s="87"/>
      <c r="N24" s="87"/>
      <c r="O24" s="87"/>
      <c r="P24" s="87"/>
      <c r="Q24" s="87"/>
      <c r="R24" s="87"/>
      <c r="S24" s="87"/>
      <c r="T24" s="87"/>
      <c r="U24" s="87"/>
      <c r="V24" s="87"/>
      <c r="W24" s="87"/>
      <c r="X24" s="87"/>
      <c r="Y24" s="87"/>
      <c r="Z24" s="87"/>
      <c r="AA24" s="437"/>
      <c r="AC24" s="577" t="s">
        <v>414</v>
      </c>
      <c r="AD24" s="765">
        <f>BC27</f>
        <v>0.42964824120603012</v>
      </c>
      <c r="AE24" s="688">
        <f t="shared" ref="AE24:AK24" si="18">BD27</f>
        <v>5.2763819095477386E-2</v>
      </c>
      <c r="AF24" s="688">
        <f t="shared" si="18"/>
        <v>0.12060301507537688</v>
      </c>
      <c r="AG24" s="688">
        <f t="shared" si="18"/>
        <v>6.78391959798995E-2</v>
      </c>
      <c r="AH24" s="688">
        <f t="shared" si="18"/>
        <v>4.5226130653266333E-2</v>
      </c>
      <c r="AI24" s="697">
        <f t="shared" si="18"/>
        <v>0.13819095477386933</v>
      </c>
      <c r="AJ24" s="688">
        <f t="shared" si="18"/>
        <v>0.1306532663316583</v>
      </c>
      <c r="AK24" s="688">
        <f t="shared" si="18"/>
        <v>1.507537688442211E-2</v>
      </c>
      <c r="AM24" s="915"/>
      <c r="AN24" s="915"/>
      <c r="AO24" s="915"/>
      <c r="AP24" s="915"/>
      <c r="AQ24" s="915"/>
      <c r="AR24" s="915"/>
      <c r="AS24" s="915"/>
      <c r="AT24" s="915"/>
      <c r="AU24" s="915"/>
      <c r="AV24" s="915"/>
      <c r="AW24" s="915"/>
      <c r="AX24" s="915"/>
      <c r="BB24" s="108" t="s">
        <v>430</v>
      </c>
      <c r="BC24" s="190">
        <f t="shared" si="17"/>
        <v>0.47619047619047616</v>
      </c>
      <c r="BD24" s="186">
        <f t="shared" si="17"/>
        <v>8.3333333333333329E-2</v>
      </c>
      <c r="BE24" s="186">
        <f t="shared" si="17"/>
        <v>9.5238095238095233E-2</v>
      </c>
      <c r="BF24" s="186">
        <f t="shared" si="17"/>
        <v>1.1904761904761904E-2</v>
      </c>
      <c r="BG24" s="186">
        <f t="shared" si="17"/>
        <v>0</v>
      </c>
      <c r="BH24" s="186">
        <f t="shared" si="17"/>
        <v>0.23809523809523808</v>
      </c>
      <c r="BI24" s="186">
        <f t="shared" si="17"/>
        <v>9.5238095238095233E-2</v>
      </c>
      <c r="BJ24" s="191">
        <f t="shared" si="17"/>
        <v>0</v>
      </c>
    </row>
    <row r="25" spans="1:63" ht="12.75" customHeight="1">
      <c r="A25" s="436"/>
      <c r="B25" s="87"/>
      <c r="C25" s="87"/>
      <c r="D25" s="87"/>
      <c r="E25" s="87"/>
      <c r="F25" s="87"/>
      <c r="G25" s="87"/>
      <c r="H25" s="87"/>
      <c r="I25" s="87"/>
      <c r="J25" s="87"/>
      <c r="K25" s="87"/>
      <c r="L25" s="87"/>
      <c r="M25" s="87"/>
      <c r="N25" s="87"/>
      <c r="O25" s="87"/>
      <c r="P25" s="87"/>
      <c r="Q25" s="87"/>
      <c r="R25" s="87"/>
      <c r="S25" s="87"/>
      <c r="T25" s="87"/>
      <c r="U25" s="87"/>
      <c r="V25" s="87"/>
      <c r="W25" s="87"/>
      <c r="X25" s="87"/>
      <c r="Y25" s="87"/>
      <c r="Z25" s="87"/>
      <c r="AA25" s="437"/>
      <c r="AC25" s="577" t="s">
        <v>415</v>
      </c>
      <c r="AD25" s="765">
        <f>BC26</f>
        <v>0.38702460850111858</v>
      </c>
      <c r="AE25" s="688">
        <f t="shared" ref="AE25:AK25" si="19">BD26</f>
        <v>9.3959731543624164E-2</v>
      </c>
      <c r="AF25" s="688">
        <f t="shared" si="19"/>
        <v>8.9485458612975396E-2</v>
      </c>
      <c r="AG25" s="688">
        <f t="shared" si="19"/>
        <v>6.2639821029082776E-2</v>
      </c>
      <c r="AH25" s="688">
        <f t="shared" si="19"/>
        <v>2.4608501118568233E-2</v>
      </c>
      <c r="AI25" s="697">
        <f t="shared" si="19"/>
        <v>0.23266219239373601</v>
      </c>
      <c r="AJ25" s="688">
        <f t="shared" si="19"/>
        <v>9.6196868008948541E-2</v>
      </c>
      <c r="AK25" s="688">
        <f t="shared" si="19"/>
        <v>1.3422818791946308E-2</v>
      </c>
      <c r="AM25" s="915"/>
      <c r="AN25" s="915"/>
      <c r="AO25" s="915"/>
      <c r="AP25" s="915"/>
      <c r="AQ25" s="915"/>
      <c r="AR25" s="915"/>
      <c r="AS25" s="915"/>
      <c r="AT25" s="915"/>
      <c r="AU25" s="915"/>
      <c r="AV25" s="915"/>
      <c r="AW25" s="915"/>
      <c r="AX25" s="915"/>
      <c r="BB25" s="108" t="s">
        <v>431</v>
      </c>
      <c r="BC25" s="190">
        <f t="shared" si="17"/>
        <v>0.4732142857142857</v>
      </c>
      <c r="BD25" s="186">
        <f t="shared" si="17"/>
        <v>6.25E-2</v>
      </c>
      <c r="BE25" s="186">
        <f t="shared" si="17"/>
        <v>9.8214285714285712E-2</v>
      </c>
      <c r="BF25" s="186">
        <f t="shared" si="17"/>
        <v>3.5714285714285712E-2</v>
      </c>
      <c r="BG25" s="186">
        <f t="shared" si="17"/>
        <v>8.9285714285714281E-3</v>
      </c>
      <c r="BH25" s="186">
        <f t="shared" si="17"/>
        <v>0.25892857142857145</v>
      </c>
      <c r="BI25" s="186">
        <f t="shared" si="17"/>
        <v>5.3571428571428568E-2</v>
      </c>
      <c r="BJ25" s="191">
        <f t="shared" si="17"/>
        <v>8.9285714285714281E-3</v>
      </c>
    </row>
    <row r="26" spans="1:63" ht="12.75" customHeight="1">
      <c r="A26" s="436"/>
      <c r="B26" s="87"/>
      <c r="C26" s="87"/>
      <c r="D26" s="87"/>
      <c r="E26" s="87"/>
      <c r="F26" s="87"/>
      <c r="G26" s="87"/>
      <c r="H26" s="87"/>
      <c r="I26" s="87"/>
      <c r="J26" s="87"/>
      <c r="K26" s="87"/>
      <c r="L26" s="87"/>
      <c r="M26" s="87"/>
      <c r="N26" s="87"/>
      <c r="O26" s="87"/>
      <c r="P26" s="87"/>
      <c r="Q26" s="87"/>
      <c r="R26" s="87"/>
      <c r="S26" s="87"/>
      <c r="T26" s="87"/>
      <c r="U26" s="87"/>
      <c r="V26" s="87"/>
      <c r="W26" s="87"/>
      <c r="X26" s="87"/>
      <c r="Y26" s="87"/>
      <c r="Z26" s="87"/>
      <c r="AA26" s="437"/>
      <c r="AC26" s="577" t="s">
        <v>416</v>
      </c>
      <c r="AD26" s="697">
        <f>BC25</f>
        <v>0.4732142857142857</v>
      </c>
      <c r="AE26" s="688">
        <f t="shared" ref="AE26:AK26" si="20">BD25</f>
        <v>6.25E-2</v>
      </c>
      <c r="AF26" s="688">
        <f t="shared" si="20"/>
        <v>9.8214285714285712E-2</v>
      </c>
      <c r="AG26" s="688">
        <f t="shared" si="20"/>
        <v>3.5714285714285712E-2</v>
      </c>
      <c r="AH26" s="688">
        <f t="shared" si="20"/>
        <v>8.9285714285714281E-3</v>
      </c>
      <c r="AI26" s="688">
        <f t="shared" si="20"/>
        <v>0.25892857142857145</v>
      </c>
      <c r="AJ26" s="688">
        <f t="shared" si="20"/>
        <v>5.3571428571428568E-2</v>
      </c>
      <c r="AK26" s="688">
        <f t="shared" si="20"/>
        <v>8.9285714285714281E-3</v>
      </c>
      <c r="AM26" s="915"/>
      <c r="AN26" s="915"/>
      <c r="AO26" s="915"/>
      <c r="AP26" s="915"/>
      <c r="AQ26" s="915"/>
      <c r="AR26" s="915"/>
      <c r="AS26" s="915"/>
      <c r="AT26" s="915"/>
      <c r="AU26" s="915"/>
      <c r="AV26" s="915"/>
      <c r="AW26" s="915"/>
      <c r="AX26" s="915"/>
      <c r="BB26" s="108" t="s">
        <v>432</v>
      </c>
      <c r="BC26" s="190">
        <f t="shared" si="17"/>
        <v>0.38702460850111858</v>
      </c>
      <c r="BD26" s="186">
        <f t="shared" si="17"/>
        <v>9.3959731543624164E-2</v>
      </c>
      <c r="BE26" s="186">
        <f t="shared" si="17"/>
        <v>8.9485458612975396E-2</v>
      </c>
      <c r="BF26" s="186">
        <f t="shared" si="17"/>
        <v>6.2639821029082776E-2</v>
      </c>
      <c r="BG26" s="186">
        <f t="shared" si="17"/>
        <v>2.4608501118568233E-2</v>
      </c>
      <c r="BH26" s="186">
        <f t="shared" si="17"/>
        <v>0.23266219239373601</v>
      </c>
      <c r="BI26" s="186">
        <f t="shared" si="17"/>
        <v>9.6196868008948541E-2</v>
      </c>
      <c r="BJ26" s="191">
        <f t="shared" si="17"/>
        <v>1.3422818791946308E-2</v>
      </c>
    </row>
    <row r="27" spans="1:63" ht="12.75" customHeight="1">
      <c r="A27" s="436"/>
      <c r="B27" s="87"/>
      <c r="C27" s="87"/>
      <c r="D27" s="87"/>
      <c r="E27" s="87"/>
      <c r="F27" s="87"/>
      <c r="G27" s="87"/>
      <c r="H27" s="87"/>
      <c r="I27" s="87"/>
      <c r="J27" s="87"/>
      <c r="K27" s="87"/>
      <c r="L27" s="87"/>
      <c r="M27" s="87"/>
      <c r="N27" s="87"/>
      <c r="O27" s="87"/>
      <c r="P27" s="87"/>
      <c r="Q27" s="87"/>
      <c r="R27" s="87"/>
      <c r="S27" s="87"/>
      <c r="T27" s="87"/>
      <c r="U27" s="87"/>
      <c r="V27" s="87"/>
      <c r="W27" s="87"/>
      <c r="X27" s="87"/>
      <c r="Y27" s="87"/>
      <c r="Z27" s="87"/>
      <c r="AA27" s="437"/>
      <c r="AC27" s="577" t="s">
        <v>417</v>
      </c>
      <c r="AD27" s="697">
        <f>BC24</f>
        <v>0.47619047619047616</v>
      </c>
      <c r="AE27" s="688">
        <f t="shared" ref="AE27:AK27" si="21">BD24</f>
        <v>8.3333333333333329E-2</v>
      </c>
      <c r="AF27" s="688">
        <f t="shared" si="21"/>
        <v>9.5238095238095233E-2</v>
      </c>
      <c r="AG27" s="688">
        <f t="shared" si="21"/>
        <v>1.1904761904761904E-2</v>
      </c>
      <c r="AH27" s="688">
        <f t="shared" si="21"/>
        <v>0</v>
      </c>
      <c r="AI27" s="697">
        <f t="shared" si="21"/>
        <v>0.23809523809523808</v>
      </c>
      <c r="AJ27" s="688">
        <f t="shared" si="21"/>
        <v>9.5238095238095233E-2</v>
      </c>
      <c r="AK27" s="688">
        <f t="shared" si="21"/>
        <v>0</v>
      </c>
      <c r="AM27" s="915"/>
      <c r="AN27" s="915"/>
      <c r="AO27" s="915"/>
      <c r="AP27" s="915"/>
      <c r="AQ27" s="915"/>
      <c r="AR27" s="915"/>
      <c r="AS27" s="915"/>
      <c r="AT27" s="915"/>
      <c r="AU27" s="915"/>
      <c r="AV27" s="915"/>
      <c r="AW27" s="915"/>
      <c r="AX27" s="915"/>
      <c r="BB27" s="108" t="s">
        <v>433</v>
      </c>
      <c r="BC27" s="190">
        <f t="shared" si="17"/>
        <v>0.42964824120603012</v>
      </c>
      <c r="BD27" s="186">
        <f t="shared" si="17"/>
        <v>5.2763819095477386E-2</v>
      </c>
      <c r="BE27" s="186">
        <f t="shared" si="17"/>
        <v>0.12060301507537688</v>
      </c>
      <c r="BF27" s="186">
        <f t="shared" si="17"/>
        <v>6.78391959798995E-2</v>
      </c>
      <c r="BG27" s="186">
        <f t="shared" si="17"/>
        <v>4.5226130653266333E-2</v>
      </c>
      <c r="BH27" s="186">
        <f t="shared" si="17"/>
        <v>0.13819095477386933</v>
      </c>
      <c r="BI27" s="186">
        <f t="shared" si="17"/>
        <v>0.1306532663316583</v>
      </c>
      <c r="BJ27" s="191">
        <f t="shared" si="17"/>
        <v>1.507537688442211E-2</v>
      </c>
    </row>
    <row r="28" spans="1:63" ht="12.75" customHeight="1" thickBot="1">
      <c r="A28" s="436"/>
      <c r="B28" s="87"/>
      <c r="C28" s="87"/>
      <c r="D28" s="87"/>
      <c r="E28" s="87"/>
      <c r="F28" s="87"/>
      <c r="G28" s="87"/>
      <c r="H28" s="87"/>
      <c r="I28" s="87"/>
      <c r="J28" s="87"/>
      <c r="K28" s="87"/>
      <c r="L28" s="87"/>
      <c r="M28" s="87"/>
      <c r="N28" s="87"/>
      <c r="O28" s="87"/>
      <c r="P28" s="87"/>
      <c r="Q28" s="87"/>
      <c r="R28" s="87"/>
      <c r="S28" s="87"/>
      <c r="T28" s="87"/>
      <c r="U28" s="87"/>
      <c r="V28" s="87"/>
      <c r="W28" s="87"/>
      <c r="X28" s="87"/>
      <c r="Y28" s="87"/>
      <c r="Z28" s="87"/>
      <c r="AA28" s="437"/>
      <c r="AC28" s="577" t="s">
        <v>418</v>
      </c>
      <c r="AD28" s="697">
        <f>BC23</f>
        <v>0.47222222222222221</v>
      </c>
      <c r="AE28" s="688">
        <f t="shared" ref="AE28:AK28" si="22">BD23</f>
        <v>5.5555555555555552E-2</v>
      </c>
      <c r="AF28" s="688">
        <f t="shared" si="22"/>
        <v>4.1666666666666664E-2</v>
      </c>
      <c r="AG28" s="688">
        <f t="shared" si="22"/>
        <v>2.7777777777777776E-2</v>
      </c>
      <c r="AH28" s="688">
        <f t="shared" si="22"/>
        <v>0</v>
      </c>
      <c r="AI28" s="688">
        <f t="shared" si="22"/>
        <v>0.33333333333333331</v>
      </c>
      <c r="AJ28" s="688">
        <f t="shared" si="22"/>
        <v>6.9444444444444448E-2</v>
      </c>
      <c r="AK28" s="688">
        <f t="shared" si="22"/>
        <v>0</v>
      </c>
      <c r="BB28" s="129" t="s">
        <v>434</v>
      </c>
      <c r="BC28" s="192">
        <f t="shared" si="17"/>
        <v>0.49056603773584906</v>
      </c>
      <c r="BD28" s="193">
        <f t="shared" si="17"/>
        <v>6.2893081761006289E-2</v>
      </c>
      <c r="BE28" s="193">
        <f t="shared" si="17"/>
        <v>0.11320754716981132</v>
      </c>
      <c r="BF28" s="193">
        <f t="shared" si="17"/>
        <v>5.0314465408805034E-2</v>
      </c>
      <c r="BG28" s="193">
        <f t="shared" si="17"/>
        <v>4.40251572327044E-2</v>
      </c>
      <c r="BH28" s="193">
        <f t="shared" si="17"/>
        <v>0.11320754716981132</v>
      </c>
      <c r="BI28" s="193">
        <f t="shared" si="17"/>
        <v>0.1069182389937107</v>
      </c>
      <c r="BJ28" s="194">
        <f t="shared" si="17"/>
        <v>1.8867924528301886E-2</v>
      </c>
    </row>
    <row r="29" spans="1:63" ht="15" customHeight="1">
      <c r="A29" s="436"/>
      <c r="B29" s="87"/>
      <c r="C29" s="87"/>
      <c r="D29" s="87"/>
      <c r="E29" s="87"/>
      <c r="F29" s="87"/>
      <c r="G29" s="87"/>
      <c r="H29" s="87"/>
      <c r="I29" s="87"/>
      <c r="J29" s="87"/>
      <c r="K29" s="87"/>
      <c r="L29" s="87"/>
      <c r="M29" s="87"/>
      <c r="N29" s="87"/>
      <c r="O29" s="87"/>
      <c r="P29" s="87"/>
      <c r="Q29" s="87"/>
      <c r="R29" s="87"/>
      <c r="S29" s="87"/>
      <c r="T29" s="87"/>
      <c r="U29" s="87"/>
      <c r="V29" s="87"/>
      <c r="W29" s="87"/>
      <c r="X29" s="87"/>
      <c r="Y29" s="87"/>
      <c r="Z29" s="87"/>
      <c r="AA29" s="437"/>
      <c r="AC29" s="254"/>
      <c r="AD29" s="698"/>
      <c r="AE29" s="698"/>
      <c r="AF29" s="698"/>
      <c r="AG29" s="698"/>
      <c r="AH29" s="698"/>
      <c r="AI29" s="698"/>
      <c r="AJ29" s="698"/>
      <c r="AK29" s="698"/>
      <c r="BB29" s="585"/>
      <c r="BC29" s="586"/>
      <c r="BD29" s="586"/>
      <c r="BE29" s="586"/>
      <c r="BF29" s="586"/>
      <c r="BG29" s="586"/>
      <c r="BH29" s="586"/>
      <c r="BI29" s="586"/>
      <c r="BJ29" s="586"/>
    </row>
    <row r="30" spans="1:63" ht="15" customHeight="1" thickBot="1">
      <c r="A30" s="436"/>
      <c r="B30" s="87"/>
      <c r="C30" s="87"/>
      <c r="D30" s="87"/>
      <c r="E30" s="87"/>
      <c r="F30" s="87"/>
      <c r="G30" s="87"/>
      <c r="H30" s="87"/>
      <c r="I30" s="87"/>
      <c r="J30" s="87"/>
      <c r="K30" s="87"/>
      <c r="L30" s="87"/>
      <c r="M30" s="87"/>
      <c r="N30" s="87"/>
      <c r="O30" s="87"/>
      <c r="P30" s="87"/>
      <c r="Q30" s="87"/>
      <c r="R30" s="87"/>
      <c r="S30" s="87"/>
      <c r="T30" s="87"/>
      <c r="U30" s="87"/>
      <c r="V30" s="87"/>
      <c r="W30" s="87"/>
      <c r="X30" s="87"/>
      <c r="Y30" s="87"/>
      <c r="Z30" s="87"/>
      <c r="AA30" s="437"/>
      <c r="AC30" s="159" t="s">
        <v>5</v>
      </c>
      <c r="BB30" s="159" t="s">
        <v>5</v>
      </c>
    </row>
    <row r="31" spans="1:63" ht="18.75" thickBot="1">
      <c r="A31" s="436"/>
      <c r="B31" s="87"/>
      <c r="C31" s="87"/>
      <c r="D31" s="87"/>
      <c r="E31" s="87"/>
      <c r="F31" s="87"/>
      <c r="G31" s="87"/>
      <c r="H31" s="87"/>
      <c r="I31" s="87"/>
      <c r="J31" s="87"/>
      <c r="K31" s="87"/>
      <c r="L31" s="87"/>
      <c r="M31" s="87"/>
      <c r="N31" s="87"/>
      <c r="O31" s="87"/>
      <c r="P31" s="87"/>
      <c r="Q31" s="87"/>
      <c r="R31" s="87"/>
      <c r="S31" s="87"/>
      <c r="T31" s="87"/>
      <c r="U31" s="87"/>
      <c r="V31" s="87"/>
      <c r="W31" s="87"/>
      <c r="X31" s="87"/>
      <c r="Y31" s="87"/>
      <c r="Z31" s="87"/>
      <c r="AA31" s="437"/>
      <c r="AC31" s="575"/>
      <c r="AD31" s="584" t="s">
        <v>575</v>
      </c>
      <c r="AE31" s="584" t="s">
        <v>576</v>
      </c>
      <c r="AF31" s="584" t="s">
        <v>577</v>
      </c>
      <c r="AG31" s="584" t="s">
        <v>578</v>
      </c>
      <c r="AH31" s="584" t="s">
        <v>579</v>
      </c>
      <c r="AI31" s="584" t="s">
        <v>580</v>
      </c>
      <c r="AJ31" s="576" t="s">
        <v>3</v>
      </c>
      <c r="AK31" s="575" t="s">
        <v>399</v>
      </c>
      <c r="BB31" s="31"/>
      <c r="BC31" s="162" t="s">
        <v>575</v>
      </c>
      <c r="BD31" s="24" t="s">
        <v>576</v>
      </c>
      <c r="BE31" s="24" t="s">
        <v>577</v>
      </c>
      <c r="BF31" s="24" t="s">
        <v>578</v>
      </c>
      <c r="BG31" s="24" t="s">
        <v>579</v>
      </c>
      <c r="BH31" s="164" t="s">
        <v>580</v>
      </c>
      <c r="BI31" s="25" t="s">
        <v>3</v>
      </c>
      <c r="BJ31" s="104" t="s">
        <v>399</v>
      </c>
      <c r="BK31" s="242" t="s">
        <v>545</v>
      </c>
    </row>
    <row r="32" spans="1:63" ht="12.75" customHeight="1" thickBot="1">
      <c r="A32" s="436"/>
      <c r="B32" s="87"/>
      <c r="C32" s="87"/>
      <c r="D32" s="87"/>
      <c r="E32" s="87"/>
      <c r="F32" s="87"/>
      <c r="G32" s="87"/>
      <c r="H32" s="87"/>
      <c r="I32" s="87"/>
      <c r="J32" s="87"/>
      <c r="K32" s="87"/>
      <c r="L32" s="87"/>
      <c r="M32" s="87"/>
      <c r="N32" s="87"/>
      <c r="O32" s="87"/>
      <c r="P32" s="87"/>
      <c r="Q32" s="87"/>
      <c r="R32" s="87"/>
      <c r="S32" s="87"/>
      <c r="T32" s="87"/>
      <c r="U32" s="87"/>
      <c r="V32" s="87"/>
      <c r="W32" s="87"/>
      <c r="X32" s="87"/>
      <c r="Y32" s="87"/>
      <c r="Z32" s="87"/>
      <c r="AA32" s="437"/>
      <c r="AC32" s="575" t="s">
        <v>547</v>
      </c>
      <c r="AD32" s="703">
        <f t="shared" ref="AD32:AK32" si="23">BC32</f>
        <v>549</v>
      </c>
      <c r="AE32" s="703">
        <f t="shared" si="23"/>
        <v>91</v>
      </c>
      <c r="AF32" s="703">
        <f t="shared" si="23"/>
        <v>128</v>
      </c>
      <c r="AG32" s="703">
        <f t="shared" si="23"/>
        <v>70</v>
      </c>
      <c r="AH32" s="703">
        <f t="shared" si="23"/>
        <v>37</v>
      </c>
      <c r="AI32" s="703">
        <f t="shared" si="23"/>
        <v>250</v>
      </c>
      <c r="AJ32" s="703">
        <f t="shared" si="23"/>
        <v>131</v>
      </c>
      <c r="AK32" s="703">
        <f t="shared" si="23"/>
        <v>16</v>
      </c>
      <c r="BB32" s="27" t="s">
        <v>547</v>
      </c>
      <c r="BC32" s="180">
        <f>+集計・資料①!X32</f>
        <v>549</v>
      </c>
      <c r="BD32" s="181">
        <f>+集計・資料①!Y32</f>
        <v>91</v>
      </c>
      <c r="BE32" s="181">
        <f>+集計・資料①!Z32</f>
        <v>128</v>
      </c>
      <c r="BF32" s="181">
        <f>+集計・資料①!AA32</f>
        <v>70</v>
      </c>
      <c r="BG32" s="181">
        <f>+集計・資料①!AB32</f>
        <v>37</v>
      </c>
      <c r="BH32" s="181">
        <f>+集計・資料①!AC32</f>
        <v>250</v>
      </c>
      <c r="BI32" s="181">
        <f>+集計・資料①!AD32</f>
        <v>131</v>
      </c>
      <c r="BJ32" s="182">
        <f>+集計・資料①!AE32</f>
        <v>16</v>
      </c>
      <c r="BK32" s="451">
        <f>+SUM(BC32:BJ32)</f>
        <v>1272</v>
      </c>
    </row>
    <row r="33" spans="1:63" ht="15" customHeight="1" thickBot="1">
      <c r="A33" s="436"/>
      <c r="B33" s="87"/>
      <c r="C33" s="87"/>
      <c r="D33" s="87"/>
      <c r="E33" s="87"/>
      <c r="F33" s="87"/>
      <c r="G33" s="87"/>
      <c r="H33" s="87"/>
      <c r="I33" s="87"/>
      <c r="J33" s="87"/>
      <c r="K33" s="87"/>
      <c r="L33" s="87"/>
      <c r="M33" s="87"/>
      <c r="N33" s="87"/>
      <c r="O33" s="87"/>
      <c r="P33" s="87"/>
      <c r="Q33" s="87"/>
      <c r="R33" s="87"/>
      <c r="S33" s="87"/>
      <c r="T33" s="87"/>
      <c r="U33" s="87"/>
      <c r="V33" s="87"/>
      <c r="W33" s="87"/>
      <c r="X33" s="87"/>
      <c r="Y33" s="87"/>
      <c r="Z33" s="87"/>
      <c r="AA33" s="437"/>
      <c r="AC33" s="159" t="s">
        <v>6</v>
      </c>
      <c r="BB33" s="159" t="s">
        <v>6</v>
      </c>
    </row>
    <row r="34" spans="1:63" ht="12.75" customHeight="1" thickBot="1">
      <c r="A34" s="436"/>
      <c r="B34" s="87"/>
      <c r="C34" s="87"/>
      <c r="D34" s="87"/>
      <c r="E34" s="87"/>
      <c r="F34" s="87"/>
      <c r="G34" s="87"/>
      <c r="H34" s="87"/>
      <c r="I34" s="87"/>
      <c r="J34" s="87"/>
      <c r="K34" s="87"/>
      <c r="L34" s="87"/>
      <c r="M34" s="87"/>
      <c r="N34" s="87"/>
      <c r="O34" s="87"/>
      <c r="P34" s="87"/>
      <c r="Q34" s="87"/>
      <c r="R34" s="87"/>
      <c r="S34" s="87"/>
      <c r="T34" s="87"/>
      <c r="U34" s="87"/>
      <c r="V34" s="87"/>
      <c r="W34" s="87"/>
      <c r="X34" s="87"/>
      <c r="Y34" s="87"/>
      <c r="Z34" s="87"/>
      <c r="AA34" s="437"/>
      <c r="AC34" s="575" t="s">
        <v>539</v>
      </c>
      <c r="AD34" s="584" t="s">
        <v>46</v>
      </c>
      <c r="AE34" s="584" t="s">
        <v>48</v>
      </c>
      <c r="AF34" s="584" t="s">
        <v>47</v>
      </c>
      <c r="AG34" s="584" t="s">
        <v>49</v>
      </c>
      <c r="AH34" s="584" t="s">
        <v>50</v>
      </c>
      <c r="AI34" s="584" t="s">
        <v>51</v>
      </c>
      <c r="AJ34" s="576" t="s">
        <v>3</v>
      </c>
      <c r="AK34" s="575" t="s">
        <v>399</v>
      </c>
      <c r="BB34" s="31" t="s">
        <v>539</v>
      </c>
      <c r="BC34" s="162" t="s">
        <v>575</v>
      </c>
      <c r="BD34" s="24" t="s">
        <v>576</v>
      </c>
      <c r="BE34" s="24" t="s">
        <v>577</v>
      </c>
      <c r="BF34" s="24" t="s">
        <v>578</v>
      </c>
      <c r="BG34" s="24" t="s">
        <v>579</v>
      </c>
      <c r="BH34" s="164" t="s">
        <v>580</v>
      </c>
      <c r="BI34" s="25" t="s">
        <v>3</v>
      </c>
      <c r="BJ34" s="104" t="s">
        <v>399</v>
      </c>
      <c r="BK34" s="242" t="s">
        <v>545</v>
      </c>
    </row>
    <row r="35" spans="1:63" ht="12.75" customHeight="1">
      <c r="A35" s="436"/>
      <c r="B35" s="87"/>
      <c r="C35" s="87"/>
      <c r="D35" s="87"/>
      <c r="E35" s="87"/>
      <c r="F35" s="87"/>
      <c r="G35" s="87"/>
      <c r="H35" s="87"/>
      <c r="I35" s="87"/>
      <c r="J35" s="87"/>
      <c r="K35" s="87"/>
      <c r="L35" s="87"/>
      <c r="M35" s="87"/>
      <c r="N35" s="87"/>
      <c r="O35" s="87"/>
      <c r="P35" s="87"/>
      <c r="Q35" s="87"/>
      <c r="R35" s="87"/>
      <c r="S35" s="87"/>
      <c r="T35" s="87"/>
      <c r="U35" s="87"/>
      <c r="V35" s="87"/>
      <c r="W35" s="87"/>
      <c r="X35" s="87"/>
      <c r="Y35" s="87"/>
      <c r="Z35" s="87"/>
      <c r="AA35" s="437"/>
      <c r="AC35" s="573" t="s">
        <v>401</v>
      </c>
      <c r="AD35" s="704">
        <f t="shared" ref="AD35:AK35" si="24">BC47</f>
        <v>55</v>
      </c>
      <c r="AE35" s="704">
        <f t="shared" si="24"/>
        <v>21</v>
      </c>
      <c r="AF35" s="704">
        <f t="shared" si="24"/>
        <v>40</v>
      </c>
      <c r="AG35" s="704">
        <f t="shared" si="24"/>
        <v>22</v>
      </c>
      <c r="AH35" s="704">
        <f t="shared" si="24"/>
        <v>16</v>
      </c>
      <c r="AI35" s="704">
        <f t="shared" si="24"/>
        <v>40</v>
      </c>
      <c r="AJ35" s="704">
        <f t="shared" si="24"/>
        <v>37</v>
      </c>
      <c r="AK35" s="704">
        <f t="shared" si="24"/>
        <v>3</v>
      </c>
      <c r="BB35" s="44" t="s">
        <v>546</v>
      </c>
      <c r="BC35" s="171">
        <f>+集計・資料①!X6</f>
        <v>0</v>
      </c>
      <c r="BD35" s="172">
        <f>+集計・資料①!Y6</f>
        <v>0</v>
      </c>
      <c r="BE35" s="172">
        <f>+集計・資料①!Z6</f>
        <v>0</v>
      </c>
      <c r="BF35" s="172">
        <f>+集計・資料①!AA6</f>
        <v>0</v>
      </c>
      <c r="BG35" s="172">
        <f>+集計・資料①!AB6</f>
        <v>0</v>
      </c>
      <c r="BH35" s="173">
        <f>+集計・資料①!AC6</f>
        <v>0</v>
      </c>
      <c r="BI35" s="173">
        <f>+集計・資料①!AD6</f>
        <v>0</v>
      </c>
      <c r="BJ35" s="173">
        <f>+集計・資料①!AE6</f>
        <v>0</v>
      </c>
      <c r="BK35" s="452">
        <f>+SUM(BC35:BJ35)</f>
        <v>0</v>
      </c>
    </row>
    <row r="36" spans="1:63" ht="12.75" customHeight="1">
      <c r="A36" s="436"/>
      <c r="B36" s="87"/>
      <c r="C36" s="87"/>
      <c r="D36" s="87"/>
      <c r="E36" s="87"/>
      <c r="F36" s="87"/>
      <c r="G36" s="87"/>
      <c r="H36" s="87"/>
      <c r="I36" s="87"/>
      <c r="J36" s="87"/>
      <c r="K36" s="87"/>
      <c r="L36" s="87"/>
      <c r="M36" s="87"/>
      <c r="N36" s="87"/>
      <c r="O36" s="87"/>
      <c r="P36" s="87"/>
      <c r="Q36" s="87"/>
      <c r="R36" s="87"/>
      <c r="S36" s="87"/>
      <c r="T36" s="87"/>
      <c r="U36" s="87"/>
      <c r="V36" s="87"/>
      <c r="W36" s="87"/>
      <c r="X36" s="87"/>
      <c r="Y36" s="87"/>
      <c r="Z36" s="87"/>
      <c r="AA36" s="437"/>
      <c r="AC36" s="690" t="s">
        <v>402</v>
      </c>
      <c r="AD36" s="704">
        <f t="shared" ref="AD36:AK36" si="25">BC46</f>
        <v>77</v>
      </c>
      <c r="AE36" s="704">
        <f t="shared" si="25"/>
        <v>15</v>
      </c>
      <c r="AF36" s="704">
        <f t="shared" si="25"/>
        <v>20</v>
      </c>
      <c r="AG36" s="704">
        <f t="shared" si="25"/>
        <v>10</v>
      </c>
      <c r="AH36" s="704">
        <f t="shared" si="25"/>
        <v>6</v>
      </c>
      <c r="AI36" s="704">
        <f t="shared" si="25"/>
        <v>46</v>
      </c>
      <c r="AJ36" s="704">
        <f t="shared" si="25"/>
        <v>12</v>
      </c>
      <c r="AK36" s="704">
        <f t="shared" si="25"/>
        <v>3</v>
      </c>
      <c r="AL36" s="791"/>
      <c r="BB36" s="7" t="s">
        <v>533</v>
      </c>
      <c r="BC36" s="174">
        <f>+集計・資料①!X8</f>
        <v>63</v>
      </c>
      <c r="BD36" s="163">
        <f>+集計・資料①!Y8</f>
        <v>8</v>
      </c>
      <c r="BE36" s="163">
        <f>+集計・資料①!Z8</f>
        <v>9</v>
      </c>
      <c r="BF36" s="163">
        <f>+集計・資料①!AA8</f>
        <v>6</v>
      </c>
      <c r="BG36" s="163">
        <f>+集計・資料①!AB8</f>
        <v>2</v>
      </c>
      <c r="BH36" s="165">
        <f>+集計・資料①!AC8</f>
        <v>23</v>
      </c>
      <c r="BI36" s="165">
        <f>+集計・資料①!AD8</f>
        <v>12</v>
      </c>
      <c r="BJ36" s="165">
        <f>+集計・資料①!AE8</f>
        <v>1</v>
      </c>
      <c r="BK36" s="453">
        <f t="shared" ref="BK36:BK48" si="26">+SUM(BC36:BJ36)</f>
        <v>124</v>
      </c>
    </row>
    <row r="37" spans="1:63" ht="12.75" customHeight="1">
      <c r="A37" s="436"/>
      <c r="B37" s="87"/>
      <c r="C37" s="87"/>
      <c r="D37" s="87"/>
      <c r="E37" s="87"/>
      <c r="F37" s="87"/>
      <c r="G37" s="87"/>
      <c r="H37" s="87"/>
      <c r="I37" s="87"/>
      <c r="J37" s="87"/>
      <c r="K37" s="87"/>
      <c r="L37" s="87"/>
      <c r="M37" s="87"/>
      <c r="N37" s="87"/>
      <c r="O37" s="87"/>
      <c r="P37" s="87"/>
      <c r="Q37" s="87"/>
      <c r="R37" s="87"/>
      <c r="S37" s="87"/>
      <c r="T37" s="87"/>
      <c r="U37" s="87"/>
      <c r="V37" s="87"/>
      <c r="W37" s="87"/>
      <c r="X37" s="87"/>
      <c r="Y37" s="87"/>
      <c r="Z37" s="87"/>
      <c r="AA37" s="437"/>
      <c r="AC37" s="690" t="s">
        <v>403</v>
      </c>
      <c r="AD37" s="704">
        <f t="shared" ref="AD37:AK37" si="27">BC45</f>
        <v>10</v>
      </c>
      <c r="AE37" s="704">
        <f t="shared" si="27"/>
        <v>0</v>
      </c>
      <c r="AF37" s="704">
        <f t="shared" si="27"/>
        <v>0</v>
      </c>
      <c r="AG37" s="704">
        <f t="shared" si="27"/>
        <v>0</v>
      </c>
      <c r="AH37" s="704">
        <f t="shared" si="27"/>
        <v>0</v>
      </c>
      <c r="AI37" s="704">
        <f t="shared" si="27"/>
        <v>1</v>
      </c>
      <c r="AJ37" s="704">
        <f t="shared" si="27"/>
        <v>2</v>
      </c>
      <c r="AK37" s="704">
        <f t="shared" si="27"/>
        <v>0</v>
      </c>
      <c r="AL37" s="792"/>
      <c r="BB37" s="7" t="s">
        <v>534</v>
      </c>
      <c r="BC37" s="174">
        <f>+集計・資料①!X10</f>
        <v>75</v>
      </c>
      <c r="BD37" s="163">
        <f>+集計・資料①!Y10</f>
        <v>8</v>
      </c>
      <c r="BE37" s="163">
        <f>+集計・資料①!Z10</f>
        <v>17</v>
      </c>
      <c r="BF37" s="163">
        <f>+集計・資料①!AA10</f>
        <v>10</v>
      </c>
      <c r="BG37" s="163">
        <f>+集計・資料①!AB10</f>
        <v>5</v>
      </c>
      <c r="BH37" s="165">
        <f>+集計・資料①!AC10</f>
        <v>17</v>
      </c>
      <c r="BI37" s="165">
        <f>+集計・資料①!AD10</f>
        <v>10</v>
      </c>
      <c r="BJ37" s="165">
        <f>+集計・資料①!AE10</f>
        <v>3</v>
      </c>
      <c r="BK37" s="453">
        <f t="shared" si="26"/>
        <v>145</v>
      </c>
    </row>
    <row r="38" spans="1:63" ht="12.75" customHeight="1">
      <c r="A38" s="436"/>
      <c r="B38" s="87"/>
      <c r="C38" s="87"/>
      <c r="D38" s="87"/>
      <c r="E38" s="87"/>
      <c r="F38" s="87"/>
      <c r="G38" s="87"/>
      <c r="H38" s="87"/>
      <c r="I38" s="87"/>
      <c r="J38" s="87"/>
      <c r="K38" s="87"/>
      <c r="L38" s="87"/>
      <c r="M38" s="87"/>
      <c r="N38" s="87"/>
      <c r="O38" s="87"/>
      <c r="P38" s="87"/>
      <c r="Q38" s="87"/>
      <c r="R38" s="87"/>
      <c r="S38" s="87"/>
      <c r="T38" s="87"/>
      <c r="U38" s="87"/>
      <c r="V38" s="87"/>
      <c r="W38" s="87"/>
      <c r="X38" s="87"/>
      <c r="Y38" s="87"/>
      <c r="Z38" s="87"/>
      <c r="AA38" s="437"/>
      <c r="AC38" s="690" t="s">
        <v>404</v>
      </c>
      <c r="AD38" s="704">
        <f t="shared" ref="AD38:AK38" si="28">BC44</f>
        <v>9</v>
      </c>
      <c r="AE38" s="704">
        <f t="shared" si="28"/>
        <v>2</v>
      </c>
      <c r="AF38" s="704">
        <f t="shared" si="28"/>
        <v>3</v>
      </c>
      <c r="AG38" s="704">
        <f t="shared" si="28"/>
        <v>1</v>
      </c>
      <c r="AH38" s="704">
        <f t="shared" si="28"/>
        <v>0</v>
      </c>
      <c r="AI38" s="704">
        <f t="shared" si="28"/>
        <v>7</v>
      </c>
      <c r="AJ38" s="704">
        <f t="shared" si="28"/>
        <v>4</v>
      </c>
      <c r="AK38" s="704">
        <f t="shared" si="28"/>
        <v>0</v>
      </c>
      <c r="AL38" s="791"/>
      <c r="BB38" s="7" t="s">
        <v>532</v>
      </c>
      <c r="BC38" s="174">
        <f>+集計・資料①!X12</f>
        <v>15</v>
      </c>
      <c r="BD38" s="163">
        <f>+集計・資料①!Y12</f>
        <v>9</v>
      </c>
      <c r="BE38" s="163">
        <f>+集計・資料①!Z12</f>
        <v>8</v>
      </c>
      <c r="BF38" s="163">
        <f>+集計・資料①!AA12</f>
        <v>1</v>
      </c>
      <c r="BG38" s="163">
        <f>+集計・資料①!AB12</f>
        <v>0</v>
      </c>
      <c r="BH38" s="165">
        <f>+集計・資料①!AC12</f>
        <v>4</v>
      </c>
      <c r="BI38" s="165">
        <f>+集計・資料①!AD12</f>
        <v>5</v>
      </c>
      <c r="BJ38" s="165">
        <f>+集計・資料①!AE12</f>
        <v>0</v>
      </c>
      <c r="BK38" s="453">
        <f t="shared" si="26"/>
        <v>42</v>
      </c>
    </row>
    <row r="39" spans="1:63" ht="12.75" customHeight="1">
      <c r="A39" s="436"/>
      <c r="B39" s="87"/>
      <c r="C39" s="87"/>
      <c r="D39" s="87"/>
      <c r="E39" s="87"/>
      <c r="F39" s="87"/>
      <c r="G39" s="87"/>
      <c r="H39" s="87"/>
      <c r="I39" s="87"/>
      <c r="J39" s="87"/>
      <c r="K39" s="87"/>
      <c r="L39" s="87"/>
      <c r="M39" s="87"/>
      <c r="N39" s="87"/>
      <c r="O39" s="87"/>
      <c r="P39" s="87"/>
      <c r="Q39" s="87"/>
      <c r="R39" s="87"/>
      <c r="S39" s="87"/>
      <c r="T39" s="87"/>
      <c r="U39" s="87"/>
      <c r="V39" s="87"/>
      <c r="W39" s="87"/>
      <c r="X39" s="87"/>
      <c r="Y39" s="87"/>
      <c r="Z39" s="87"/>
      <c r="AA39" s="437"/>
      <c r="AC39" s="690" t="s">
        <v>405</v>
      </c>
      <c r="AD39" s="704">
        <f t="shared" ref="AD39:AK39" si="29">BC43</f>
        <v>110</v>
      </c>
      <c r="AE39" s="704">
        <f t="shared" si="29"/>
        <v>24</v>
      </c>
      <c r="AF39" s="704">
        <f t="shared" si="29"/>
        <v>20</v>
      </c>
      <c r="AG39" s="704">
        <f t="shared" si="29"/>
        <v>14</v>
      </c>
      <c r="AH39" s="704">
        <f t="shared" si="29"/>
        <v>2</v>
      </c>
      <c r="AI39" s="704">
        <f t="shared" si="29"/>
        <v>50</v>
      </c>
      <c r="AJ39" s="704">
        <f t="shared" si="29"/>
        <v>18</v>
      </c>
      <c r="AK39" s="704">
        <f t="shared" si="29"/>
        <v>3</v>
      </c>
      <c r="AL39" s="792"/>
      <c r="BB39" s="7" t="s">
        <v>531</v>
      </c>
      <c r="BC39" s="174">
        <f>+集計・資料①!X14</f>
        <v>98</v>
      </c>
      <c r="BD39" s="163">
        <f>+集計・資料①!Y14</f>
        <v>2</v>
      </c>
      <c r="BE39" s="163">
        <f>+集計・資料①!Z14</f>
        <v>6</v>
      </c>
      <c r="BF39" s="163">
        <f>+集計・資料①!AA14</f>
        <v>3</v>
      </c>
      <c r="BG39" s="163">
        <f>+集計・資料①!AB14</f>
        <v>1</v>
      </c>
      <c r="BH39" s="165">
        <f>+集計・資料①!AC14</f>
        <v>53</v>
      </c>
      <c r="BI39" s="165">
        <f>+集計・資料①!AD14</f>
        <v>17</v>
      </c>
      <c r="BJ39" s="165">
        <f>+集計・資料①!AE14</f>
        <v>1</v>
      </c>
      <c r="BK39" s="453">
        <f t="shared" si="26"/>
        <v>181</v>
      </c>
    </row>
    <row r="40" spans="1:63" ht="12.75" customHeight="1">
      <c r="A40" s="436"/>
      <c r="B40" s="87"/>
      <c r="C40" s="87"/>
      <c r="D40" s="87"/>
      <c r="E40" s="87"/>
      <c r="F40" s="87"/>
      <c r="G40" s="87"/>
      <c r="H40" s="87"/>
      <c r="I40" s="87"/>
      <c r="J40" s="87"/>
      <c r="K40" s="87"/>
      <c r="L40" s="87"/>
      <c r="M40" s="87"/>
      <c r="N40" s="87"/>
      <c r="O40" s="87"/>
      <c r="P40" s="87"/>
      <c r="Q40" s="87"/>
      <c r="R40" s="87"/>
      <c r="S40" s="87"/>
      <c r="T40" s="87"/>
      <c r="U40" s="87"/>
      <c r="V40" s="87"/>
      <c r="W40" s="87"/>
      <c r="X40" s="87"/>
      <c r="Y40" s="87"/>
      <c r="Z40" s="87"/>
      <c r="AA40" s="437"/>
      <c r="AC40" s="690" t="s">
        <v>406</v>
      </c>
      <c r="AD40" s="704">
        <f t="shared" ref="AD40:AK40" si="30">BC42</f>
        <v>19</v>
      </c>
      <c r="AE40" s="704">
        <f t="shared" si="30"/>
        <v>0</v>
      </c>
      <c r="AF40" s="704">
        <f t="shared" si="30"/>
        <v>0</v>
      </c>
      <c r="AG40" s="704">
        <f t="shared" si="30"/>
        <v>0</v>
      </c>
      <c r="AH40" s="704">
        <f t="shared" si="30"/>
        <v>0</v>
      </c>
      <c r="AI40" s="704">
        <f t="shared" si="30"/>
        <v>1</v>
      </c>
      <c r="AJ40" s="704">
        <f t="shared" si="30"/>
        <v>1</v>
      </c>
      <c r="AK40" s="704">
        <f t="shared" si="30"/>
        <v>0</v>
      </c>
      <c r="AL40" s="791"/>
      <c r="BB40" s="7" t="s">
        <v>530</v>
      </c>
      <c r="BC40" s="174">
        <f>+集計・資料①!X16</f>
        <v>5</v>
      </c>
      <c r="BD40" s="163">
        <f>+集計・資料①!Y16</f>
        <v>0</v>
      </c>
      <c r="BE40" s="163">
        <f>+集計・資料①!Z16</f>
        <v>4</v>
      </c>
      <c r="BF40" s="163">
        <f>+集計・資料①!AA16</f>
        <v>3</v>
      </c>
      <c r="BG40" s="163">
        <f>+集計・資料①!AB16</f>
        <v>5</v>
      </c>
      <c r="BH40" s="165">
        <f>+集計・資料①!AC16</f>
        <v>7</v>
      </c>
      <c r="BI40" s="165">
        <f>+集計・資料①!AD16</f>
        <v>10</v>
      </c>
      <c r="BJ40" s="165">
        <f>+集計・資料①!AE16</f>
        <v>1</v>
      </c>
      <c r="BK40" s="453">
        <f t="shared" si="26"/>
        <v>35</v>
      </c>
    </row>
    <row r="41" spans="1:63" ht="12.75" customHeight="1">
      <c r="A41" s="436"/>
      <c r="B41" s="87"/>
      <c r="C41" s="87"/>
      <c r="D41" s="87"/>
      <c r="E41" s="87"/>
      <c r="F41" s="87"/>
      <c r="G41" s="87"/>
      <c r="H41" s="87"/>
      <c r="I41" s="87"/>
      <c r="J41" s="87"/>
      <c r="K41" s="87"/>
      <c r="L41" s="87"/>
      <c r="M41" s="87"/>
      <c r="N41" s="87"/>
      <c r="O41" s="87"/>
      <c r="P41" s="87"/>
      <c r="Q41" s="87"/>
      <c r="R41" s="87"/>
      <c r="S41" s="87"/>
      <c r="T41" s="87"/>
      <c r="U41" s="87"/>
      <c r="V41" s="87"/>
      <c r="W41" s="87"/>
      <c r="X41" s="87"/>
      <c r="Y41" s="87"/>
      <c r="Z41" s="87"/>
      <c r="AA41" s="437"/>
      <c r="AC41" s="690" t="s">
        <v>407</v>
      </c>
      <c r="AD41" s="704">
        <f t="shared" ref="AD41:AK41" si="31">BC41</f>
        <v>13</v>
      </c>
      <c r="AE41" s="704">
        <f t="shared" si="31"/>
        <v>2</v>
      </c>
      <c r="AF41" s="704">
        <f t="shared" si="31"/>
        <v>1</v>
      </c>
      <c r="AG41" s="704">
        <f t="shared" si="31"/>
        <v>0</v>
      </c>
      <c r="AH41" s="704">
        <f t="shared" si="31"/>
        <v>0</v>
      </c>
      <c r="AI41" s="704">
        <f t="shared" si="31"/>
        <v>1</v>
      </c>
      <c r="AJ41" s="704">
        <f t="shared" si="31"/>
        <v>3</v>
      </c>
      <c r="AK41" s="704">
        <f t="shared" si="31"/>
        <v>1</v>
      </c>
      <c r="AL41" s="792"/>
      <c r="BB41" s="7" t="s">
        <v>535</v>
      </c>
      <c r="BC41" s="174">
        <f>+集計・資料①!X18</f>
        <v>13</v>
      </c>
      <c r="BD41" s="163">
        <f>+集計・資料①!Y18</f>
        <v>2</v>
      </c>
      <c r="BE41" s="163">
        <f>+集計・資料①!Z18</f>
        <v>1</v>
      </c>
      <c r="BF41" s="163">
        <f>+集計・資料①!AA18</f>
        <v>0</v>
      </c>
      <c r="BG41" s="163">
        <f>+集計・資料①!AB18</f>
        <v>0</v>
      </c>
      <c r="BH41" s="165">
        <f>+集計・資料①!AC18</f>
        <v>1</v>
      </c>
      <c r="BI41" s="165">
        <f>+集計・資料①!AD18</f>
        <v>3</v>
      </c>
      <c r="BJ41" s="165">
        <f>+集計・資料①!AE18</f>
        <v>1</v>
      </c>
      <c r="BK41" s="453">
        <f t="shared" si="26"/>
        <v>21</v>
      </c>
    </row>
    <row r="42" spans="1:63" ht="12.75" customHeight="1">
      <c r="A42" s="436"/>
      <c r="B42" s="87"/>
      <c r="C42" s="87"/>
      <c r="D42" s="87"/>
      <c r="E42" s="87"/>
      <c r="F42" s="87"/>
      <c r="G42" s="87"/>
      <c r="H42" s="87"/>
      <c r="I42" s="87"/>
      <c r="J42" s="87"/>
      <c r="K42" s="87"/>
      <c r="L42" s="87"/>
      <c r="M42" s="87"/>
      <c r="N42" s="87"/>
      <c r="O42" s="87"/>
      <c r="P42" s="87"/>
      <c r="Q42" s="87"/>
      <c r="R42" s="87"/>
      <c r="S42" s="87"/>
      <c r="T42" s="87"/>
      <c r="U42" s="87"/>
      <c r="V42" s="87"/>
      <c r="W42" s="87"/>
      <c r="X42" s="87"/>
      <c r="Y42" s="87"/>
      <c r="Z42" s="87"/>
      <c r="AA42" s="437"/>
      <c r="AC42" s="690" t="s">
        <v>408</v>
      </c>
      <c r="AD42" s="704">
        <f t="shared" ref="AD42:AK42" si="32">BC40</f>
        <v>5</v>
      </c>
      <c r="AE42" s="704">
        <f t="shared" si="32"/>
        <v>0</v>
      </c>
      <c r="AF42" s="704">
        <f t="shared" si="32"/>
        <v>4</v>
      </c>
      <c r="AG42" s="704">
        <f t="shared" si="32"/>
        <v>3</v>
      </c>
      <c r="AH42" s="704">
        <f t="shared" si="32"/>
        <v>5</v>
      </c>
      <c r="AI42" s="704">
        <f t="shared" si="32"/>
        <v>7</v>
      </c>
      <c r="AJ42" s="704">
        <f t="shared" si="32"/>
        <v>10</v>
      </c>
      <c r="AK42" s="704">
        <f t="shared" si="32"/>
        <v>1</v>
      </c>
      <c r="AL42" s="791"/>
      <c r="BB42" s="7" t="s">
        <v>529</v>
      </c>
      <c r="BC42" s="174">
        <f>+集計・資料①!X20</f>
        <v>19</v>
      </c>
      <c r="BD42" s="163">
        <f>+集計・資料①!Y20</f>
        <v>0</v>
      </c>
      <c r="BE42" s="163">
        <f>+集計・資料①!Z20</f>
        <v>0</v>
      </c>
      <c r="BF42" s="163">
        <f>+集計・資料①!AA20</f>
        <v>0</v>
      </c>
      <c r="BG42" s="163">
        <f>+集計・資料①!AB20</f>
        <v>0</v>
      </c>
      <c r="BH42" s="165">
        <f>+集計・資料①!AC20</f>
        <v>1</v>
      </c>
      <c r="BI42" s="165">
        <f>+集計・資料①!AD20</f>
        <v>1</v>
      </c>
      <c r="BJ42" s="165">
        <f>+集計・資料①!AE20</f>
        <v>0</v>
      </c>
      <c r="BK42" s="453">
        <f t="shared" si="26"/>
        <v>21</v>
      </c>
    </row>
    <row r="43" spans="1:63" ht="12.75" customHeight="1">
      <c r="A43" s="436"/>
      <c r="B43" s="87"/>
      <c r="C43" s="87"/>
      <c r="D43" s="87"/>
      <c r="E43" s="87"/>
      <c r="F43" s="87"/>
      <c r="G43" s="87"/>
      <c r="H43" s="87"/>
      <c r="I43" s="87"/>
      <c r="J43" s="87"/>
      <c r="K43" s="87"/>
      <c r="L43" s="87"/>
      <c r="M43" s="87"/>
      <c r="N43" s="87"/>
      <c r="O43" s="87"/>
      <c r="P43" s="87"/>
      <c r="Q43" s="87"/>
      <c r="R43" s="87"/>
      <c r="S43" s="87"/>
      <c r="T43" s="87"/>
      <c r="U43" s="87"/>
      <c r="V43" s="87"/>
      <c r="W43" s="87"/>
      <c r="X43" s="87"/>
      <c r="Y43" s="87"/>
      <c r="Z43" s="87"/>
      <c r="AA43" s="437"/>
      <c r="AC43" s="690" t="s">
        <v>409</v>
      </c>
      <c r="AD43" s="704">
        <f t="shared" ref="AD43:AK43" si="33">BC39</f>
        <v>98</v>
      </c>
      <c r="AE43" s="704">
        <f t="shared" si="33"/>
        <v>2</v>
      </c>
      <c r="AF43" s="704">
        <f t="shared" si="33"/>
        <v>6</v>
      </c>
      <c r="AG43" s="704">
        <f t="shared" si="33"/>
        <v>3</v>
      </c>
      <c r="AH43" s="704">
        <f t="shared" si="33"/>
        <v>1</v>
      </c>
      <c r="AI43" s="704">
        <f t="shared" si="33"/>
        <v>53</v>
      </c>
      <c r="AJ43" s="704">
        <f t="shared" si="33"/>
        <v>17</v>
      </c>
      <c r="AK43" s="704">
        <f t="shared" si="33"/>
        <v>1</v>
      </c>
      <c r="AL43" s="792"/>
      <c r="BB43" s="7" t="s">
        <v>528</v>
      </c>
      <c r="BC43" s="174">
        <f>+集計・資料①!X22</f>
        <v>110</v>
      </c>
      <c r="BD43" s="163">
        <f>+集計・資料①!Y22</f>
        <v>24</v>
      </c>
      <c r="BE43" s="163">
        <f>+集計・資料①!Z22</f>
        <v>20</v>
      </c>
      <c r="BF43" s="163">
        <f>+集計・資料①!AA22</f>
        <v>14</v>
      </c>
      <c r="BG43" s="163">
        <f>+集計・資料①!AB22</f>
        <v>2</v>
      </c>
      <c r="BH43" s="165">
        <f>+集計・資料①!AC22</f>
        <v>50</v>
      </c>
      <c r="BI43" s="165">
        <f>+集計・資料①!AD22</f>
        <v>18</v>
      </c>
      <c r="BJ43" s="165">
        <f>+集計・資料①!AE22</f>
        <v>3</v>
      </c>
      <c r="BK43" s="453">
        <f t="shared" si="26"/>
        <v>241</v>
      </c>
    </row>
    <row r="44" spans="1:63" ht="12.75" customHeight="1">
      <c r="A44" s="436"/>
      <c r="B44" s="87"/>
      <c r="C44" s="87"/>
      <c r="D44" s="87"/>
      <c r="E44" s="87"/>
      <c r="F44" s="87"/>
      <c r="G44" s="87"/>
      <c r="H44" s="87"/>
      <c r="I44" s="87"/>
      <c r="J44" s="87"/>
      <c r="K44" s="87"/>
      <c r="L44" s="87"/>
      <c r="M44" s="87"/>
      <c r="N44" s="87"/>
      <c r="O44" s="87"/>
      <c r="P44" s="87"/>
      <c r="Q44" s="87"/>
      <c r="R44" s="87"/>
      <c r="S44" s="87"/>
      <c r="T44" s="87"/>
      <c r="U44" s="87"/>
      <c r="V44" s="87"/>
      <c r="W44" s="87"/>
      <c r="X44" s="87"/>
      <c r="Y44" s="87"/>
      <c r="Z44" s="87"/>
      <c r="AA44" s="437"/>
      <c r="AC44" s="690" t="s">
        <v>410</v>
      </c>
      <c r="AD44" s="704">
        <f t="shared" ref="AD44:AK44" si="34">BC38</f>
        <v>15</v>
      </c>
      <c r="AE44" s="704">
        <f t="shared" si="34"/>
        <v>9</v>
      </c>
      <c r="AF44" s="704">
        <f t="shared" si="34"/>
        <v>8</v>
      </c>
      <c r="AG44" s="704">
        <f t="shared" si="34"/>
        <v>1</v>
      </c>
      <c r="AH44" s="704">
        <f t="shared" si="34"/>
        <v>0</v>
      </c>
      <c r="AI44" s="704">
        <f t="shared" si="34"/>
        <v>4</v>
      </c>
      <c r="AJ44" s="704">
        <f t="shared" si="34"/>
        <v>5</v>
      </c>
      <c r="AK44" s="704">
        <f t="shared" si="34"/>
        <v>0</v>
      </c>
      <c r="AL44" s="791"/>
      <c r="BB44" s="7" t="s">
        <v>527</v>
      </c>
      <c r="BC44" s="174">
        <f>+集計・資料①!X24</f>
        <v>9</v>
      </c>
      <c r="BD44" s="163">
        <f>+集計・資料①!Y24</f>
        <v>2</v>
      </c>
      <c r="BE44" s="163">
        <f>+集計・資料①!Z24</f>
        <v>3</v>
      </c>
      <c r="BF44" s="163">
        <f>+集計・資料①!AA24</f>
        <v>1</v>
      </c>
      <c r="BG44" s="163">
        <f>+集計・資料①!AB24</f>
        <v>0</v>
      </c>
      <c r="BH44" s="165">
        <f>+集計・資料①!AC24</f>
        <v>7</v>
      </c>
      <c r="BI44" s="165">
        <f>+集計・資料①!AD24</f>
        <v>4</v>
      </c>
      <c r="BJ44" s="165">
        <f>+集計・資料①!AE24</f>
        <v>0</v>
      </c>
      <c r="BK44" s="453">
        <f t="shared" si="26"/>
        <v>26</v>
      </c>
    </row>
    <row r="45" spans="1:63" ht="12.75" customHeight="1">
      <c r="A45" s="436"/>
      <c r="B45" s="87"/>
      <c r="C45" s="87"/>
      <c r="D45" s="87"/>
      <c r="E45" s="87"/>
      <c r="F45" s="87"/>
      <c r="G45" s="87"/>
      <c r="H45" s="87"/>
      <c r="I45" s="87"/>
      <c r="J45" s="87"/>
      <c r="K45" s="87"/>
      <c r="L45" s="87"/>
      <c r="M45" s="87"/>
      <c r="N45" s="87"/>
      <c r="O45" s="87"/>
      <c r="P45" s="87"/>
      <c r="Q45" s="87"/>
      <c r="R45" s="87"/>
      <c r="S45" s="87"/>
      <c r="T45" s="87"/>
      <c r="U45" s="87"/>
      <c r="V45" s="87"/>
      <c r="W45" s="87"/>
      <c r="X45" s="87"/>
      <c r="Y45" s="87"/>
      <c r="Z45" s="87"/>
      <c r="AA45" s="437"/>
      <c r="AC45" s="690" t="s">
        <v>411</v>
      </c>
      <c r="AD45" s="704">
        <f t="shared" ref="AD45:AK45" si="35">BC37</f>
        <v>75</v>
      </c>
      <c r="AE45" s="704">
        <f t="shared" si="35"/>
        <v>8</v>
      </c>
      <c r="AF45" s="704">
        <f t="shared" si="35"/>
        <v>17</v>
      </c>
      <c r="AG45" s="704">
        <f t="shared" si="35"/>
        <v>10</v>
      </c>
      <c r="AH45" s="704">
        <f t="shared" si="35"/>
        <v>5</v>
      </c>
      <c r="AI45" s="704">
        <f t="shared" si="35"/>
        <v>17</v>
      </c>
      <c r="AJ45" s="704">
        <f t="shared" si="35"/>
        <v>10</v>
      </c>
      <c r="AK45" s="704">
        <f t="shared" si="35"/>
        <v>3</v>
      </c>
      <c r="AL45" s="792"/>
      <c r="BB45" s="7" t="s">
        <v>526</v>
      </c>
      <c r="BC45" s="174">
        <f>+集計・資料①!X26</f>
        <v>10</v>
      </c>
      <c r="BD45" s="163">
        <f>+集計・資料①!Y26</f>
        <v>0</v>
      </c>
      <c r="BE45" s="163">
        <f>+集計・資料①!Z26</f>
        <v>0</v>
      </c>
      <c r="BF45" s="163">
        <f>+集計・資料①!AA26</f>
        <v>0</v>
      </c>
      <c r="BG45" s="163">
        <f>+集計・資料①!AB26</f>
        <v>0</v>
      </c>
      <c r="BH45" s="165">
        <f>+集計・資料①!AC26</f>
        <v>1</v>
      </c>
      <c r="BI45" s="165">
        <f>+集計・資料①!AD26</f>
        <v>2</v>
      </c>
      <c r="BJ45" s="165">
        <f>+集計・資料①!AE26</f>
        <v>0</v>
      </c>
      <c r="BK45" s="453">
        <f t="shared" si="26"/>
        <v>13</v>
      </c>
    </row>
    <row r="46" spans="1:63" ht="12.75" customHeight="1">
      <c r="A46" s="436"/>
      <c r="B46" s="87"/>
      <c r="C46" s="87"/>
      <c r="D46" s="87"/>
      <c r="E46" s="87"/>
      <c r="F46" s="87"/>
      <c r="G46" s="87"/>
      <c r="H46" s="87"/>
      <c r="I46" s="87"/>
      <c r="J46" s="87"/>
      <c r="K46" s="87"/>
      <c r="L46" s="87"/>
      <c r="M46" s="87"/>
      <c r="N46" s="87"/>
      <c r="O46" s="87"/>
      <c r="P46" s="87"/>
      <c r="Q46" s="87"/>
      <c r="R46" s="87"/>
      <c r="S46" s="87"/>
      <c r="T46" s="87"/>
      <c r="U46" s="87"/>
      <c r="V46" s="87"/>
      <c r="W46" s="87"/>
      <c r="X46" s="87"/>
      <c r="Y46" s="87"/>
      <c r="Z46" s="87"/>
      <c r="AA46" s="437"/>
      <c r="AC46" s="690" t="s">
        <v>412</v>
      </c>
      <c r="AD46" s="704">
        <f t="shared" ref="AD46:AK46" si="36">BC36</f>
        <v>63</v>
      </c>
      <c r="AE46" s="704">
        <f t="shared" si="36"/>
        <v>8</v>
      </c>
      <c r="AF46" s="704">
        <f t="shared" si="36"/>
        <v>9</v>
      </c>
      <c r="AG46" s="704">
        <f t="shared" si="36"/>
        <v>6</v>
      </c>
      <c r="AH46" s="704">
        <f t="shared" si="36"/>
        <v>2</v>
      </c>
      <c r="AI46" s="704">
        <f t="shared" si="36"/>
        <v>23</v>
      </c>
      <c r="AJ46" s="704">
        <f t="shared" si="36"/>
        <v>12</v>
      </c>
      <c r="AK46" s="704">
        <f t="shared" si="36"/>
        <v>1</v>
      </c>
      <c r="AL46" s="791"/>
      <c r="BB46" s="16" t="s">
        <v>536</v>
      </c>
      <c r="BC46" s="174">
        <f>+集計・資料①!X28</f>
        <v>77</v>
      </c>
      <c r="BD46" s="163">
        <f>+集計・資料①!Y28</f>
        <v>15</v>
      </c>
      <c r="BE46" s="163">
        <f>+集計・資料①!Z28</f>
        <v>20</v>
      </c>
      <c r="BF46" s="163">
        <f>+集計・資料①!AA28</f>
        <v>10</v>
      </c>
      <c r="BG46" s="163">
        <f>+集計・資料①!AB28</f>
        <v>6</v>
      </c>
      <c r="BH46" s="165">
        <f>+集計・資料①!AC28</f>
        <v>46</v>
      </c>
      <c r="BI46" s="165">
        <f>+集計・資料①!AD28</f>
        <v>12</v>
      </c>
      <c r="BJ46" s="165">
        <f>+集計・資料①!AE28</f>
        <v>3</v>
      </c>
      <c r="BK46" s="453">
        <f t="shared" si="26"/>
        <v>189</v>
      </c>
    </row>
    <row r="47" spans="1:63" ht="12.75" customHeight="1" thickBot="1">
      <c r="A47" s="436"/>
      <c r="B47" s="87"/>
      <c r="C47" s="87"/>
      <c r="D47" s="87"/>
      <c r="E47" s="87"/>
      <c r="F47" s="87"/>
      <c r="G47" s="87"/>
      <c r="H47" s="87"/>
      <c r="I47" s="87"/>
      <c r="J47" s="87"/>
      <c r="K47" s="87"/>
      <c r="L47" s="87"/>
      <c r="M47" s="87"/>
      <c r="N47" s="87"/>
      <c r="O47" s="87"/>
      <c r="P47" s="87"/>
      <c r="Q47" s="87"/>
      <c r="R47" s="87"/>
      <c r="S47" s="87"/>
      <c r="T47" s="87"/>
      <c r="U47" s="87"/>
      <c r="V47" s="87"/>
      <c r="W47" s="87"/>
      <c r="X47" s="87"/>
      <c r="Y47" s="87"/>
      <c r="Z47" s="87"/>
      <c r="AA47" s="437"/>
      <c r="AC47" s="690" t="s">
        <v>23</v>
      </c>
      <c r="AD47" s="704">
        <f t="shared" ref="AD47:AK47" si="37">BC35</f>
        <v>0</v>
      </c>
      <c r="AE47" s="704">
        <f t="shared" si="37"/>
        <v>0</v>
      </c>
      <c r="AF47" s="704">
        <f t="shared" si="37"/>
        <v>0</v>
      </c>
      <c r="AG47" s="704">
        <f t="shared" si="37"/>
        <v>0</v>
      </c>
      <c r="AH47" s="704">
        <f t="shared" si="37"/>
        <v>0</v>
      </c>
      <c r="AI47" s="704">
        <f t="shared" si="37"/>
        <v>0</v>
      </c>
      <c r="AJ47" s="704">
        <f t="shared" si="37"/>
        <v>0</v>
      </c>
      <c r="AK47" s="704">
        <f t="shared" si="37"/>
        <v>0</v>
      </c>
      <c r="AL47" s="792"/>
      <c r="BB47" s="8" t="s">
        <v>537</v>
      </c>
      <c r="BC47" s="175">
        <f>+集計・資料①!X30</f>
        <v>55</v>
      </c>
      <c r="BD47" s="166">
        <f>+集計・資料①!Y30</f>
        <v>21</v>
      </c>
      <c r="BE47" s="166">
        <f>+集計・資料①!Z30</f>
        <v>40</v>
      </c>
      <c r="BF47" s="166">
        <f>+集計・資料①!AA30</f>
        <v>22</v>
      </c>
      <c r="BG47" s="166">
        <f>+集計・資料①!AB30</f>
        <v>16</v>
      </c>
      <c r="BH47" s="167">
        <f>+集計・資料①!AC30</f>
        <v>40</v>
      </c>
      <c r="BI47" s="167">
        <f>+集計・資料①!AD30</f>
        <v>37</v>
      </c>
      <c r="BJ47" s="167">
        <f>+集計・資料①!AE30</f>
        <v>3</v>
      </c>
      <c r="BK47" s="454">
        <f t="shared" si="26"/>
        <v>234</v>
      </c>
    </row>
    <row r="48" spans="1:63" ht="12.75" customHeight="1" thickTop="1" thickBot="1">
      <c r="A48" s="436"/>
      <c r="B48" s="87"/>
      <c r="C48" s="87"/>
      <c r="D48" s="87"/>
      <c r="E48" s="87"/>
      <c r="F48" s="87"/>
      <c r="G48" s="87"/>
      <c r="H48" s="87"/>
      <c r="I48" s="87"/>
      <c r="J48" s="87"/>
      <c r="K48" s="87"/>
      <c r="L48" s="87"/>
      <c r="M48" s="87"/>
      <c r="N48" s="87"/>
      <c r="O48" s="87"/>
      <c r="P48" s="87"/>
      <c r="Q48" s="87"/>
      <c r="R48" s="87"/>
      <c r="S48" s="87"/>
      <c r="T48" s="87"/>
      <c r="U48" s="87"/>
      <c r="V48" s="87"/>
      <c r="W48" s="87"/>
      <c r="X48" s="87"/>
      <c r="Y48" s="87"/>
      <c r="Z48" s="87"/>
      <c r="AA48" s="437"/>
      <c r="AC48" s="575" t="s">
        <v>545</v>
      </c>
      <c r="AD48" s="704">
        <f>SUM(AD35:AD47)</f>
        <v>549</v>
      </c>
      <c r="AE48" s="704">
        <f t="shared" ref="AE48:AK48" si="38">SUM(AE35:AE47)</f>
        <v>91</v>
      </c>
      <c r="AF48" s="704">
        <f t="shared" si="38"/>
        <v>128</v>
      </c>
      <c r="AG48" s="704">
        <f t="shared" si="38"/>
        <v>70</v>
      </c>
      <c r="AH48" s="704">
        <f t="shared" si="38"/>
        <v>37</v>
      </c>
      <c r="AI48" s="704">
        <f t="shared" si="38"/>
        <v>250</v>
      </c>
      <c r="AJ48" s="704">
        <f t="shared" si="38"/>
        <v>131</v>
      </c>
      <c r="AK48" s="704">
        <f t="shared" si="38"/>
        <v>16</v>
      </c>
      <c r="AL48" s="791"/>
      <c r="BB48" s="33" t="s">
        <v>545</v>
      </c>
      <c r="BC48" s="168">
        <f>+集計・資料①!X32</f>
        <v>549</v>
      </c>
      <c r="BD48" s="169">
        <f>+集計・資料①!Y32</f>
        <v>91</v>
      </c>
      <c r="BE48" s="169">
        <f>+集計・資料①!Z32</f>
        <v>128</v>
      </c>
      <c r="BF48" s="169">
        <f>+集計・資料①!AA32</f>
        <v>70</v>
      </c>
      <c r="BG48" s="169">
        <f>+集計・資料①!AB32</f>
        <v>37</v>
      </c>
      <c r="BH48" s="170">
        <f>+集計・資料①!AC32</f>
        <v>250</v>
      </c>
      <c r="BI48" s="170">
        <f>+集計・資料①!AD32</f>
        <v>131</v>
      </c>
      <c r="BJ48" s="170">
        <f>+集計・資料①!AE32</f>
        <v>16</v>
      </c>
      <c r="BK48" s="455">
        <f t="shared" si="26"/>
        <v>1272</v>
      </c>
    </row>
    <row r="49" spans="1:63" ht="15" customHeight="1" thickBot="1">
      <c r="A49" s="436"/>
      <c r="B49" s="87"/>
      <c r="C49" s="87"/>
      <c r="D49" s="87"/>
      <c r="E49" s="87"/>
      <c r="F49" s="87"/>
      <c r="G49" s="87"/>
      <c r="H49" s="87"/>
      <c r="I49" s="87"/>
      <c r="J49" s="87"/>
      <c r="K49" s="87"/>
      <c r="L49" s="87"/>
      <c r="M49" s="87"/>
      <c r="N49" s="87"/>
      <c r="O49" s="87"/>
      <c r="P49" s="87"/>
      <c r="Q49" s="87"/>
      <c r="R49" s="87"/>
      <c r="S49" s="87"/>
      <c r="T49" s="87"/>
      <c r="U49" s="87"/>
      <c r="V49" s="87"/>
      <c r="W49" s="87"/>
      <c r="X49" s="87"/>
      <c r="Y49" s="87"/>
      <c r="Z49" s="87"/>
      <c r="AA49" s="437"/>
      <c r="AC49" s="159" t="s">
        <v>7</v>
      </c>
      <c r="AL49" s="792"/>
      <c r="BB49" s="159" t="s">
        <v>7</v>
      </c>
    </row>
    <row r="50" spans="1:63" ht="18.75" thickBot="1">
      <c r="A50" s="436"/>
      <c r="B50" s="87"/>
      <c r="C50" s="87"/>
      <c r="D50" s="87"/>
      <c r="E50" s="87"/>
      <c r="F50" s="87"/>
      <c r="G50" s="87"/>
      <c r="H50" s="87"/>
      <c r="I50" s="87"/>
      <c r="J50" s="87"/>
      <c r="K50" s="87"/>
      <c r="L50" s="87"/>
      <c r="M50" s="87"/>
      <c r="N50" s="87"/>
      <c r="O50" s="87"/>
      <c r="P50" s="87"/>
      <c r="Q50" s="87"/>
      <c r="R50" s="87"/>
      <c r="S50" s="87"/>
      <c r="T50" s="87"/>
      <c r="U50" s="87"/>
      <c r="V50" s="87"/>
      <c r="W50" s="87"/>
      <c r="X50" s="87"/>
      <c r="Y50" s="87"/>
      <c r="Z50" s="87"/>
      <c r="AA50" s="437"/>
      <c r="AC50" s="575" t="s">
        <v>8</v>
      </c>
      <c r="AD50" s="584" t="s">
        <v>575</v>
      </c>
      <c r="AE50" s="584" t="s">
        <v>576</v>
      </c>
      <c r="AF50" s="584" t="s">
        <v>577</v>
      </c>
      <c r="AG50" s="584" t="s">
        <v>578</v>
      </c>
      <c r="AH50" s="584" t="s">
        <v>579</v>
      </c>
      <c r="AI50" s="584" t="s">
        <v>580</v>
      </c>
      <c r="AJ50" s="576" t="s">
        <v>3</v>
      </c>
      <c r="AK50" s="575" t="s">
        <v>399</v>
      </c>
      <c r="AL50" s="791"/>
      <c r="AM50" s="791"/>
      <c r="BB50" s="27" t="s">
        <v>8</v>
      </c>
      <c r="BC50" s="178" t="s">
        <v>575</v>
      </c>
      <c r="BD50" s="161" t="s">
        <v>576</v>
      </c>
      <c r="BE50" s="161" t="s">
        <v>577</v>
      </c>
      <c r="BF50" s="161" t="s">
        <v>578</v>
      </c>
      <c r="BG50" s="161" t="s">
        <v>579</v>
      </c>
      <c r="BH50" s="176" t="s">
        <v>580</v>
      </c>
      <c r="BI50" s="157" t="s">
        <v>3</v>
      </c>
      <c r="BJ50" s="43" t="s">
        <v>399</v>
      </c>
      <c r="BK50" s="32" t="s">
        <v>545</v>
      </c>
    </row>
    <row r="51" spans="1:63" ht="12" customHeight="1">
      <c r="A51" s="436"/>
      <c r="B51" s="87"/>
      <c r="C51" s="87"/>
      <c r="D51" s="87"/>
      <c r="E51" s="87"/>
      <c r="F51" s="87"/>
      <c r="G51" s="87"/>
      <c r="H51" s="87"/>
      <c r="I51" s="87"/>
      <c r="J51" s="87"/>
      <c r="K51" s="87"/>
      <c r="L51" s="87"/>
      <c r="M51" s="87"/>
      <c r="N51" s="87"/>
      <c r="O51" s="87"/>
      <c r="P51" s="87"/>
      <c r="Q51" s="87"/>
      <c r="R51" s="87"/>
      <c r="S51" s="87"/>
      <c r="T51" s="87"/>
      <c r="U51" s="87"/>
      <c r="V51" s="87"/>
      <c r="W51" s="87"/>
      <c r="X51" s="87"/>
      <c r="Y51" s="87"/>
      <c r="Z51" s="87"/>
      <c r="AA51" s="437"/>
      <c r="AC51" s="577" t="s">
        <v>413</v>
      </c>
      <c r="AD51" s="704">
        <f t="shared" ref="AD51:AK51" si="39">BC56</f>
        <v>78</v>
      </c>
      <c r="AE51" s="704">
        <f t="shared" si="39"/>
        <v>10</v>
      </c>
      <c r="AF51" s="704">
        <f t="shared" si="39"/>
        <v>18</v>
      </c>
      <c r="AG51" s="704">
        <f t="shared" si="39"/>
        <v>8</v>
      </c>
      <c r="AH51" s="704">
        <f t="shared" si="39"/>
        <v>7</v>
      </c>
      <c r="AI51" s="704">
        <f t="shared" si="39"/>
        <v>18</v>
      </c>
      <c r="AJ51" s="704">
        <f t="shared" si="39"/>
        <v>17</v>
      </c>
      <c r="AK51" s="704">
        <f t="shared" si="39"/>
        <v>3</v>
      </c>
      <c r="AL51" s="792"/>
      <c r="AM51" s="791"/>
      <c r="BB51" s="177" t="s">
        <v>544</v>
      </c>
      <c r="BC51" s="497">
        <f>+集計・資料①!X40</f>
        <v>34</v>
      </c>
      <c r="BD51" s="498">
        <f>+集計・資料①!Y40</f>
        <v>4</v>
      </c>
      <c r="BE51" s="498">
        <f>+集計・資料①!Z40</f>
        <v>3</v>
      </c>
      <c r="BF51" s="498">
        <f>+集計・資料①!AA40</f>
        <v>2</v>
      </c>
      <c r="BG51" s="498">
        <f>+集計・資料①!AB40</f>
        <v>0</v>
      </c>
      <c r="BH51" s="498">
        <f>+集計・資料①!AC40</f>
        <v>24</v>
      </c>
      <c r="BI51" s="498">
        <f>+集計・資料①!AD40</f>
        <v>5</v>
      </c>
      <c r="BJ51" s="498">
        <f>+集計・資料①!AE40</f>
        <v>0</v>
      </c>
      <c r="BK51" s="453">
        <f>+SUM(BC51:BJ51)</f>
        <v>72</v>
      </c>
    </row>
    <row r="52" spans="1:63" ht="12" customHeight="1">
      <c r="A52" s="436"/>
      <c r="B52" s="87"/>
      <c r="C52" s="87"/>
      <c r="D52" s="87"/>
      <c r="E52" s="87"/>
      <c r="F52" s="87"/>
      <c r="G52" s="87"/>
      <c r="H52" s="87"/>
      <c r="I52" s="87"/>
      <c r="J52" s="87"/>
      <c r="K52" s="87"/>
      <c r="L52" s="87"/>
      <c r="M52" s="87"/>
      <c r="N52" s="87"/>
      <c r="O52" s="87"/>
      <c r="P52" s="87"/>
      <c r="Q52" s="87"/>
      <c r="R52" s="87"/>
      <c r="S52" s="87"/>
      <c r="T52" s="87"/>
      <c r="U52" s="87"/>
      <c r="V52" s="87"/>
      <c r="W52" s="87"/>
      <c r="X52" s="87"/>
      <c r="Y52" s="87"/>
      <c r="Z52" s="87"/>
      <c r="AA52" s="437"/>
      <c r="AC52" s="577" t="s">
        <v>414</v>
      </c>
      <c r="AD52" s="704">
        <f t="shared" ref="AD52:AK52" si="40">BC55</f>
        <v>171</v>
      </c>
      <c r="AE52" s="704">
        <f t="shared" si="40"/>
        <v>21</v>
      </c>
      <c r="AF52" s="704">
        <f t="shared" si="40"/>
        <v>48</v>
      </c>
      <c r="AG52" s="704">
        <f t="shared" si="40"/>
        <v>27</v>
      </c>
      <c r="AH52" s="704">
        <f t="shared" si="40"/>
        <v>18</v>
      </c>
      <c r="AI52" s="704">
        <f t="shared" si="40"/>
        <v>55</v>
      </c>
      <c r="AJ52" s="704">
        <f t="shared" si="40"/>
        <v>52</v>
      </c>
      <c r="AK52" s="704">
        <f t="shared" si="40"/>
        <v>6</v>
      </c>
      <c r="AL52" s="791"/>
      <c r="AM52" s="791"/>
      <c r="BB52" s="108" t="s">
        <v>430</v>
      </c>
      <c r="BC52" s="497">
        <f>+集計・資料①!X42</f>
        <v>40</v>
      </c>
      <c r="BD52" s="498">
        <f>+集計・資料①!Y42</f>
        <v>7</v>
      </c>
      <c r="BE52" s="498">
        <f>+集計・資料①!Z42</f>
        <v>8</v>
      </c>
      <c r="BF52" s="498">
        <f>+集計・資料①!AA42</f>
        <v>1</v>
      </c>
      <c r="BG52" s="498">
        <f>+集計・資料①!AB42</f>
        <v>0</v>
      </c>
      <c r="BH52" s="498">
        <f>+集計・資料①!AC42</f>
        <v>20</v>
      </c>
      <c r="BI52" s="498">
        <f>+集計・資料①!AD42</f>
        <v>8</v>
      </c>
      <c r="BJ52" s="498">
        <f>+集計・資料①!AE42</f>
        <v>0</v>
      </c>
      <c r="BK52" s="453">
        <f t="shared" ref="BK52:BK57" si="41">+SUM(BC52:BJ52)</f>
        <v>84</v>
      </c>
    </row>
    <row r="53" spans="1:63" ht="12" customHeight="1">
      <c r="A53" s="436"/>
      <c r="B53" s="87"/>
      <c r="C53" s="87"/>
      <c r="D53" s="87"/>
      <c r="E53" s="87"/>
      <c r="F53" s="87"/>
      <c r="G53" s="87"/>
      <c r="H53" s="87"/>
      <c r="I53" s="87"/>
      <c r="J53" s="87"/>
      <c r="K53" s="87"/>
      <c r="L53" s="87"/>
      <c r="M53" s="87"/>
      <c r="N53" s="87"/>
      <c r="O53" s="87"/>
      <c r="P53" s="87"/>
      <c r="Q53" s="87"/>
      <c r="R53" s="87"/>
      <c r="S53" s="87"/>
      <c r="T53" s="87"/>
      <c r="U53" s="87"/>
      <c r="V53" s="87"/>
      <c r="W53" s="87"/>
      <c r="X53" s="87"/>
      <c r="Y53" s="87"/>
      <c r="Z53" s="87"/>
      <c r="AA53" s="437"/>
      <c r="AC53" s="577" t="s">
        <v>415</v>
      </c>
      <c r="AD53" s="704">
        <f t="shared" ref="AD53:AK53" si="42">BC54</f>
        <v>173</v>
      </c>
      <c r="AE53" s="704">
        <f t="shared" si="42"/>
        <v>42</v>
      </c>
      <c r="AF53" s="704">
        <f t="shared" si="42"/>
        <v>40</v>
      </c>
      <c r="AG53" s="704">
        <f t="shared" si="42"/>
        <v>28</v>
      </c>
      <c r="AH53" s="704">
        <f t="shared" si="42"/>
        <v>11</v>
      </c>
      <c r="AI53" s="704">
        <f t="shared" si="42"/>
        <v>104</v>
      </c>
      <c r="AJ53" s="704">
        <f t="shared" si="42"/>
        <v>43</v>
      </c>
      <c r="AK53" s="704">
        <f t="shared" si="42"/>
        <v>6</v>
      </c>
      <c r="AL53" s="792"/>
      <c r="AM53" s="791"/>
      <c r="BB53" s="108" t="s">
        <v>431</v>
      </c>
      <c r="BC53" s="497">
        <f>+集計・資料①!X44</f>
        <v>53</v>
      </c>
      <c r="BD53" s="498">
        <f>+集計・資料①!Y44</f>
        <v>7</v>
      </c>
      <c r="BE53" s="498">
        <f>+集計・資料①!Z44</f>
        <v>11</v>
      </c>
      <c r="BF53" s="498">
        <f>+集計・資料①!AA44</f>
        <v>4</v>
      </c>
      <c r="BG53" s="498">
        <f>+集計・資料①!AB44</f>
        <v>1</v>
      </c>
      <c r="BH53" s="498">
        <f>+集計・資料①!AC44</f>
        <v>29</v>
      </c>
      <c r="BI53" s="498">
        <f>+集計・資料①!AD44</f>
        <v>6</v>
      </c>
      <c r="BJ53" s="498">
        <f>+集計・資料①!AE44</f>
        <v>1</v>
      </c>
      <c r="BK53" s="453">
        <f t="shared" si="41"/>
        <v>112</v>
      </c>
    </row>
    <row r="54" spans="1:63" ht="12" customHeight="1">
      <c r="A54" s="436"/>
      <c r="B54" s="87"/>
      <c r="C54" s="87"/>
      <c r="D54" s="87"/>
      <c r="E54" s="87"/>
      <c r="F54" s="87"/>
      <c r="G54" s="87"/>
      <c r="H54" s="87"/>
      <c r="I54" s="87"/>
      <c r="J54" s="87"/>
      <c r="K54" s="87"/>
      <c r="L54" s="87"/>
      <c r="M54" s="87"/>
      <c r="N54" s="87"/>
      <c r="O54" s="87"/>
      <c r="P54" s="87"/>
      <c r="Q54" s="87"/>
      <c r="R54" s="87"/>
      <c r="S54" s="87"/>
      <c r="T54" s="87"/>
      <c r="U54" s="87"/>
      <c r="V54" s="87"/>
      <c r="W54" s="87"/>
      <c r="X54" s="87"/>
      <c r="Y54" s="87"/>
      <c r="Z54" s="87"/>
      <c r="AA54" s="437"/>
      <c r="AC54" s="577" t="s">
        <v>416</v>
      </c>
      <c r="AD54" s="704">
        <f t="shared" ref="AD54:AK54" si="43">BC53</f>
        <v>53</v>
      </c>
      <c r="AE54" s="704">
        <f t="shared" si="43"/>
        <v>7</v>
      </c>
      <c r="AF54" s="704">
        <f t="shared" si="43"/>
        <v>11</v>
      </c>
      <c r="AG54" s="704">
        <f t="shared" si="43"/>
        <v>4</v>
      </c>
      <c r="AH54" s="704">
        <f t="shared" si="43"/>
        <v>1</v>
      </c>
      <c r="AI54" s="704">
        <f t="shared" si="43"/>
        <v>29</v>
      </c>
      <c r="AJ54" s="704">
        <f t="shared" si="43"/>
        <v>6</v>
      </c>
      <c r="AK54" s="704">
        <f t="shared" si="43"/>
        <v>1</v>
      </c>
      <c r="AL54" s="791"/>
      <c r="AM54" s="791"/>
      <c r="BB54" s="108" t="s">
        <v>432</v>
      </c>
      <c r="BC54" s="497">
        <f>+集計・資料①!X46</f>
        <v>173</v>
      </c>
      <c r="BD54" s="498">
        <f>+集計・資料①!Y46</f>
        <v>42</v>
      </c>
      <c r="BE54" s="498">
        <f>+集計・資料①!Z46</f>
        <v>40</v>
      </c>
      <c r="BF54" s="498">
        <f>+集計・資料①!AA46</f>
        <v>28</v>
      </c>
      <c r="BG54" s="498">
        <f>+集計・資料①!AB46</f>
        <v>11</v>
      </c>
      <c r="BH54" s="498">
        <f>+集計・資料①!AC46</f>
        <v>104</v>
      </c>
      <c r="BI54" s="498">
        <f>+集計・資料①!AD46</f>
        <v>43</v>
      </c>
      <c r="BJ54" s="498">
        <f>+集計・資料①!AE46</f>
        <v>6</v>
      </c>
      <c r="BK54" s="453">
        <f t="shared" si="41"/>
        <v>447</v>
      </c>
    </row>
    <row r="55" spans="1:63" ht="12" customHeight="1">
      <c r="A55" s="436"/>
      <c r="B55" s="87"/>
      <c r="C55" s="87"/>
      <c r="D55" s="87"/>
      <c r="E55" s="87"/>
      <c r="F55" s="87"/>
      <c r="G55" s="87"/>
      <c r="H55" s="87"/>
      <c r="I55" s="87"/>
      <c r="J55" s="87"/>
      <c r="K55" s="87"/>
      <c r="L55" s="87"/>
      <c r="M55" s="87"/>
      <c r="N55" s="87"/>
      <c r="O55" s="87"/>
      <c r="P55" s="87"/>
      <c r="Q55" s="87"/>
      <c r="R55" s="87"/>
      <c r="S55" s="87"/>
      <c r="T55" s="87"/>
      <c r="U55" s="87"/>
      <c r="V55" s="87"/>
      <c r="W55" s="87"/>
      <c r="X55" s="87"/>
      <c r="Y55" s="87"/>
      <c r="Z55" s="87"/>
      <c r="AA55" s="437"/>
      <c r="AC55" s="577" t="s">
        <v>417</v>
      </c>
      <c r="AD55" s="704">
        <f t="shared" ref="AD55:AK55" si="44">BC52</f>
        <v>40</v>
      </c>
      <c r="AE55" s="704">
        <f t="shared" si="44"/>
        <v>7</v>
      </c>
      <c r="AF55" s="704">
        <f t="shared" si="44"/>
        <v>8</v>
      </c>
      <c r="AG55" s="704">
        <f t="shared" si="44"/>
        <v>1</v>
      </c>
      <c r="AH55" s="704">
        <f t="shared" si="44"/>
        <v>0</v>
      </c>
      <c r="AI55" s="704">
        <f t="shared" si="44"/>
        <v>20</v>
      </c>
      <c r="AJ55" s="704">
        <f t="shared" si="44"/>
        <v>8</v>
      </c>
      <c r="AK55" s="704">
        <f t="shared" si="44"/>
        <v>0</v>
      </c>
      <c r="BB55" s="108" t="s">
        <v>433</v>
      </c>
      <c r="BC55" s="497">
        <f>+集計・資料①!X48</f>
        <v>171</v>
      </c>
      <c r="BD55" s="498">
        <f>+集計・資料①!Y48</f>
        <v>21</v>
      </c>
      <c r="BE55" s="498">
        <f>+集計・資料①!Z48</f>
        <v>48</v>
      </c>
      <c r="BF55" s="498">
        <f>+集計・資料①!AA48</f>
        <v>27</v>
      </c>
      <c r="BG55" s="498">
        <f>+集計・資料①!AB48</f>
        <v>18</v>
      </c>
      <c r="BH55" s="498">
        <f>+集計・資料①!AC48</f>
        <v>55</v>
      </c>
      <c r="BI55" s="498">
        <f>+集計・資料①!AD48</f>
        <v>52</v>
      </c>
      <c r="BJ55" s="498">
        <f>+集計・資料①!AE48</f>
        <v>6</v>
      </c>
      <c r="BK55" s="453">
        <f t="shared" si="41"/>
        <v>398</v>
      </c>
    </row>
    <row r="56" spans="1:63" ht="12" customHeight="1" thickBot="1">
      <c r="A56" s="436"/>
      <c r="B56" s="87"/>
      <c r="C56" s="87"/>
      <c r="D56" s="87"/>
      <c r="E56" s="87"/>
      <c r="F56" s="87"/>
      <c r="G56" s="87"/>
      <c r="H56" s="87"/>
      <c r="I56" s="87"/>
      <c r="J56" s="87"/>
      <c r="K56" s="87"/>
      <c r="L56" s="87"/>
      <c r="M56" s="87"/>
      <c r="N56" s="87"/>
      <c r="O56" s="87"/>
      <c r="P56" s="87"/>
      <c r="Q56" s="87"/>
      <c r="R56" s="87"/>
      <c r="S56" s="87"/>
      <c r="T56" s="87"/>
      <c r="U56" s="87"/>
      <c r="V56" s="87"/>
      <c r="W56" s="87"/>
      <c r="X56" s="87"/>
      <c r="Y56" s="87"/>
      <c r="Z56" s="87"/>
      <c r="AA56" s="437"/>
      <c r="AC56" s="577" t="s">
        <v>418</v>
      </c>
      <c r="AD56" s="704">
        <f t="shared" ref="AD56:AK56" si="45">BC51</f>
        <v>34</v>
      </c>
      <c r="AE56" s="704">
        <f t="shared" si="45"/>
        <v>4</v>
      </c>
      <c r="AF56" s="704">
        <f t="shared" si="45"/>
        <v>3</v>
      </c>
      <c r="AG56" s="704">
        <f t="shared" si="45"/>
        <v>2</v>
      </c>
      <c r="AH56" s="704">
        <f t="shared" si="45"/>
        <v>0</v>
      </c>
      <c r="AI56" s="704">
        <f t="shared" si="45"/>
        <v>24</v>
      </c>
      <c r="AJ56" s="704">
        <f t="shared" si="45"/>
        <v>5</v>
      </c>
      <c r="AK56" s="704">
        <f t="shared" si="45"/>
        <v>0</v>
      </c>
      <c r="BB56" s="179" t="s">
        <v>434</v>
      </c>
      <c r="BC56" s="499">
        <f>+集計・資料①!X50</f>
        <v>78</v>
      </c>
      <c r="BD56" s="500">
        <f>+集計・資料①!Y50</f>
        <v>10</v>
      </c>
      <c r="BE56" s="500">
        <f>+集計・資料①!Z50</f>
        <v>18</v>
      </c>
      <c r="BF56" s="500">
        <f>+集計・資料①!AA50</f>
        <v>8</v>
      </c>
      <c r="BG56" s="500">
        <f>+集計・資料①!AB50</f>
        <v>7</v>
      </c>
      <c r="BH56" s="500">
        <f>+集計・資料①!AC50</f>
        <v>18</v>
      </c>
      <c r="BI56" s="500">
        <f>+集計・資料①!AD50</f>
        <v>17</v>
      </c>
      <c r="BJ56" s="500">
        <f>+集計・資料①!AE50</f>
        <v>3</v>
      </c>
      <c r="BK56" s="454">
        <f t="shared" si="41"/>
        <v>159</v>
      </c>
    </row>
    <row r="57" spans="1:63" ht="12" customHeight="1" thickTop="1" thickBot="1">
      <c r="A57" s="436"/>
      <c r="B57" s="87"/>
      <c r="C57" s="87"/>
      <c r="D57" s="87"/>
      <c r="E57" s="87"/>
      <c r="F57" s="87"/>
      <c r="G57" s="87"/>
      <c r="H57" s="87"/>
      <c r="I57" s="87"/>
      <c r="J57" s="87"/>
      <c r="K57" s="87"/>
      <c r="L57" s="87"/>
      <c r="M57" s="87"/>
      <c r="N57" s="87"/>
      <c r="O57" s="87"/>
      <c r="P57" s="87"/>
      <c r="Q57" s="87"/>
      <c r="R57" s="87"/>
      <c r="S57" s="87"/>
      <c r="T57" s="87"/>
      <c r="U57" s="87"/>
      <c r="V57" s="87"/>
      <c r="W57" s="87"/>
      <c r="X57" s="87"/>
      <c r="Y57" s="87"/>
      <c r="Z57" s="87"/>
      <c r="AA57" s="437"/>
      <c r="AC57" s="575" t="s">
        <v>545</v>
      </c>
      <c r="AD57" s="703">
        <f>SUM(AD51:AD56)</f>
        <v>549</v>
      </c>
      <c r="AE57" s="703">
        <f t="shared" ref="AE57:AK57" si="46">SUM(AE51:AE56)</f>
        <v>91</v>
      </c>
      <c r="AF57" s="703">
        <f t="shared" si="46"/>
        <v>128</v>
      </c>
      <c r="AG57" s="703">
        <f t="shared" si="46"/>
        <v>70</v>
      </c>
      <c r="AH57" s="703">
        <f t="shared" si="46"/>
        <v>37</v>
      </c>
      <c r="AI57" s="703">
        <f t="shared" si="46"/>
        <v>250</v>
      </c>
      <c r="AJ57" s="703">
        <f t="shared" si="46"/>
        <v>131</v>
      </c>
      <c r="AK57" s="703">
        <f t="shared" si="46"/>
        <v>16</v>
      </c>
      <c r="BB57" s="31" t="s">
        <v>545</v>
      </c>
      <c r="BC57" s="501">
        <f>+集計・資料①!X52</f>
        <v>549</v>
      </c>
      <c r="BD57" s="502">
        <f>+集計・資料①!Y52</f>
        <v>91</v>
      </c>
      <c r="BE57" s="502">
        <f>+集計・資料①!Z52</f>
        <v>128</v>
      </c>
      <c r="BF57" s="502">
        <f>+集計・資料①!AA52</f>
        <v>70</v>
      </c>
      <c r="BG57" s="502">
        <f>+集計・資料①!AB52</f>
        <v>37</v>
      </c>
      <c r="BH57" s="502">
        <f>+集計・資料①!AC52</f>
        <v>250</v>
      </c>
      <c r="BI57" s="502">
        <f>+集計・資料①!AD52</f>
        <v>131</v>
      </c>
      <c r="BJ57" s="502">
        <f>+集計・資料①!AE52</f>
        <v>16</v>
      </c>
      <c r="BK57" s="455">
        <f t="shared" si="41"/>
        <v>1272</v>
      </c>
    </row>
    <row r="58" spans="1:63">
      <c r="A58" s="436"/>
      <c r="B58" s="87"/>
      <c r="C58" s="87"/>
      <c r="D58" s="87"/>
      <c r="E58" s="87"/>
      <c r="F58" s="87"/>
      <c r="G58" s="87"/>
      <c r="H58" s="87"/>
      <c r="I58" s="87"/>
      <c r="J58" s="87"/>
      <c r="K58" s="87"/>
      <c r="L58" s="87"/>
      <c r="M58" s="87"/>
      <c r="N58" s="87"/>
      <c r="O58" s="87"/>
      <c r="P58" s="87"/>
      <c r="Q58" s="87"/>
      <c r="R58" s="87"/>
      <c r="S58" s="87"/>
      <c r="T58" s="87"/>
      <c r="U58" s="87"/>
      <c r="V58" s="87"/>
      <c r="W58" s="87"/>
      <c r="X58" s="87"/>
      <c r="Y58" s="87"/>
      <c r="Z58" s="87"/>
      <c r="AA58" s="437"/>
    </row>
    <row r="59" spans="1:63">
      <c r="A59" s="436"/>
      <c r="B59" s="87"/>
      <c r="C59" s="87"/>
      <c r="D59" s="87"/>
      <c r="E59" s="87"/>
      <c r="F59" s="87"/>
      <c r="G59" s="87"/>
      <c r="H59" s="87"/>
      <c r="I59" s="87"/>
      <c r="J59" s="87"/>
      <c r="K59" s="87"/>
      <c r="L59" s="87"/>
      <c r="M59" s="87"/>
      <c r="N59" s="87"/>
      <c r="O59" s="87"/>
      <c r="P59" s="87"/>
      <c r="Q59" s="87"/>
      <c r="R59" s="87"/>
      <c r="S59" s="87"/>
      <c r="T59" s="87"/>
      <c r="U59" s="87"/>
      <c r="V59" s="87"/>
      <c r="W59" s="87"/>
      <c r="X59" s="87"/>
      <c r="Y59" s="87"/>
      <c r="Z59" s="87"/>
      <c r="AA59" s="437"/>
    </row>
    <row r="60" spans="1:63">
      <c r="A60" s="436"/>
      <c r="B60" s="87"/>
      <c r="C60" s="87"/>
      <c r="D60" s="87"/>
      <c r="E60" s="87"/>
      <c r="F60" s="87"/>
      <c r="G60" s="87"/>
      <c r="H60" s="87"/>
      <c r="I60" s="87"/>
      <c r="J60" s="87"/>
      <c r="K60" s="87"/>
      <c r="L60" s="87"/>
      <c r="M60" s="87"/>
      <c r="N60" s="87"/>
      <c r="O60" s="87"/>
      <c r="P60" s="87"/>
      <c r="Q60" s="87"/>
      <c r="R60" s="87"/>
      <c r="S60" s="87"/>
      <c r="T60" s="87"/>
      <c r="U60" s="87"/>
      <c r="V60" s="87"/>
      <c r="W60" s="87"/>
      <c r="X60" s="87"/>
      <c r="Y60" s="87"/>
      <c r="Z60" s="87"/>
      <c r="AA60" s="437"/>
    </row>
    <row r="61" spans="1:63">
      <c r="A61" s="436"/>
      <c r="B61" s="87"/>
      <c r="C61" s="87"/>
      <c r="D61" s="87"/>
      <c r="E61" s="87"/>
      <c r="F61" s="87"/>
      <c r="G61" s="87"/>
      <c r="H61" s="87"/>
      <c r="I61" s="87"/>
      <c r="J61" s="87"/>
      <c r="K61" s="87"/>
      <c r="L61" s="87"/>
      <c r="M61" s="87"/>
      <c r="N61" s="87"/>
      <c r="O61" s="87"/>
      <c r="P61" s="87"/>
      <c r="Q61" s="87"/>
      <c r="R61" s="87"/>
      <c r="S61" s="87"/>
      <c r="T61" s="87"/>
      <c r="U61" s="87"/>
      <c r="V61" s="87"/>
      <c r="W61" s="87"/>
      <c r="X61" s="87"/>
      <c r="Y61" s="87"/>
      <c r="Z61" s="87"/>
      <c r="AA61" s="437"/>
    </row>
    <row r="62" spans="1:63">
      <c r="A62" s="436"/>
      <c r="B62" s="87"/>
      <c r="C62" s="87"/>
      <c r="D62" s="87"/>
      <c r="E62" s="87"/>
      <c r="F62" s="87"/>
      <c r="G62" s="87"/>
      <c r="H62" s="87"/>
      <c r="I62" s="87"/>
      <c r="J62" s="87"/>
      <c r="K62" s="87"/>
      <c r="L62" s="87"/>
      <c r="M62" s="87"/>
      <c r="N62" s="87"/>
      <c r="O62" s="87"/>
      <c r="P62" s="87"/>
      <c r="Q62" s="87"/>
      <c r="R62" s="87"/>
      <c r="S62" s="87"/>
      <c r="T62" s="87"/>
      <c r="U62" s="87"/>
      <c r="V62" s="87"/>
      <c r="W62" s="87"/>
      <c r="X62" s="87"/>
      <c r="Y62" s="87"/>
      <c r="Z62" s="87"/>
      <c r="AA62" s="437"/>
    </row>
    <row r="63" spans="1:63">
      <c r="A63" s="436"/>
      <c r="B63" s="87"/>
      <c r="C63" s="87"/>
      <c r="D63" s="87"/>
      <c r="E63" s="87"/>
      <c r="F63" s="87"/>
      <c r="G63" s="87"/>
      <c r="H63" s="87"/>
      <c r="I63" s="87"/>
      <c r="J63" s="87"/>
      <c r="K63" s="87"/>
      <c r="L63" s="87"/>
      <c r="M63" s="87"/>
      <c r="N63" s="87"/>
      <c r="O63" s="87"/>
      <c r="P63" s="87"/>
      <c r="Q63" s="87"/>
      <c r="R63" s="87"/>
      <c r="S63" s="87"/>
      <c r="T63" s="87"/>
      <c r="U63" s="87"/>
      <c r="V63" s="87"/>
      <c r="W63" s="87"/>
      <c r="X63" s="87"/>
      <c r="Y63" s="87"/>
      <c r="Z63" s="87"/>
      <c r="AA63" s="437"/>
    </row>
    <row r="64" spans="1:63">
      <c r="A64" s="436"/>
      <c r="B64" s="87"/>
      <c r="C64" s="87"/>
      <c r="D64" s="87"/>
      <c r="E64" s="87"/>
      <c r="F64" s="87"/>
      <c r="G64" s="87"/>
      <c r="H64" s="87"/>
      <c r="I64" s="87"/>
      <c r="J64" s="87"/>
      <c r="K64" s="87"/>
      <c r="L64" s="87"/>
      <c r="M64" s="87"/>
      <c r="N64" s="87"/>
      <c r="O64" s="87"/>
      <c r="P64" s="87"/>
      <c r="Q64" s="87"/>
      <c r="R64" s="87"/>
      <c r="S64" s="87"/>
      <c r="T64" s="87"/>
      <c r="U64" s="87"/>
      <c r="V64" s="87"/>
      <c r="W64" s="87"/>
      <c r="X64" s="87"/>
      <c r="Y64" s="87"/>
      <c r="Z64" s="87"/>
      <c r="AA64" s="437"/>
    </row>
    <row r="65" spans="1:27">
      <c r="A65" s="436"/>
      <c r="B65" s="87"/>
      <c r="C65" s="87"/>
      <c r="D65" s="87"/>
      <c r="E65" s="87"/>
      <c r="F65" s="87"/>
      <c r="G65" s="87"/>
      <c r="H65" s="87"/>
      <c r="I65" s="87"/>
      <c r="J65" s="87"/>
      <c r="K65" s="87"/>
      <c r="L65" s="87"/>
      <c r="M65" s="87"/>
      <c r="N65" s="87"/>
      <c r="O65" s="87"/>
      <c r="P65" s="87"/>
      <c r="Q65" s="87"/>
      <c r="R65" s="87"/>
      <c r="S65" s="87"/>
      <c r="T65" s="87"/>
      <c r="U65" s="87"/>
      <c r="V65" s="87"/>
      <c r="W65" s="87"/>
      <c r="X65" s="87"/>
      <c r="Y65" s="87"/>
      <c r="Z65" s="87"/>
      <c r="AA65" s="437"/>
    </row>
    <row r="66" spans="1:27">
      <c r="A66" s="436"/>
      <c r="B66" s="87"/>
      <c r="C66" s="87"/>
      <c r="D66" s="87"/>
      <c r="E66" s="87"/>
      <c r="F66" s="87"/>
      <c r="G66" s="87"/>
      <c r="H66" s="87"/>
      <c r="I66" s="87"/>
      <c r="J66" s="87"/>
      <c r="K66" s="87"/>
      <c r="L66" s="87"/>
      <c r="M66" s="87"/>
      <c r="N66" s="87"/>
      <c r="O66" s="87"/>
      <c r="P66" s="87"/>
      <c r="Q66" s="87"/>
      <c r="R66" s="87"/>
      <c r="S66" s="87"/>
      <c r="T66" s="87"/>
      <c r="U66" s="87"/>
      <c r="V66" s="87"/>
      <c r="W66" s="87"/>
      <c r="X66" s="87"/>
      <c r="Y66" s="87"/>
      <c r="Z66" s="87"/>
      <c r="AA66" s="437"/>
    </row>
    <row r="67" spans="1:27">
      <c r="A67" s="436"/>
      <c r="B67" s="87"/>
      <c r="C67" s="87"/>
      <c r="D67" s="87"/>
      <c r="E67" s="87"/>
      <c r="F67" s="87"/>
      <c r="G67" s="87"/>
      <c r="H67" s="87"/>
      <c r="I67" s="87"/>
      <c r="J67" s="87"/>
      <c r="K67" s="87"/>
      <c r="L67" s="87"/>
      <c r="M67" s="87"/>
      <c r="N67" s="87"/>
      <c r="O67" s="87"/>
      <c r="P67" s="87"/>
      <c r="Q67" s="87"/>
      <c r="R67" s="87"/>
      <c r="S67" s="87"/>
      <c r="T67" s="87"/>
      <c r="U67" s="87"/>
      <c r="V67" s="87"/>
      <c r="W67" s="87"/>
      <c r="X67" s="87"/>
      <c r="Y67" s="87"/>
      <c r="Z67" s="87"/>
      <c r="AA67" s="437"/>
    </row>
    <row r="68" spans="1:27">
      <c r="A68" s="436"/>
      <c r="B68" s="87"/>
      <c r="C68" s="87"/>
      <c r="D68" s="87"/>
      <c r="E68" s="87"/>
      <c r="F68" s="87"/>
      <c r="G68" s="87"/>
      <c r="H68" s="87"/>
      <c r="I68" s="87"/>
      <c r="J68" s="87"/>
      <c r="K68" s="87"/>
      <c r="L68" s="87"/>
      <c r="M68" s="87"/>
      <c r="N68" s="87"/>
      <c r="O68" s="87"/>
      <c r="P68" s="87"/>
      <c r="Q68" s="87"/>
      <c r="R68" s="87"/>
      <c r="S68" s="87"/>
      <c r="T68" s="87"/>
      <c r="U68" s="87"/>
      <c r="V68" s="87"/>
      <c r="W68" s="87"/>
      <c r="X68" s="87"/>
      <c r="Y68" s="87"/>
      <c r="Z68" s="87"/>
      <c r="AA68" s="437"/>
    </row>
    <row r="69" spans="1:27">
      <c r="A69" s="436"/>
      <c r="B69" s="87"/>
      <c r="C69" s="87"/>
      <c r="D69" s="87"/>
      <c r="E69" s="87"/>
      <c r="F69" s="87"/>
      <c r="G69" s="87"/>
      <c r="H69" s="87"/>
      <c r="I69" s="87"/>
      <c r="J69" s="87"/>
      <c r="K69" s="87"/>
      <c r="L69" s="87"/>
      <c r="M69" s="87"/>
      <c r="N69" s="87"/>
      <c r="O69" s="87"/>
      <c r="P69" s="87"/>
      <c r="Q69" s="87"/>
      <c r="R69" s="87"/>
      <c r="S69" s="87"/>
      <c r="T69" s="87"/>
      <c r="U69" s="87"/>
      <c r="V69" s="87"/>
      <c r="W69" s="87"/>
      <c r="X69" s="87"/>
      <c r="Y69" s="87"/>
      <c r="Z69" s="87"/>
      <c r="AA69" s="437"/>
    </row>
    <row r="70" spans="1:27">
      <c r="A70" s="438"/>
      <c r="B70" s="439"/>
      <c r="C70" s="439"/>
      <c r="D70" s="439"/>
      <c r="E70" s="439"/>
      <c r="F70" s="439"/>
      <c r="G70" s="439"/>
      <c r="H70" s="439"/>
      <c r="I70" s="439"/>
      <c r="J70" s="439"/>
      <c r="K70" s="439"/>
      <c r="L70" s="439"/>
      <c r="M70" s="439"/>
      <c r="N70" s="439"/>
      <c r="O70" s="439"/>
      <c r="P70" s="439"/>
      <c r="Q70" s="439"/>
      <c r="R70" s="439"/>
      <c r="S70" s="439"/>
      <c r="T70" s="439"/>
      <c r="U70" s="439"/>
      <c r="V70" s="439"/>
      <c r="W70" s="439"/>
      <c r="X70" s="439"/>
      <c r="Y70" s="439"/>
      <c r="Z70" s="439"/>
      <c r="AA70" s="440"/>
    </row>
    <row r="71" spans="1:27">
      <c r="A71" s="87"/>
      <c r="B71" s="87"/>
      <c r="C71" s="87"/>
      <c r="D71" s="87"/>
      <c r="E71" s="87"/>
      <c r="F71" s="87"/>
      <c r="G71" s="87"/>
      <c r="H71" s="87"/>
      <c r="I71" s="87"/>
      <c r="J71" s="87"/>
      <c r="K71" s="87"/>
      <c r="L71" s="87"/>
      <c r="M71" s="87"/>
      <c r="N71" s="87"/>
      <c r="O71" s="87"/>
      <c r="P71" s="87"/>
      <c r="Q71" s="87"/>
      <c r="R71" s="87"/>
      <c r="S71" s="87"/>
      <c r="T71" s="87"/>
      <c r="U71" s="87"/>
      <c r="V71" s="87"/>
      <c r="W71" s="87"/>
      <c r="X71" s="87"/>
      <c r="Y71" s="87"/>
      <c r="Z71" s="87"/>
      <c r="AA71" s="87"/>
    </row>
    <row r="72" spans="1:27">
      <c r="A72" s="87"/>
      <c r="B72" s="87"/>
      <c r="C72" s="87"/>
      <c r="D72" s="87"/>
      <c r="E72" s="87"/>
      <c r="F72" s="87"/>
      <c r="G72" s="87"/>
      <c r="H72" s="87"/>
      <c r="I72" s="87"/>
      <c r="J72" s="87"/>
      <c r="K72" s="87"/>
      <c r="L72" s="87"/>
      <c r="M72" s="87"/>
      <c r="N72" s="87"/>
      <c r="O72" s="87"/>
      <c r="P72" s="87"/>
      <c r="Q72" s="87"/>
      <c r="R72" s="87"/>
      <c r="S72" s="87"/>
      <c r="T72" s="87"/>
      <c r="U72" s="87"/>
      <c r="V72" s="87"/>
      <c r="W72" s="87"/>
      <c r="X72" s="87"/>
      <c r="Y72" s="87"/>
      <c r="Z72" s="87"/>
      <c r="AA72" s="87"/>
    </row>
    <row r="73" spans="1:27">
      <c r="A73" s="87"/>
      <c r="B73" s="87"/>
      <c r="C73" s="87"/>
      <c r="D73" s="87"/>
      <c r="E73" s="87"/>
      <c r="F73" s="87"/>
      <c r="G73" s="87"/>
      <c r="H73" s="87"/>
      <c r="I73" s="87"/>
      <c r="J73" s="87"/>
      <c r="K73" s="87"/>
      <c r="L73" s="87"/>
      <c r="M73" s="87"/>
      <c r="N73" s="87"/>
      <c r="O73" s="87"/>
      <c r="P73" s="87"/>
      <c r="Q73" s="87"/>
      <c r="R73" s="87"/>
      <c r="S73" s="87"/>
      <c r="T73" s="87"/>
      <c r="U73" s="87"/>
      <c r="V73" s="87"/>
      <c r="W73" s="87"/>
      <c r="X73" s="87"/>
      <c r="Y73" s="87"/>
      <c r="Z73" s="87"/>
      <c r="AA73" s="87"/>
    </row>
    <row r="74" spans="1:27">
      <c r="A74" s="87"/>
      <c r="B74" s="87"/>
      <c r="C74" s="87"/>
      <c r="D74" s="87"/>
      <c r="E74" s="87"/>
      <c r="F74" s="87"/>
      <c r="G74" s="87"/>
      <c r="H74" s="87"/>
      <c r="I74" s="87"/>
      <c r="J74" s="87"/>
      <c r="K74" s="87"/>
      <c r="L74" s="87"/>
      <c r="M74" s="87"/>
      <c r="N74" s="87"/>
      <c r="O74" s="87"/>
      <c r="P74" s="87"/>
      <c r="Q74" s="87"/>
      <c r="R74" s="87"/>
      <c r="S74" s="87"/>
      <c r="T74" s="87"/>
      <c r="U74" s="87"/>
      <c r="V74" s="87"/>
      <c r="W74" s="87"/>
      <c r="X74" s="87"/>
      <c r="Y74" s="87"/>
      <c r="Z74" s="87"/>
      <c r="AA74" s="87"/>
    </row>
    <row r="75" spans="1:27">
      <c r="A75" s="87"/>
      <c r="B75" s="87"/>
      <c r="C75" s="87"/>
      <c r="D75" s="87"/>
      <c r="E75" s="87"/>
      <c r="F75" s="87"/>
      <c r="G75" s="87"/>
      <c r="H75" s="87"/>
      <c r="I75" s="87"/>
      <c r="J75" s="87"/>
      <c r="K75" s="87"/>
      <c r="L75" s="87"/>
      <c r="M75" s="87"/>
      <c r="N75" s="87"/>
      <c r="O75" s="87"/>
      <c r="P75" s="87"/>
      <c r="Q75" s="87"/>
      <c r="R75" s="87"/>
      <c r="S75" s="87"/>
      <c r="T75" s="87"/>
      <c r="U75" s="87"/>
      <c r="V75" s="87"/>
      <c r="W75" s="87"/>
      <c r="X75" s="87"/>
      <c r="Y75" s="87"/>
      <c r="Z75" s="87"/>
      <c r="AA75" s="87"/>
    </row>
    <row r="76" spans="1:27">
      <c r="A76" s="87"/>
      <c r="B76" s="87"/>
      <c r="C76" s="87"/>
      <c r="D76" s="87"/>
      <c r="E76" s="87"/>
      <c r="F76" s="87"/>
      <c r="G76" s="87"/>
      <c r="H76" s="87"/>
      <c r="I76" s="87"/>
      <c r="J76" s="87"/>
      <c r="K76" s="87"/>
      <c r="L76" s="87"/>
      <c r="M76" s="87"/>
      <c r="N76" s="87"/>
      <c r="O76" s="87"/>
      <c r="P76" s="87"/>
      <c r="Q76" s="87"/>
      <c r="R76" s="87"/>
      <c r="S76" s="87"/>
      <c r="T76" s="87"/>
      <c r="U76" s="87"/>
      <c r="V76" s="87"/>
      <c r="W76" s="87"/>
      <c r="X76" s="87"/>
      <c r="Y76" s="87"/>
      <c r="Z76" s="87"/>
      <c r="AA76" s="87"/>
    </row>
    <row r="77" spans="1:27">
      <c r="A77" s="87"/>
      <c r="B77" s="87"/>
      <c r="C77" s="87"/>
      <c r="D77" s="87"/>
      <c r="E77" s="87"/>
      <c r="F77" s="87"/>
      <c r="G77" s="87"/>
      <c r="H77" s="87"/>
      <c r="I77" s="87"/>
      <c r="J77" s="87"/>
      <c r="K77" s="87"/>
      <c r="L77" s="87"/>
      <c r="M77" s="87"/>
      <c r="N77" s="87"/>
      <c r="O77" s="87"/>
      <c r="P77" s="87"/>
      <c r="Q77" s="87"/>
      <c r="R77" s="87"/>
      <c r="S77" s="87"/>
      <c r="T77" s="87"/>
      <c r="U77" s="87"/>
      <c r="V77" s="87"/>
      <c r="W77" s="87"/>
      <c r="X77" s="87"/>
      <c r="Y77" s="87"/>
      <c r="Z77" s="87"/>
      <c r="AA77" s="87"/>
    </row>
    <row r="78" spans="1:27">
      <c r="A78" s="87"/>
      <c r="B78" s="87"/>
      <c r="C78" s="87"/>
      <c r="D78" s="87"/>
      <c r="E78" s="87"/>
      <c r="F78" s="87"/>
      <c r="G78" s="87"/>
      <c r="H78" s="87"/>
      <c r="I78" s="87"/>
      <c r="J78" s="87"/>
      <c r="K78" s="87"/>
      <c r="L78" s="87"/>
      <c r="M78" s="87"/>
      <c r="N78" s="87"/>
      <c r="O78" s="87"/>
      <c r="P78" s="87"/>
      <c r="Q78" s="87"/>
      <c r="R78" s="87"/>
      <c r="S78" s="87"/>
      <c r="T78" s="87"/>
      <c r="U78" s="87"/>
      <c r="V78" s="87"/>
      <c r="W78" s="87"/>
      <c r="X78" s="87"/>
      <c r="Y78" s="87"/>
      <c r="Z78" s="87"/>
      <c r="AA78" s="87"/>
    </row>
    <row r="79" spans="1:27">
      <c r="A79" s="87"/>
      <c r="B79" s="87"/>
      <c r="C79" s="87"/>
      <c r="D79" s="87"/>
      <c r="E79" s="87"/>
      <c r="F79" s="87"/>
      <c r="G79" s="87"/>
      <c r="H79" s="87"/>
      <c r="I79" s="87"/>
      <c r="J79" s="87"/>
      <c r="K79" s="87"/>
      <c r="L79" s="87"/>
      <c r="M79" s="87"/>
      <c r="N79" s="87"/>
      <c r="O79" s="87"/>
      <c r="P79" s="87"/>
      <c r="Q79" s="87"/>
      <c r="R79" s="87"/>
      <c r="S79" s="87"/>
      <c r="T79" s="87"/>
      <c r="U79" s="87"/>
      <c r="V79" s="87"/>
      <c r="W79" s="87"/>
      <c r="X79" s="87"/>
      <c r="Y79" s="87"/>
      <c r="Z79" s="87"/>
      <c r="AA79" s="87"/>
    </row>
  </sheetData>
  <mergeCells count="4">
    <mergeCell ref="A1:B1"/>
    <mergeCell ref="V1:AA1"/>
    <mergeCell ref="B3:L15"/>
    <mergeCell ref="AM15:AX27"/>
  </mergeCells>
  <phoneticPr fontId="4"/>
  <conditionalFormatting sqref="AD8:AD19">
    <cfRule type="top10" dxfId="40" priority="4" rank="1"/>
  </conditionalFormatting>
  <conditionalFormatting sqref="AD5:AK5">
    <cfRule type="top10" dxfId="39" priority="3" rank="1"/>
  </conditionalFormatting>
  <printOptions horizontalCentered="1" verticalCentered="1"/>
  <pageMargins left="0.36" right="0.39370078740157483" top="0.39370078740157483" bottom="0.39370078740157483" header="0.51181102362204722" footer="0.51181102362204722"/>
  <pageSetup paperSize="9" scale="89" orientation="portrait" r:id="rId1"/>
  <headerFooter alignWithMargins="0"/>
  <colBreaks count="3" manualBreakCount="3">
    <brk id="27" max="69" man="1"/>
    <brk id="52" max="1048575" man="1"/>
    <brk id="62"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業種リスト!$A$2:$A$14</xm:f>
          </x14:formula1>
          <xm:sqref>AO6:AQ7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35</vt:i4>
      </vt:variant>
      <vt:variant>
        <vt:lpstr>名前付き一覧</vt:lpstr>
      </vt:variant>
      <vt:variant>
        <vt:i4>35</vt:i4>
      </vt:variant>
    </vt:vector>
  </HeadingPairs>
  <TitlesOfParts>
    <vt:vector size="70" baseType="lpstr">
      <vt:lpstr>25（問21）</vt:lpstr>
      <vt:lpstr>26（問21）</vt:lpstr>
      <vt:lpstr>27（問22）</vt:lpstr>
      <vt:lpstr>28（問15）</vt:lpstr>
      <vt:lpstr>29（問18）</vt:lpstr>
      <vt:lpstr>30（問23）</vt:lpstr>
      <vt:lpstr>31（問23）</vt:lpstr>
      <vt:lpstr>32（問17）</vt:lpstr>
      <vt:lpstr>33（問17）</vt:lpstr>
      <vt:lpstr>34（問19）</vt:lpstr>
      <vt:lpstr>35（問26）</vt:lpstr>
      <vt:lpstr>36（問24）</vt:lpstr>
      <vt:lpstr>37（問31）</vt:lpstr>
      <vt:lpstr>38（問31）</vt:lpstr>
      <vt:lpstr>39（問32）</vt:lpstr>
      <vt:lpstr>40（問33）</vt:lpstr>
      <vt:lpstr>41（問15）</vt:lpstr>
      <vt:lpstr>42（問13）</vt:lpstr>
      <vt:lpstr>43（問20）</vt:lpstr>
      <vt:lpstr>44（問22）</vt:lpstr>
      <vt:lpstr>45（問34）</vt:lpstr>
      <vt:lpstr>46（問25）</vt:lpstr>
      <vt:lpstr>47（問27）</vt:lpstr>
      <vt:lpstr>48（問28）</vt:lpstr>
      <vt:lpstr>49（問29）</vt:lpstr>
      <vt:lpstr>50（問30）</vt:lpstr>
      <vt:lpstr>51（問30）</vt:lpstr>
      <vt:lpstr>52(問30)</vt:lpstr>
      <vt:lpstr>53（問35）</vt:lpstr>
      <vt:lpstr>54（問36）</vt:lpstr>
      <vt:lpstr>55（問37）</vt:lpstr>
      <vt:lpstr>集計・資料①</vt:lpstr>
      <vt:lpstr>集計・資料②</vt:lpstr>
      <vt:lpstr>調査票</vt:lpstr>
      <vt:lpstr>業種リスト</vt:lpstr>
      <vt:lpstr>'25（問21）'!Print_Area</vt:lpstr>
      <vt:lpstr>'26（問21）'!Print_Area</vt:lpstr>
      <vt:lpstr>'27（問22）'!Print_Area</vt:lpstr>
      <vt:lpstr>'28（問15）'!Print_Area</vt:lpstr>
      <vt:lpstr>'29（問18）'!Print_Area</vt:lpstr>
      <vt:lpstr>'30（問23）'!Print_Area</vt:lpstr>
      <vt:lpstr>'31（問23）'!Print_Area</vt:lpstr>
      <vt:lpstr>'32（問17）'!Print_Area</vt:lpstr>
      <vt:lpstr>'33（問17）'!Print_Area</vt:lpstr>
      <vt:lpstr>'34（問19）'!Print_Area</vt:lpstr>
      <vt:lpstr>'35（問26）'!Print_Area</vt:lpstr>
      <vt:lpstr>'36（問24）'!Print_Area</vt:lpstr>
      <vt:lpstr>'37（問31）'!Print_Area</vt:lpstr>
      <vt:lpstr>'38（問31）'!Print_Area</vt:lpstr>
      <vt:lpstr>'39（問32）'!Print_Area</vt:lpstr>
      <vt:lpstr>'40（問33）'!Print_Area</vt:lpstr>
      <vt:lpstr>'41（問15）'!Print_Area</vt:lpstr>
      <vt:lpstr>'42（問13）'!Print_Area</vt:lpstr>
      <vt:lpstr>'43（問20）'!Print_Area</vt:lpstr>
      <vt:lpstr>'44（問22）'!Print_Area</vt:lpstr>
      <vt:lpstr>'45（問34）'!Print_Area</vt:lpstr>
      <vt:lpstr>'46（問25）'!Print_Area</vt:lpstr>
      <vt:lpstr>'47（問27）'!Print_Area</vt:lpstr>
      <vt:lpstr>'48（問28）'!Print_Area</vt:lpstr>
      <vt:lpstr>'49（問29）'!Print_Area</vt:lpstr>
      <vt:lpstr>'50（問30）'!Print_Area</vt:lpstr>
      <vt:lpstr>'51（問30）'!Print_Area</vt:lpstr>
      <vt:lpstr>'52(問30)'!Print_Area</vt:lpstr>
      <vt:lpstr>'53（問35）'!Print_Area</vt:lpstr>
      <vt:lpstr>'54（問36）'!Print_Area</vt:lpstr>
      <vt:lpstr>'55（問37）'!Print_Area</vt:lpstr>
      <vt:lpstr>集計・資料①!Print_Area</vt:lpstr>
      <vt:lpstr>集計・資料②!Print_Area</vt:lpstr>
      <vt:lpstr>調査票!Print_Area</vt:lpstr>
      <vt:lpstr>集計・資料①!Print_Titles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gifu</dc:creator>
  <cp:lastModifiedBy>前田　泰伽</cp:lastModifiedBy>
  <cp:lastPrinted>2024-03-29T07:47:39Z</cp:lastPrinted>
  <dcterms:created xsi:type="dcterms:W3CDTF">2004-12-20T07:33:02Z</dcterms:created>
  <dcterms:modified xsi:type="dcterms:W3CDTF">2024-03-29T09:15:51Z</dcterms:modified>
</cp:coreProperties>
</file>