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957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(1)" sheetId="8" r:id="rId8"/>
    <sheet name="３(2)" sheetId="9" r:id="rId9"/>
    <sheet name="３(3)" sheetId="10" r:id="rId10"/>
    <sheet name="３(4)" sheetId="11" r:id="rId11"/>
    <sheet name="３(5)" sheetId="12" r:id="rId12"/>
    <sheet name="３(6)" sheetId="13" r:id="rId13"/>
    <sheet name="４(1)" sheetId="14" r:id="rId14"/>
    <sheet name="４(2)" sheetId="15" r:id="rId15"/>
    <sheet name="４(3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 " sheetId="26" r:id="rId26"/>
    <sheet name="１４" sheetId="27" r:id="rId27"/>
    <sheet name="１５(1)" sheetId="28" r:id="rId28"/>
    <sheet name="１５ (2)" sheetId="29" r:id="rId29"/>
    <sheet name="１６" sheetId="30" r:id="rId30"/>
    <sheet name="１７" sheetId="31" r:id="rId31"/>
  </sheets>
  <definedNames>
    <definedName name="_xlnm.Print_Area" localSheetId="21">'９'!$A$1:$P$62</definedName>
  </definedNames>
  <calcPr fullCalcOnLoad="1"/>
</workbook>
</file>

<file path=xl/sharedStrings.xml><?xml version="1.0" encoding="utf-8"?>
<sst xmlns="http://schemas.openxmlformats.org/spreadsheetml/2006/main" count="2325" uniqueCount="601">
  <si>
    <t>　</t>
  </si>
  <si>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</si>
  <si>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</si>
  <si>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</si>
  <si>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</si>
  <si>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</si>
  <si>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</si>
  <si>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</si>
  <si>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</si>
  <si>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</si>
  <si>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</si>
  <si>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</si>
  <si>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養護</t>
  </si>
  <si>
    <t>岐陽グランド</t>
  </si>
  <si>
    <t>平成13年度</t>
  </si>
  <si>
    <t>平成13年度</t>
  </si>
  <si>
    <t>分館</t>
  </si>
  <si>
    <t>平成13年度</t>
  </si>
  <si>
    <t>平成13年度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</si>
  <si>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</si>
  <si>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</si>
  <si>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</si>
  <si>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</si>
  <si>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</si>
  <si>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</si>
  <si>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</si>
  <si>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開場日数</t>
  </si>
  <si>
    <t>入場人員</t>
  </si>
  <si>
    <t>１日平均</t>
  </si>
  <si>
    <t>加納市民プール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</si>
  <si>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</si>
  <si>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</si>
  <si>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</si>
  <si>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</si>
  <si>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</si>
  <si>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</si>
  <si>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</si>
  <si>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</si>
  <si>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</si>
  <si>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</si>
  <si>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</si>
  <si>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</si>
  <si>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</si>
  <si>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</si>
  <si>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</si>
  <si>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</si>
  <si>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</si>
  <si>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金華</t>
  </si>
  <si>
    <t>京町</t>
  </si>
  <si>
    <t>明徳</t>
  </si>
  <si>
    <t>徹明</t>
  </si>
  <si>
    <t>白山</t>
  </si>
  <si>
    <t>梅林</t>
  </si>
  <si>
    <t>本郷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</si>
  <si>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</si>
  <si>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</si>
  <si>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</si>
  <si>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</si>
  <si>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</si>
  <si>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</si>
  <si>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</si>
  <si>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</si>
  <si>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</si>
  <si>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</si>
  <si>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</si>
  <si>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</si>
  <si>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</si>
  <si>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</si>
  <si>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</si>
  <si>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</si>
  <si>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</si>
  <si>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</si>
  <si>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</si>
  <si>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</si>
  <si>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</si>
  <si>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</si>
  <si>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</si>
  <si>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</si>
  <si>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</si>
  <si>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</si>
  <si>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</si>
  <si>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</si>
  <si>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</si>
  <si>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</si>
  <si>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</si>
  <si>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</si>
  <si>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</si>
  <si>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</si>
  <si>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</si>
  <si>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</si>
  <si>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</si>
  <si>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</si>
  <si>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</si>
  <si>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</si>
  <si>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</si>
  <si>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</si>
  <si>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</si>
  <si>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</si>
  <si>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</si>
  <si>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</si>
  <si>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</si>
  <si>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</si>
  <si>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</si>
  <si>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</si>
  <si>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</si>
  <si>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平成14年度</t>
  </si>
  <si>
    <t>学校数</t>
  </si>
  <si>
    <t>外国人</t>
  </si>
  <si>
    <t>平成14年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</si>
  <si>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</si>
  <si>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</si>
  <si>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</si>
  <si>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</si>
  <si>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</si>
  <si>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</si>
  <si>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</si>
  <si>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</si>
  <si>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</si>
  <si>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</si>
  <si>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</si>
  <si>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</si>
  <si>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伊奈波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</si>
  <si>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</si>
  <si>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</si>
  <si>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</si>
  <si>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</si>
  <si>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</si>
  <si>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</si>
  <si>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</si>
  <si>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</si>
  <si>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</si>
  <si>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</si>
  <si>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</si>
  <si>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</si>
  <si>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江崎球場(A)</t>
  </si>
  <si>
    <t>江崎球場(B)</t>
  </si>
  <si>
    <t>江崎球場(C)</t>
  </si>
  <si>
    <t>溝口第二球場</t>
  </si>
  <si>
    <t>板屋A球場</t>
  </si>
  <si>
    <t>板屋B球場</t>
  </si>
  <si>
    <t>次木球場(A)</t>
  </si>
  <si>
    <t>次木球場(B)</t>
  </si>
  <si>
    <t>伊自良球場A</t>
  </si>
  <si>
    <t>伊自良球場C</t>
  </si>
  <si>
    <t>中屋球場</t>
  </si>
  <si>
    <t>日野サッカー場</t>
  </si>
  <si>
    <t>日置江サッカー場</t>
  </si>
  <si>
    <t>鏡島サッカー場</t>
  </si>
  <si>
    <t>伊自良サッカー場</t>
  </si>
  <si>
    <t>４．岐阜市歴史博物館入館者状況</t>
  </si>
  <si>
    <t>開館日数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</si>
  <si>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</si>
  <si>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</si>
  <si>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</si>
  <si>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</si>
  <si>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</si>
  <si>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</si>
  <si>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</si>
  <si>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</si>
  <si>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</si>
  <si>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</si>
  <si>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</si>
  <si>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</si>
  <si>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</si>
  <si>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</si>
  <si>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</si>
  <si>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</si>
  <si>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</si>
  <si>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</si>
  <si>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</si>
  <si>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</si>
  <si>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</si>
  <si>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</si>
  <si>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</si>
  <si>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</si>
  <si>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</si>
  <si>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</si>
  <si>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</si>
  <si>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</si>
  <si>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見学者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</si>
  <si>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</si>
  <si>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</si>
  <si>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</si>
  <si>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</si>
  <si>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</si>
  <si>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</si>
  <si>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</si>
  <si>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</si>
  <si>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</si>
  <si>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</si>
  <si>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</si>
  <si>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</si>
  <si>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</si>
  <si>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</si>
  <si>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</si>
  <si>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</si>
  <si>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</si>
  <si>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</si>
  <si>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</si>
  <si>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</si>
  <si>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</si>
  <si>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</si>
  <si>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</si>
  <si>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</si>
  <si>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</si>
  <si>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平成15年度</t>
  </si>
  <si>
    <t>平成14年度</t>
  </si>
  <si>
    <t>平成14年度</t>
  </si>
  <si>
    <t>平成14年度</t>
  </si>
  <si>
    <t xml:space="preserve"> </t>
  </si>
  <si>
    <t xml:space="preserve"> </t>
  </si>
  <si>
    <t>資料：文化センター</t>
  </si>
  <si>
    <t>金  華</t>
  </si>
  <si>
    <t>京  町</t>
  </si>
  <si>
    <t>明  徳</t>
  </si>
  <si>
    <t>徹  明</t>
  </si>
  <si>
    <t>白  山</t>
  </si>
  <si>
    <t>梅  林</t>
  </si>
  <si>
    <t>本  郷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</si>
  <si>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</si>
  <si>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</si>
  <si>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</si>
  <si>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</si>
  <si>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</si>
  <si>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</si>
  <si>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</si>
  <si>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</si>
  <si>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</si>
  <si>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</si>
  <si>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</si>
  <si>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</si>
  <si>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</si>
  <si>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</si>
  <si>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</si>
  <si>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</si>
  <si>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</si>
  <si>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</si>
  <si>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</si>
  <si>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</si>
  <si>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</si>
  <si>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</si>
  <si>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</si>
  <si>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</si>
  <si>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</si>
  <si>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</si>
  <si>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</si>
  <si>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</si>
  <si>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</si>
  <si>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７１校</t>
  </si>
  <si>
    <t>視聴覚</t>
  </si>
  <si>
    <t>平成15年度</t>
  </si>
  <si>
    <t>総合計</t>
  </si>
  <si>
    <t>生　　徒　　数</t>
  </si>
  <si>
    <t>伊奈波</t>
  </si>
  <si>
    <t>明郷</t>
  </si>
  <si>
    <t>資料：教育委員会（市民体育室）</t>
  </si>
  <si>
    <t>団体数</t>
  </si>
  <si>
    <t>青少年団体</t>
  </si>
  <si>
    <t>平成16年度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</si>
  <si>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</si>
  <si>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</si>
  <si>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</si>
  <si>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</si>
  <si>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</si>
  <si>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</si>
  <si>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</si>
  <si>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</si>
  <si>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</si>
  <si>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北青少年
会館</t>
  </si>
  <si>
    <t>東青少年
会館</t>
  </si>
  <si>
    <t>青山青少年
会館</t>
  </si>
  <si>
    <t>中央青少年
会館</t>
  </si>
  <si>
    <t>南青少年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</si>
  <si>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</si>
  <si>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</si>
  <si>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</si>
  <si>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</si>
  <si>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</si>
  <si>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</si>
  <si>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</si>
  <si>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</si>
  <si>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17年 4月</t>
  </si>
  <si>
    <t>18年 1月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</si>
  <si>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</si>
  <si>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</si>
  <si>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</si>
  <si>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</si>
  <si>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</si>
  <si>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</si>
  <si>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</si>
  <si>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</si>
  <si>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</si>
  <si>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</si>
  <si>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</si>
  <si>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</si>
  <si>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</si>
  <si>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</si>
  <si>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</si>
  <si>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</si>
  <si>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</si>
  <si>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</si>
  <si>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</si>
  <si>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ｸﾗｼｯｸ</t>
  </si>
  <si>
    <t>資料：市民会館</t>
  </si>
  <si>
    <t>17年 4月</t>
  </si>
  <si>
    <t>18年 1月</t>
  </si>
  <si>
    <t>団　体</t>
  </si>
  <si>
    <t>個　人</t>
  </si>
  <si>
    <t>電　話</t>
  </si>
  <si>
    <t>来　庁</t>
  </si>
  <si>
    <t>催　　し　　広　　場</t>
  </si>
  <si>
    <t>小　　　　劇　　　　場</t>
  </si>
  <si>
    <t>９．長 良 川 国 際 会 議 場 利 用 状 況</t>
  </si>
  <si>
    <t>-</t>
  </si>
  <si>
    <t>国　　際　　会　　議　　場</t>
  </si>
  <si>
    <t>大　　　会　　　議　　　室</t>
  </si>
  <si>
    <t xml:space="preserve"> -</t>
  </si>
  <si>
    <t>合計人数
A+B+C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</si>
  <si>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</si>
  <si>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</si>
  <si>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</si>
  <si>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</si>
  <si>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</si>
  <si>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</si>
  <si>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</si>
  <si>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</si>
  <si>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</si>
  <si>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</si>
  <si>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</si>
  <si>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</si>
  <si>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</si>
  <si>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平成17年度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</si>
  <si>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</si>
  <si>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</si>
  <si>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</si>
  <si>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</si>
  <si>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</si>
  <si>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</si>
  <si>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</si>
  <si>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</si>
  <si>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</si>
  <si>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</si>
  <si>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</si>
  <si>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</si>
  <si>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</si>
  <si>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</si>
  <si>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</si>
  <si>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</si>
  <si>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</si>
  <si>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</si>
  <si>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</si>
  <si>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</si>
  <si>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</si>
  <si>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 xml:space="preserve"> -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</si>
  <si>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</si>
  <si>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</si>
  <si>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</si>
  <si>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</si>
  <si>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</si>
  <si>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</si>
  <si>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</si>
  <si>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</si>
  <si>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</si>
  <si>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</si>
  <si>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</si>
  <si>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</si>
  <si>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</si>
  <si>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</si>
  <si>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</si>
  <si>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</si>
  <si>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</si>
  <si>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</si>
  <si>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小学校及び中学校児童、生徒体位表は学校保健統計調査(指定統計第13号各年4月)の結果である。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</si>
  <si>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</si>
  <si>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</si>
  <si>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</si>
  <si>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</si>
  <si>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</si>
  <si>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</si>
  <si>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</si>
  <si>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</si>
  <si>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</si>
  <si>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</si>
  <si>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　17</t>
  </si>
  <si>
    <t>　18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</si>
  <si>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</si>
  <si>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</si>
  <si>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</si>
  <si>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</si>
  <si>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</si>
  <si>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</si>
  <si>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</si>
  <si>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</si>
  <si>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</si>
  <si>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</si>
  <si>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</si>
  <si>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</si>
  <si>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</si>
  <si>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</si>
  <si>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</si>
  <si>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</si>
  <si>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</si>
  <si>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</si>
  <si>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</si>
  <si>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</si>
  <si>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>-</t>
  </si>
  <si>
    <t xml:space="preserve">15．地 区 公 民 館 </t>
  </si>
  <si>
    <t>資料：社会教育室</t>
  </si>
  <si>
    <t>※ 合計には有料使用の件数・人数も含む。</t>
  </si>
  <si>
    <t>※ 平成15年度から「件数」を「団体数」と改めた。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</si>
  <si>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</si>
  <si>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</si>
  <si>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</si>
  <si>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資料：市民協働推進室（生涯学習センター　ボランティア相談コーナー）</t>
  </si>
  <si>
    <t>12．ボランティア相談件数・登録人員</t>
  </si>
  <si>
    <t>11．市 民 会 館 利 用 状 況</t>
  </si>
  <si>
    <t>Ｐ Ｔ Ａ</t>
  </si>
  <si>
    <t>クラブサークル</t>
  </si>
  <si>
    <t>岐阜ファミリーパーク
サッカー兼ラグビー場</t>
  </si>
  <si>
    <t>10．文 化 セ ン タ ー 利 用 状 況</t>
  </si>
  <si>
    <t>　</t>
  </si>
  <si>
    <t>メ　　イ　　ン　　ホ　　ー　　ル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</si>
  <si>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</si>
  <si>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</si>
  <si>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蔵  書  冊  数</t>
  </si>
  <si>
    <t>資料：市立図書館</t>
  </si>
  <si>
    <t>資料：岐阜県図書館</t>
  </si>
  <si>
    <t>資料：岐阜市歴史博物館</t>
  </si>
  <si>
    <t>(2) 加藤栄三・東一記念美術館(分館)入館者数</t>
  </si>
  <si>
    <t xml:space="preserve"> </t>
  </si>
  <si>
    <t xml:space="preserve">  </t>
  </si>
  <si>
    <t>（単位：人（「団体」は20名以上）</t>
  </si>
  <si>
    <t>(6) 野 球 場 等 利 用 状 況 ( 受 付 数 )</t>
  </si>
  <si>
    <t>資料：教育委員会（市民体育室）</t>
  </si>
  <si>
    <t xml:space="preserve"> </t>
  </si>
  <si>
    <t xml:space="preserve"> </t>
  </si>
  <si>
    <t>資料：市教育委員会（市民体育室）</t>
  </si>
  <si>
    <t>-</t>
  </si>
  <si>
    <t>-</t>
  </si>
  <si>
    <t>(3) 学校体育施設開放利用状況</t>
  </si>
  <si>
    <t>(4) 学校別体育施設利用状況(体育館)</t>
  </si>
  <si>
    <t xml:space="preserve"> </t>
  </si>
  <si>
    <t>　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</si>
  <si>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</si>
  <si>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</si>
  <si>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</si>
  <si>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</si>
  <si>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</si>
  <si>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資料：市教育委員会（学校指導室）　※ 職員数には兼務者を含む。</t>
  </si>
  <si>
    <t>資料：市教育委員会（学校指導室）</t>
  </si>
  <si>
    <t>１　年</t>
  </si>
  <si>
    <t>２　年</t>
  </si>
  <si>
    <t>３　年</t>
  </si>
  <si>
    <t>４　年</t>
  </si>
  <si>
    <t>５　年</t>
  </si>
  <si>
    <t>６　年</t>
  </si>
  <si>
    <t>資料：市教育委員会（学校指導室）</t>
  </si>
  <si>
    <t>岐阜養護</t>
  </si>
  <si>
    <t>(小・中学部)</t>
  </si>
  <si>
    <t>(高  等  部)</t>
  </si>
  <si>
    <t xml:space="preserve">        </t>
  </si>
  <si>
    <t>資料：市教育委員会(学校保健室）</t>
  </si>
  <si>
    <t>資料：市教育委員会（学校保健室）</t>
  </si>
  <si>
    <t>※ 平成14年度から地図関係資料も蔵書数にカウント</t>
  </si>
  <si>
    <t>資料：科学館</t>
  </si>
  <si>
    <t>資料：ドリームシアター岐阜</t>
  </si>
  <si>
    <t>資料：青少年教育室</t>
  </si>
  <si>
    <t>資料：生涯学習室</t>
  </si>
  <si>
    <t>資料：青少年教育室</t>
  </si>
  <si>
    <t>※ 南青少年会館は、平成15年4月1日より廃館</t>
  </si>
  <si>
    <t>資料：人権啓発センター（市民参画部）</t>
  </si>
  <si>
    <t xml:space="preserve">  </t>
  </si>
  <si>
    <t>ｸﾗｼｯｸ</t>
  </si>
  <si>
    <t>-</t>
  </si>
  <si>
    <t>　</t>
  </si>
  <si>
    <t>-</t>
  </si>
  <si>
    <t>　</t>
  </si>
  <si>
    <t>格技場</t>
  </si>
  <si>
    <t>-</t>
  </si>
  <si>
    <t>もえぎの里体育館</t>
  </si>
  <si>
    <t xml:space="preserve"> -</t>
  </si>
  <si>
    <t>岐陽
体育館</t>
  </si>
  <si>
    <t>-</t>
  </si>
  <si>
    <t>柳津運動場</t>
  </si>
  <si>
    <t>高桑運動広場</t>
  </si>
  <si>
    <t>坂巻運動広場</t>
  </si>
  <si>
    <t>年度・月</t>
  </si>
  <si>
    <t>※ 加納市民プールは平成15年閉鎖</t>
  </si>
  <si>
    <t>柳津</t>
  </si>
  <si>
    <t>６９校</t>
  </si>
  <si>
    <t>城北(藍川)</t>
  </si>
  <si>
    <t>-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</si>
  <si>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</si>
  <si>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</si>
  <si>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</si>
  <si>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</si>
  <si>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</si>
  <si>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10　</t>
  </si>
  <si>
    <t xml:space="preserve">    11　</t>
  </si>
  <si>
    <t xml:space="preserve">    12　</t>
  </si>
  <si>
    <t xml:space="preserve">     2　</t>
  </si>
  <si>
    <t xml:space="preserve">     3　</t>
  </si>
  <si>
    <t>特に表示のないものは、平成18年の調査結果である。</t>
  </si>
  <si>
    <t xml:space="preserve"> </t>
  </si>
  <si>
    <t>　</t>
  </si>
  <si>
    <t>　 5</t>
  </si>
  <si>
    <t>　 6</t>
  </si>
  <si>
    <t>　 7</t>
  </si>
  <si>
    <t>　 8</t>
  </si>
  <si>
    <t>　 9</t>
  </si>
  <si>
    <t>　 2</t>
  </si>
  <si>
    <t>　 3</t>
  </si>
  <si>
    <t>※ 歴史博物館はリニューアル工事により平成16年11月から翌年3月まで休館</t>
  </si>
  <si>
    <t>　10</t>
  </si>
  <si>
    <t>　11</t>
  </si>
  <si>
    <t>　12</t>
  </si>
  <si>
    <t>(3) 柳津歴史民俗資料室(分室)入館者数</t>
  </si>
  <si>
    <t>小・中学生</t>
  </si>
  <si>
    <t>平成17年度</t>
  </si>
  <si>
    <t xml:space="preserve"> </t>
  </si>
  <si>
    <t xml:space="preserve">  </t>
  </si>
  <si>
    <t>年度・月</t>
  </si>
  <si>
    <t>一日当たり
の入館者数</t>
  </si>
  <si>
    <t>開館日数</t>
  </si>
  <si>
    <t>入館者総数</t>
  </si>
  <si>
    <t>柳津図書館</t>
  </si>
  <si>
    <t>資 料 数 (点)</t>
  </si>
  <si>
    <t>利 用 者 数 (人)</t>
  </si>
  <si>
    <t>貸 出 数 (点)</t>
  </si>
  <si>
    <t>(1) 市立図書館資料貸出状況(平成17年度末現在)</t>
  </si>
  <si>
    <t>-</t>
  </si>
  <si>
    <t>　</t>
  </si>
  <si>
    <t xml:space="preserve"> -</t>
  </si>
  <si>
    <t>-</t>
  </si>
  <si>
    <t>　</t>
  </si>
  <si>
    <t xml:space="preserve"> -</t>
  </si>
  <si>
    <t>-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</si>
  <si>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</si>
  <si>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</si>
  <si>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</si>
  <si>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</si>
  <si>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</si>
  <si>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</si>
  <si>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</si>
  <si>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</si>
  <si>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　　 2　</t>
  </si>
  <si>
    <t>　　 3　</t>
  </si>
  <si>
    <t>区 分</t>
  </si>
  <si>
    <t>回 数</t>
  </si>
  <si>
    <t>人 員</t>
  </si>
  <si>
    <t>-</t>
  </si>
  <si>
    <t>　15</t>
  </si>
  <si>
    <t>　16</t>
  </si>
  <si>
    <t>年</t>
  </si>
  <si>
    <t>事 務 職 員</t>
  </si>
  <si>
    <t>施 設 使 用</t>
  </si>
  <si>
    <t>個 人 使 用</t>
  </si>
  <si>
    <t>相  談  件  数</t>
  </si>
  <si>
    <t>登  録  人  数  （3月31日現在）</t>
  </si>
  <si>
    <t xml:space="preserve"> </t>
  </si>
  <si>
    <t>　　 5　</t>
  </si>
  <si>
    <t>　　 2　</t>
  </si>
  <si>
    <t>　　10　</t>
  </si>
  <si>
    <t>　</t>
  </si>
  <si>
    <t xml:space="preserve"> 利 用 状 況</t>
  </si>
  <si>
    <t>第１会議室</t>
  </si>
  <si>
    <t>第２会議室</t>
  </si>
  <si>
    <t>第３会議室</t>
  </si>
  <si>
    <t>第２研修室</t>
  </si>
  <si>
    <t>第３研修室</t>
  </si>
  <si>
    <t>第１学習室</t>
  </si>
  <si>
    <t>第２学習室</t>
  </si>
  <si>
    <t>第３学習室</t>
  </si>
  <si>
    <t>視聴覚室</t>
  </si>
  <si>
    <t>大会議室</t>
  </si>
  <si>
    <t>第４学習室</t>
  </si>
  <si>
    <t>第６研修室</t>
  </si>
  <si>
    <t>調 理 室</t>
  </si>
  <si>
    <t>第４研修室</t>
  </si>
  <si>
    <t>第５研修室</t>
  </si>
  <si>
    <t>実 習 室</t>
  </si>
  <si>
    <t>人 数</t>
  </si>
  <si>
    <t>件 数</t>
  </si>
  <si>
    <t>平成18年度</t>
  </si>
  <si>
    <t>　 2　</t>
  </si>
  <si>
    <t xml:space="preserve"> 　3　</t>
  </si>
  <si>
    <t>※ 地区公民館：49館（柳津公民館を除く）</t>
  </si>
  <si>
    <t xml:space="preserve">(1) 団 体 別 地 区 公 </t>
  </si>
  <si>
    <t xml:space="preserve"> 民 館 利 用 状 況 </t>
  </si>
  <si>
    <t>-</t>
  </si>
  <si>
    <t xml:space="preserve">- </t>
  </si>
  <si>
    <t xml:space="preserve">平成17年度 </t>
  </si>
  <si>
    <t xml:space="preserve">- </t>
  </si>
  <si>
    <t xml:space="preserve"> </t>
  </si>
  <si>
    <t xml:space="preserve"> </t>
  </si>
  <si>
    <t xml:space="preserve"> </t>
  </si>
  <si>
    <t>　10</t>
  </si>
  <si>
    <t>資料：長良川国際会議場</t>
  </si>
  <si>
    <t>(2) 柳 津 公 民 館</t>
  </si>
  <si>
    <t xml:space="preserve"> 利 用 状 況 </t>
  </si>
  <si>
    <t>（合計のうち有料使用）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</si>
</sst>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Arial Narrow"/>
      <family val="2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b/>
      <sz val="22"/>
      <name val="ＭＳ ゴシック"/>
      <family val="3"/>
    </font>
    <font>
      <b/>
      <sz val="22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sz val="12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8" fillId="0" borderId="1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vertical="center"/>
    </xf>
    <xf numFmtId="38" fontId="17" fillId="0" borderId="0" xfId="48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8" fontId="20" fillId="0" borderId="0" xfId="48" applyFont="1" applyFill="1" applyAlignment="1">
      <alignment horizontal="right" vertical="center"/>
    </xf>
    <xf numFmtId="38" fontId="20" fillId="0" borderId="0" xfId="48" applyFont="1" applyFill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vertical="center" wrapText="1"/>
    </xf>
    <xf numFmtId="38" fontId="7" fillId="0" borderId="15" xfId="48" applyFont="1" applyFill="1" applyBorder="1" applyAlignment="1">
      <alignment vertical="center" wrapText="1"/>
    </xf>
    <xf numFmtId="38" fontId="25" fillId="0" borderId="18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22" fillId="0" borderId="0" xfId="48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4" fillId="0" borderId="0" xfId="48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 wrapText="1"/>
    </xf>
    <xf numFmtId="38" fontId="7" fillId="0" borderId="22" xfId="48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 wrapText="1"/>
    </xf>
    <xf numFmtId="38" fontId="27" fillId="0" borderId="11" xfId="48" applyFont="1" applyFill="1" applyBorder="1" applyAlignment="1">
      <alignment horizontal="center" vertical="center" wrapText="1"/>
    </xf>
    <xf numFmtId="38" fontId="27" fillId="0" borderId="12" xfId="48" applyFont="1" applyFill="1" applyBorder="1" applyAlignment="1">
      <alignment horizontal="center" vertical="center" wrapText="1"/>
    </xf>
    <xf numFmtId="38" fontId="27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/>
    </xf>
    <xf numFmtId="38" fontId="28" fillId="0" borderId="21" xfId="48" applyFont="1" applyFill="1" applyBorder="1" applyAlignment="1">
      <alignment horizontal="center" vertical="distributed" textRotation="255" wrapText="1"/>
    </xf>
    <xf numFmtId="38" fontId="7" fillId="0" borderId="25" xfId="48" applyFont="1" applyFill="1" applyBorder="1" applyAlignment="1">
      <alignment horizontal="center" vertical="distributed" textRotation="255"/>
    </xf>
    <xf numFmtId="38" fontId="7" fillId="0" borderId="26" xfId="48" applyFont="1" applyFill="1" applyBorder="1" applyAlignment="1">
      <alignment horizontal="center" vertical="distributed" textRotation="255"/>
    </xf>
    <xf numFmtId="38" fontId="27" fillId="0" borderId="26" xfId="48" applyFont="1" applyFill="1" applyBorder="1" applyAlignment="1">
      <alignment horizontal="center" vertical="distributed" textRotation="255"/>
    </xf>
    <xf numFmtId="38" fontId="27" fillId="0" borderId="0" xfId="48" applyFont="1" applyFill="1" applyBorder="1" applyAlignment="1">
      <alignment horizontal="center" vertical="distributed" textRotation="255"/>
    </xf>
    <xf numFmtId="38" fontId="7" fillId="0" borderId="16" xfId="48" applyFont="1" applyFill="1" applyBorder="1" applyAlignment="1">
      <alignment horizontal="center" vertical="distributed" textRotation="255"/>
    </xf>
    <xf numFmtId="38" fontId="28" fillId="0" borderId="16" xfId="48" applyFont="1" applyFill="1" applyBorder="1" applyAlignment="1">
      <alignment horizontal="center" vertical="distributed" textRotation="255" wrapText="1"/>
    </xf>
    <xf numFmtId="38" fontId="7" fillId="0" borderId="15" xfId="48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38" fontId="7" fillId="0" borderId="0" xfId="48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27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8" fontId="7" fillId="0" borderId="0" xfId="48" applyFont="1" applyFill="1" applyBorder="1" applyAlignment="1">
      <alignment horizontal="center" vertical="center" textRotation="255"/>
    </xf>
    <xf numFmtId="38" fontId="29" fillId="0" borderId="0" xfId="48" applyFont="1" applyFill="1" applyBorder="1" applyAlignment="1">
      <alignment horizontal="center" vertical="center" textRotation="255" wrapText="1"/>
    </xf>
    <xf numFmtId="38" fontId="30" fillId="0" borderId="2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3" fillId="0" borderId="10" xfId="0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7" fillId="0" borderId="33" xfId="48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32" fillId="0" borderId="0" xfId="48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 shrinkToFit="1"/>
    </xf>
    <xf numFmtId="38" fontId="18" fillId="0" borderId="15" xfId="48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 textRotation="255"/>
    </xf>
    <xf numFmtId="38" fontId="25" fillId="0" borderId="0" xfId="48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textRotation="255"/>
    </xf>
    <xf numFmtId="0" fontId="18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38" fontId="25" fillId="0" borderId="21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38" fontId="25" fillId="0" borderId="26" xfId="48" applyFont="1" applyFill="1" applyBorder="1" applyAlignment="1">
      <alignment horizontal="center" vertical="distributed" textRotation="255" wrapText="1"/>
    </xf>
    <xf numFmtId="38" fontId="7" fillId="0" borderId="13" xfId="48" applyFont="1" applyFill="1" applyBorder="1" applyAlignment="1">
      <alignment horizontal="center" vertical="distributed" textRotation="255" wrapText="1"/>
    </xf>
    <xf numFmtId="0" fontId="7" fillId="0" borderId="15" xfId="0" applyFont="1" applyFill="1" applyBorder="1" applyAlignment="1">
      <alignment horizontal="center" vertical="distributed" textRotation="255"/>
    </xf>
    <xf numFmtId="38" fontId="7" fillId="0" borderId="15" xfId="48" applyFont="1" applyFill="1" applyBorder="1" applyAlignment="1">
      <alignment horizontal="center" vertical="distributed" textRotation="255" wrapText="1"/>
    </xf>
    <xf numFmtId="38" fontId="25" fillId="0" borderId="16" xfId="48" applyFont="1" applyFill="1" applyBorder="1" applyAlignment="1">
      <alignment horizontal="center" vertical="distributed" textRotation="255" wrapText="1"/>
    </xf>
    <xf numFmtId="38" fontId="7" fillId="0" borderId="30" xfId="48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38" fontId="27" fillId="0" borderId="0" xfId="48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17" fillId="0" borderId="11" xfId="48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27" fillId="0" borderId="33" xfId="48" applyFont="1" applyFill="1" applyBorder="1" applyAlignment="1">
      <alignment vertical="center"/>
    </xf>
    <xf numFmtId="38" fontId="27" fillId="0" borderId="10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38" fontId="7" fillId="0" borderId="28" xfId="48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27" fillId="0" borderId="11" xfId="48" applyFont="1" applyFill="1" applyBorder="1" applyAlignment="1">
      <alignment horizontal="center" vertical="center"/>
    </xf>
    <xf numFmtId="38" fontId="27" fillId="0" borderId="15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2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distributed" textRotation="255"/>
    </xf>
    <xf numFmtId="38" fontId="7" fillId="0" borderId="24" xfId="48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/>
    </xf>
    <xf numFmtId="38" fontId="25" fillId="0" borderId="31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36" fillId="0" borderId="0" xfId="48" applyFont="1" applyFill="1" applyAlignment="1">
      <alignment vertical="center"/>
    </xf>
    <xf numFmtId="38" fontId="36" fillId="0" borderId="0" xfId="48" applyFont="1" applyFill="1" applyBorder="1" applyAlignment="1">
      <alignment vertical="center"/>
    </xf>
    <xf numFmtId="38" fontId="37" fillId="0" borderId="27" xfId="48" applyFont="1" applyFill="1" applyBorder="1" applyAlignment="1">
      <alignment vertical="center"/>
    </xf>
    <xf numFmtId="38" fontId="37" fillId="0" borderId="0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38" fillId="0" borderId="0" xfId="48" applyFont="1" applyFill="1" applyAlignment="1">
      <alignment vertical="center"/>
    </xf>
    <xf numFmtId="38" fontId="38" fillId="0" borderId="0" xfId="48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38" fontId="39" fillId="0" borderId="0" xfId="48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6" fillId="0" borderId="13" xfId="0" applyFont="1" applyFill="1" applyBorder="1" applyAlignment="1">
      <alignment vertical="center"/>
    </xf>
    <xf numFmtId="38" fontId="41" fillId="0" borderId="0" xfId="48" applyFont="1" applyFill="1" applyAlignment="1">
      <alignment vertical="center"/>
    </xf>
    <xf numFmtId="38" fontId="41" fillId="0" borderId="0" xfId="48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55" fontId="26" fillId="0" borderId="13" xfId="0" applyNumberFormat="1" applyFont="1" applyFill="1" applyBorder="1" applyAlignment="1" quotePrefix="1">
      <alignment horizontal="center" vertical="center"/>
    </xf>
    <xf numFmtId="0" fontId="38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center" vertical="center" wrapText="1"/>
    </xf>
    <xf numFmtId="38" fontId="7" fillId="0" borderId="12" xfId="48" applyFont="1" applyFill="1" applyBorder="1" applyAlignment="1">
      <alignment horizontal="center" vertical="center" wrapText="1"/>
    </xf>
    <xf numFmtId="38" fontId="43" fillId="0" borderId="10" xfId="48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38" fontId="43" fillId="0" borderId="0" xfId="48" applyFont="1" applyFill="1" applyBorder="1" applyAlignment="1">
      <alignment vertical="center"/>
    </xf>
    <xf numFmtId="0" fontId="43" fillId="0" borderId="1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38" fontId="7" fillId="0" borderId="23" xfId="48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38" fontId="44" fillId="0" borderId="0" xfId="48" applyFont="1" applyFill="1" applyBorder="1" applyAlignment="1">
      <alignment horizontal="right" vertical="center"/>
    </xf>
    <xf numFmtId="38" fontId="44" fillId="0" borderId="0" xfId="48" applyFont="1" applyFill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 textRotation="255" shrinkToFit="1"/>
    </xf>
    <xf numFmtId="38" fontId="6" fillId="0" borderId="0" xfId="48" applyFont="1" applyFill="1" applyAlignment="1">
      <alignment horizontal="left" vertical="center"/>
    </xf>
    <xf numFmtId="38" fontId="17" fillId="0" borderId="0" xfId="48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34" fillId="0" borderId="0" xfId="0" applyFont="1" applyFill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38" fontId="17" fillId="0" borderId="30" xfId="48" applyFont="1" applyFill="1" applyBorder="1" applyAlignment="1">
      <alignment horizontal="center" vertical="center"/>
    </xf>
    <xf numFmtId="38" fontId="17" fillId="0" borderId="22" xfId="48" applyFont="1" applyFill="1" applyBorder="1" applyAlignment="1">
      <alignment horizontal="center" vertical="center" textRotation="255" shrinkToFit="1"/>
    </xf>
    <xf numFmtId="38" fontId="17" fillId="0" borderId="24" xfId="48" applyFont="1" applyFill="1" applyBorder="1" applyAlignment="1">
      <alignment horizontal="center" vertical="center" textRotation="255" shrinkToFit="1"/>
    </xf>
    <xf numFmtId="38" fontId="17" fillId="0" borderId="26" xfId="48" applyFont="1" applyFill="1" applyBorder="1" applyAlignment="1">
      <alignment horizontal="center" vertical="center" textRotation="255" shrinkToFit="1"/>
    </xf>
    <xf numFmtId="38" fontId="17" fillId="0" borderId="16" xfId="48" applyFont="1" applyFill="1" applyBorder="1" applyAlignment="1">
      <alignment horizontal="center" vertical="center" textRotation="255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textRotation="255"/>
    </xf>
    <xf numFmtId="38" fontId="7" fillId="0" borderId="24" xfId="48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 textRotation="255"/>
    </xf>
    <xf numFmtId="38" fontId="7" fillId="0" borderId="16" xfId="48" applyFont="1" applyFill="1" applyBorder="1" applyAlignment="1">
      <alignment horizontal="center" vertical="center" textRotation="255"/>
    </xf>
    <xf numFmtId="38" fontId="7" fillId="0" borderId="28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 wrapText="1"/>
    </xf>
    <xf numFmtId="38" fontId="25" fillId="0" borderId="28" xfId="48" applyFont="1" applyFill="1" applyBorder="1" applyAlignment="1">
      <alignment horizontal="center" vertical="center" textRotation="255" wrapText="1"/>
    </xf>
    <xf numFmtId="38" fontId="25" fillId="0" borderId="26" xfId="48" applyFont="1" applyFill="1" applyBorder="1" applyAlignment="1">
      <alignment horizontal="center" vertical="center" textRotation="255" wrapText="1"/>
    </xf>
    <xf numFmtId="38" fontId="25" fillId="0" borderId="16" xfId="48" applyFont="1" applyFill="1" applyBorder="1" applyAlignment="1">
      <alignment horizontal="center" vertical="center" textRotation="255" wrapText="1"/>
    </xf>
    <xf numFmtId="38" fontId="7" fillId="0" borderId="28" xfId="48" applyFont="1" applyFill="1" applyBorder="1" applyAlignment="1">
      <alignment horizontal="center" vertical="center" textRotation="255" wrapText="1" shrinkToFit="1"/>
    </xf>
    <xf numFmtId="38" fontId="7" fillId="0" borderId="26" xfId="48" applyFont="1" applyFill="1" applyBorder="1" applyAlignment="1">
      <alignment horizontal="center" vertical="center" textRotation="255" shrinkToFit="1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27" xfId="48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7" fillId="0" borderId="26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28" xfId="48" applyFont="1" applyFill="1" applyBorder="1" applyAlignment="1">
      <alignment horizontal="center" vertical="center" textRotation="255" shrinkToFit="1"/>
    </xf>
    <xf numFmtId="38" fontId="7" fillId="0" borderId="32" xfId="48" applyFont="1" applyFill="1" applyBorder="1" applyAlignment="1">
      <alignment horizontal="center" vertical="center" textRotation="255" wrapText="1" shrinkToFit="1"/>
    </xf>
    <xf numFmtId="38" fontId="7" fillId="0" borderId="27" xfId="48" applyFont="1" applyFill="1" applyBorder="1" applyAlignment="1">
      <alignment horizontal="center" vertical="center" textRotation="255" wrapText="1" shrinkToFit="1"/>
    </xf>
    <xf numFmtId="38" fontId="7" fillId="0" borderId="27" xfId="48" applyFont="1" applyFill="1" applyBorder="1" applyAlignment="1">
      <alignment horizontal="center" vertical="center" textRotation="255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6" xfId="0" applyFont="1" applyFill="1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38" fontId="7" fillId="0" borderId="11" xfId="48" applyFont="1" applyFill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18" fillId="0" borderId="10" xfId="48" applyFont="1" applyFill="1" applyBorder="1" applyAlignment="1">
      <alignment horizontal="right" vertical="center"/>
    </xf>
    <xf numFmtId="38" fontId="18" fillId="0" borderId="24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8" fontId="18" fillId="0" borderId="16" xfId="48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7" fillId="0" borderId="0" xfId="48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27" fillId="0" borderId="27" xfId="48" applyFont="1" applyFill="1" applyBorder="1" applyAlignment="1">
      <alignment horizontal="center" vertical="center" wrapText="1"/>
    </xf>
    <xf numFmtId="38" fontId="27" fillId="0" borderId="24" xfId="4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38" fontId="7" fillId="0" borderId="27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38" fontId="26" fillId="0" borderId="24" xfId="48" applyFont="1" applyFill="1" applyBorder="1" applyAlignment="1">
      <alignment horizontal="center" vertical="center" shrinkToFit="1"/>
    </xf>
    <xf numFmtId="38" fontId="26" fillId="0" borderId="30" xfId="48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0" fontId="43" fillId="0" borderId="0" xfId="0" applyFont="1" applyFill="1" applyBorder="1" applyAlignment="1">
      <alignment horizontal="right" vertical="center"/>
    </xf>
    <xf numFmtId="38" fontId="26" fillId="0" borderId="18" xfId="48" applyFont="1" applyFill="1" applyBorder="1" applyAlignment="1">
      <alignment horizontal="center" vertical="center" shrinkToFit="1"/>
    </xf>
    <xf numFmtId="38" fontId="26" fillId="0" borderId="19" xfId="48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38" fontId="17" fillId="0" borderId="10" xfId="48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distributed" textRotation="255" wrapText="1"/>
    </xf>
    <xf numFmtId="0" fontId="18" fillId="0" borderId="0" xfId="0" applyFont="1" applyFill="1" applyAlignment="1">
      <alignment horizontal="center" vertical="distributed" textRotation="255" wrapText="1" shrinkToFit="1"/>
    </xf>
    <xf numFmtId="0" fontId="18" fillId="0" borderId="0" xfId="0" applyFont="1" applyFill="1" applyAlignment="1">
      <alignment horizontal="center" vertical="distributed" textRotation="255" wrapText="1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30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 wrapText="1" shrinkToFit="1"/>
    </xf>
    <xf numFmtId="38" fontId="18" fillId="0" borderId="30" xfId="48" applyFont="1" applyFill="1" applyBorder="1" applyAlignment="1">
      <alignment horizontal="center" vertical="center"/>
    </xf>
    <xf numFmtId="38" fontId="18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3.625" style="2" customWidth="1"/>
    <col min="3" max="3" width="0.5" style="2" customWidth="1"/>
    <col min="4" max="4" width="10.25390625" style="2" customWidth="1"/>
    <col min="5" max="5" width="2.125" style="2" customWidth="1"/>
    <col min="6" max="10" width="15.625" style="2" customWidth="1"/>
    <col min="11" max="16384" width="9.00390625" style="2" customWidth="1"/>
  </cols>
  <sheetData>
    <row r="1" spans="1:12" ht="16.5" customHeight="1">
      <c r="A1" s="358" t="s">
        <v>40</v>
      </c>
      <c r="B1" s="358"/>
      <c r="C1" s="358"/>
      <c r="D1" s="358"/>
      <c r="E1" s="358"/>
      <c r="F1" s="358"/>
      <c r="G1" s="358"/>
      <c r="H1" s="358"/>
      <c r="I1" s="358"/>
      <c r="J1" s="358"/>
      <c r="K1" s="1"/>
      <c r="L1" s="1"/>
    </row>
    <row r="2" spans="2:12" ht="6" customHeight="1">
      <c r="B2" s="5"/>
      <c r="C2" s="5"/>
      <c r="D2" s="9"/>
      <c r="E2" s="3"/>
      <c r="G2" s="3"/>
      <c r="H2" s="3"/>
      <c r="I2" s="3"/>
      <c r="J2" s="3"/>
      <c r="K2" s="1"/>
      <c r="L2" s="1"/>
    </row>
    <row r="3" spans="1:12" ht="13.5" customHeight="1">
      <c r="A3" s="359" t="s">
        <v>502</v>
      </c>
      <c r="B3" s="359"/>
      <c r="C3" s="359"/>
      <c r="D3" s="359"/>
      <c r="E3" s="359"/>
      <c r="F3" s="359"/>
      <c r="G3" s="359"/>
      <c r="H3" s="359"/>
      <c r="I3" s="359"/>
      <c r="J3" s="359"/>
      <c r="K3" s="6"/>
      <c r="L3" s="6"/>
    </row>
    <row r="4" spans="1:12" ht="6" customHeight="1">
      <c r="A4" s="6"/>
      <c r="B4" s="17"/>
      <c r="C4" s="17"/>
      <c r="D4" s="20"/>
      <c r="E4" s="8"/>
      <c r="G4" s="8"/>
      <c r="H4" s="8"/>
      <c r="I4" s="7"/>
      <c r="J4" s="7"/>
      <c r="K4" s="6"/>
      <c r="L4" s="6"/>
    </row>
    <row r="5" spans="1:10" s="31" customFormat="1" ht="16.5" customHeight="1">
      <c r="A5" s="360" t="s">
        <v>398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s="31" customFormat="1" ht="15" customHeight="1" thickBot="1">
      <c r="A6" s="53" t="s">
        <v>41</v>
      </c>
      <c r="B6" s="53"/>
      <c r="C6" s="53"/>
      <c r="D6" s="53"/>
      <c r="E6" s="54"/>
      <c r="F6" s="53"/>
      <c r="G6" s="54"/>
      <c r="H6" s="54" t="s">
        <v>460</v>
      </c>
      <c r="I6" s="54"/>
      <c r="J6" s="166" t="s">
        <v>399</v>
      </c>
    </row>
    <row r="7" spans="1:10" s="31" customFormat="1" ht="13.5" customHeight="1">
      <c r="A7" s="66"/>
      <c r="B7" s="361" t="s">
        <v>402</v>
      </c>
      <c r="C7" s="361"/>
      <c r="D7" s="361"/>
      <c r="E7" s="106"/>
      <c r="F7" s="348" t="s">
        <v>43</v>
      </c>
      <c r="G7" s="356"/>
      <c r="H7" s="357"/>
      <c r="I7" s="345" t="s">
        <v>400</v>
      </c>
      <c r="J7" s="347" t="s">
        <v>401</v>
      </c>
    </row>
    <row r="8" spans="1:10" s="31" customFormat="1" ht="13.5" customHeight="1">
      <c r="A8" s="66"/>
      <c r="B8" s="354"/>
      <c r="C8" s="354"/>
      <c r="D8" s="354"/>
      <c r="E8" s="106"/>
      <c r="F8" s="256" t="s">
        <v>19</v>
      </c>
      <c r="G8" s="143" t="s">
        <v>45</v>
      </c>
      <c r="H8" s="57" t="s">
        <v>46</v>
      </c>
      <c r="I8" s="346"/>
      <c r="J8" s="348"/>
    </row>
    <row r="9" spans="1:10" s="31" customFormat="1" ht="6" customHeight="1">
      <c r="A9" s="153"/>
      <c r="B9" s="153"/>
      <c r="C9" s="153"/>
      <c r="D9" s="153"/>
      <c r="E9" s="58"/>
      <c r="F9" s="144"/>
      <c r="G9" s="32"/>
      <c r="H9" s="32"/>
      <c r="I9" s="32"/>
      <c r="J9" s="32"/>
    </row>
    <row r="10" spans="1:10" s="17" customFormat="1" ht="13.5" customHeight="1">
      <c r="A10" s="20"/>
      <c r="B10" s="349" t="s">
        <v>21</v>
      </c>
      <c r="C10" s="349"/>
      <c r="D10" s="349"/>
      <c r="E10" s="158"/>
      <c r="F10" s="326">
        <f>SUM(F12:F60)</f>
        <v>23573</v>
      </c>
      <c r="G10" s="326">
        <f>SUM(G12:G60)</f>
        <v>12116</v>
      </c>
      <c r="H10" s="326">
        <f>SUM(H12:H60)</f>
        <v>11457</v>
      </c>
      <c r="I10" s="326">
        <f>SUM(I12:I60)</f>
        <v>1219</v>
      </c>
      <c r="J10" s="326">
        <f>SUM(J12:J60)</f>
        <v>787</v>
      </c>
    </row>
    <row r="11" spans="1:10" s="31" customFormat="1" ht="6" customHeight="1">
      <c r="A11" s="66"/>
      <c r="B11" s="66"/>
      <c r="C11" s="66"/>
      <c r="D11" s="66"/>
      <c r="E11" s="106"/>
      <c r="F11" s="326"/>
      <c r="G11" s="326"/>
      <c r="H11" s="326"/>
      <c r="I11" s="326"/>
      <c r="J11" s="326"/>
    </row>
    <row r="12" spans="1:10" s="31" customFormat="1" ht="13.5" customHeight="1">
      <c r="A12" s="66"/>
      <c r="B12" s="66">
        <v>1</v>
      </c>
      <c r="C12" s="66"/>
      <c r="D12" s="171" t="s">
        <v>212</v>
      </c>
      <c r="E12" s="106"/>
      <c r="F12" s="325">
        <f>SUM(G12,H12)</f>
        <v>234</v>
      </c>
      <c r="G12" s="325">
        <v>125</v>
      </c>
      <c r="H12" s="325">
        <v>109</v>
      </c>
      <c r="I12" s="325">
        <v>13</v>
      </c>
      <c r="J12" s="325">
        <v>8</v>
      </c>
    </row>
    <row r="13" spans="1:10" s="31" customFormat="1" ht="13.5" customHeight="1">
      <c r="A13" s="66"/>
      <c r="B13" s="66">
        <v>2</v>
      </c>
      <c r="C13" s="66"/>
      <c r="D13" s="171" t="s">
        <v>213</v>
      </c>
      <c r="E13" s="106"/>
      <c r="F13" s="325">
        <f aca="true" t="shared" si="0" ref="F13:F60">SUM(G13,H13)</f>
        <v>179</v>
      </c>
      <c r="G13" s="325">
        <v>93</v>
      </c>
      <c r="H13" s="325">
        <v>86</v>
      </c>
      <c r="I13" s="325">
        <v>14</v>
      </c>
      <c r="J13" s="325">
        <v>7</v>
      </c>
    </row>
    <row r="14" spans="1:10" s="31" customFormat="1" ht="13.5" customHeight="1">
      <c r="A14" s="66"/>
      <c r="B14" s="66">
        <v>3</v>
      </c>
      <c r="C14" s="66"/>
      <c r="D14" s="171" t="s">
        <v>214</v>
      </c>
      <c r="E14" s="106"/>
      <c r="F14" s="325">
        <f t="shared" si="0"/>
        <v>127</v>
      </c>
      <c r="G14" s="325">
        <v>69</v>
      </c>
      <c r="H14" s="325">
        <v>58</v>
      </c>
      <c r="I14" s="325">
        <v>30</v>
      </c>
      <c r="J14" s="325">
        <v>8</v>
      </c>
    </row>
    <row r="15" spans="1:10" s="31" customFormat="1" ht="13.5" customHeight="1">
      <c r="A15" s="66"/>
      <c r="B15" s="66">
        <v>4</v>
      </c>
      <c r="C15" s="66"/>
      <c r="D15" s="171" t="s">
        <v>215</v>
      </c>
      <c r="E15" s="106"/>
      <c r="F15" s="325">
        <f t="shared" si="0"/>
        <v>134</v>
      </c>
      <c r="G15" s="325">
        <v>59</v>
      </c>
      <c r="H15" s="325">
        <v>75</v>
      </c>
      <c r="I15" s="325">
        <v>11</v>
      </c>
      <c r="J15" s="325">
        <v>6</v>
      </c>
    </row>
    <row r="16" spans="1:10" s="31" customFormat="1" ht="13.5" customHeight="1">
      <c r="A16" s="66"/>
      <c r="B16" s="66">
        <v>5</v>
      </c>
      <c r="C16" s="66"/>
      <c r="D16" s="171" t="s">
        <v>216</v>
      </c>
      <c r="E16" s="106"/>
      <c r="F16" s="325">
        <f t="shared" si="0"/>
        <v>239</v>
      </c>
      <c r="G16" s="325">
        <v>127</v>
      </c>
      <c r="H16" s="325">
        <v>112</v>
      </c>
      <c r="I16" s="325">
        <v>14</v>
      </c>
      <c r="J16" s="325">
        <v>9</v>
      </c>
    </row>
    <row r="17" spans="1:10" s="31" customFormat="1" ht="13.5" customHeight="1">
      <c r="A17" s="66"/>
      <c r="B17" s="66">
        <v>6</v>
      </c>
      <c r="C17" s="66"/>
      <c r="D17" s="171" t="s">
        <v>217</v>
      </c>
      <c r="E17" s="106"/>
      <c r="F17" s="325">
        <f t="shared" si="0"/>
        <v>341</v>
      </c>
      <c r="G17" s="325">
        <v>172</v>
      </c>
      <c r="H17" s="325">
        <v>169</v>
      </c>
      <c r="I17" s="325">
        <v>21</v>
      </c>
      <c r="J17" s="325">
        <v>14</v>
      </c>
    </row>
    <row r="18" spans="1:10" s="31" customFormat="1" ht="13.5" customHeight="1">
      <c r="A18" s="66"/>
      <c r="B18" s="66">
        <v>7</v>
      </c>
      <c r="C18" s="66"/>
      <c r="D18" s="171" t="s">
        <v>218</v>
      </c>
      <c r="E18" s="106"/>
      <c r="F18" s="325">
        <f t="shared" si="0"/>
        <v>299</v>
      </c>
      <c r="G18" s="325">
        <v>148</v>
      </c>
      <c r="H18" s="325">
        <v>151</v>
      </c>
      <c r="I18" s="325">
        <v>19</v>
      </c>
      <c r="J18" s="325">
        <v>12</v>
      </c>
    </row>
    <row r="19" spans="1:10" s="31" customFormat="1" ht="13.5" customHeight="1">
      <c r="A19" s="66"/>
      <c r="B19" s="66">
        <v>8</v>
      </c>
      <c r="C19" s="66"/>
      <c r="D19" s="171" t="s">
        <v>219</v>
      </c>
      <c r="E19" s="106"/>
      <c r="F19" s="325">
        <f t="shared" si="0"/>
        <v>415</v>
      </c>
      <c r="G19" s="325">
        <v>201</v>
      </c>
      <c r="H19" s="325">
        <v>214</v>
      </c>
      <c r="I19" s="325">
        <v>19</v>
      </c>
      <c r="J19" s="325">
        <v>14</v>
      </c>
    </row>
    <row r="20" spans="1:10" s="31" customFormat="1" ht="13.5" customHeight="1">
      <c r="A20" s="66"/>
      <c r="B20" s="66">
        <v>9</v>
      </c>
      <c r="C20" s="66"/>
      <c r="D20" s="171" t="s">
        <v>220</v>
      </c>
      <c r="E20" s="106"/>
      <c r="F20" s="325">
        <f t="shared" si="0"/>
        <v>603</v>
      </c>
      <c r="G20" s="325">
        <v>292</v>
      </c>
      <c r="H20" s="325">
        <v>311</v>
      </c>
      <c r="I20" s="325">
        <v>31</v>
      </c>
      <c r="J20" s="325">
        <v>20</v>
      </c>
    </row>
    <row r="21" spans="1:10" s="31" customFormat="1" ht="13.5" customHeight="1">
      <c r="A21" s="66"/>
      <c r="B21" s="66">
        <v>10</v>
      </c>
      <c r="C21" s="66"/>
      <c r="D21" s="171" t="s">
        <v>221</v>
      </c>
      <c r="E21" s="106"/>
      <c r="F21" s="325">
        <f t="shared" si="0"/>
        <v>481</v>
      </c>
      <c r="G21" s="325">
        <v>257</v>
      </c>
      <c r="H21" s="325">
        <v>224</v>
      </c>
      <c r="I21" s="325">
        <v>25</v>
      </c>
      <c r="J21" s="325">
        <v>16</v>
      </c>
    </row>
    <row r="22" spans="1:10" s="31" customFormat="1" ht="13.5" customHeight="1">
      <c r="A22" s="66"/>
      <c r="B22" s="66">
        <v>11</v>
      </c>
      <c r="C22" s="66"/>
      <c r="D22" s="171" t="s">
        <v>222</v>
      </c>
      <c r="E22" s="106"/>
      <c r="F22" s="325">
        <f t="shared" si="0"/>
        <v>472</v>
      </c>
      <c r="G22" s="325">
        <v>241</v>
      </c>
      <c r="H22" s="325">
        <v>231</v>
      </c>
      <c r="I22" s="325">
        <v>26</v>
      </c>
      <c r="J22" s="325">
        <v>16</v>
      </c>
    </row>
    <row r="23" spans="1:10" s="31" customFormat="1" ht="13.5" customHeight="1">
      <c r="A23" s="66"/>
      <c r="B23" s="66">
        <v>12</v>
      </c>
      <c r="C23" s="66"/>
      <c r="D23" s="171" t="s">
        <v>3</v>
      </c>
      <c r="E23" s="106"/>
      <c r="F23" s="325">
        <f t="shared" si="0"/>
        <v>800</v>
      </c>
      <c r="G23" s="325">
        <v>384</v>
      </c>
      <c r="H23" s="325">
        <v>416</v>
      </c>
      <c r="I23" s="325">
        <v>38</v>
      </c>
      <c r="J23" s="325">
        <v>25</v>
      </c>
    </row>
    <row r="24" spans="1:10" s="31" customFormat="1" ht="13.5" customHeight="1">
      <c r="A24" s="66"/>
      <c r="B24" s="66">
        <v>13</v>
      </c>
      <c r="C24" s="66"/>
      <c r="D24" s="171" t="s">
        <v>223</v>
      </c>
      <c r="E24" s="106"/>
      <c r="F24" s="325">
        <f t="shared" si="0"/>
        <v>827</v>
      </c>
      <c r="G24" s="325">
        <v>411</v>
      </c>
      <c r="H24" s="325">
        <v>416</v>
      </c>
      <c r="I24" s="325">
        <v>39</v>
      </c>
      <c r="J24" s="325">
        <v>26</v>
      </c>
    </row>
    <row r="25" spans="1:10" s="31" customFormat="1" ht="13.5" customHeight="1">
      <c r="A25" s="66"/>
      <c r="B25" s="66">
        <v>14</v>
      </c>
      <c r="C25" s="66"/>
      <c r="D25" s="171" t="s">
        <v>224</v>
      </c>
      <c r="E25" s="106"/>
      <c r="F25" s="325">
        <f t="shared" si="0"/>
        <v>530</v>
      </c>
      <c r="G25" s="325">
        <v>271</v>
      </c>
      <c r="H25" s="325">
        <v>259</v>
      </c>
      <c r="I25" s="325">
        <v>27</v>
      </c>
      <c r="J25" s="325">
        <v>18</v>
      </c>
    </row>
    <row r="26" spans="1:10" s="31" customFormat="1" ht="13.5" customHeight="1">
      <c r="A26" s="66"/>
      <c r="B26" s="66">
        <v>15</v>
      </c>
      <c r="C26" s="66"/>
      <c r="D26" s="171" t="s">
        <v>60</v>
      </c>
      <c r="E26" s="106"/>
      <c r="F26" s="325">
        <f t="shared" si="0"/>
        <v>263</v>
      </c>
      <c r="G26" s="325">
        <v>156</v>
      </c>
      <c r="H26" s="325">
        <v>107</v>
      </c>
      <c r="I26" s="325">
        <v>18</v>
      </c>
      <c r="J26" s="325">
        <v>11</v>
      </c>
    </row>
    <row r="27" spans="1:10" s="31" customFormat="1" ht="13.5" customHeight="1">
      <c r="A27" s="66"/>
      <c r="B27" s="66">
        <v>16</v>
      </c>
      <c r="C27" s="66"/>
      <c r="D27" s="171" t="s">
        <v>225</v>
      </c>
      <c r="E27" s="106"/>
      <c r="F27" s="325">
        <f t="shared" si="0"/>
        <v>390</v>
      </c>
      <c r="G27" s="325">
        <v>196</v>
      </c>
      <c r="H27" s="325">
        <v>194</v>
      </c>
      <c r="I27" s="325">
        <v>21</v>
      </c>
      <c r="J27" s="325">
        <v>14</v>
      </c>
    </row>
    <row r="28" spans="1:10" s="31" customFormat="1" ht="13.5" customHeight="1">
      <c r="A28" s="66"/>
      <c r="B28" s="66">
        <v>17</v>
      </c>
      <c r="C28" s="66"/>
      <c r="D28" s="171" t="s">
        <v>62</v>
      </c>
      <c r="E28" s="106"/>
      <c r="F28" s="325">
        <f t="shared" si="0"/>
        <v>381</v>
      </c>
      <c r="G28" s="325">
        <v>201</v>
      </c>
      <c r="H28" s="325">
        <v>180</v>
      </c>
      <c r="I28" s="325">
        <v>22</v>
      </c>
      <c r="J28" s="325">
        <v>13</v>
      </c>
    </row>
    <row r="29" spans="1:10" s="31" customFormat="1" ht="13.5" customHeight="1">
      <c r="A29" s="66"/>
      <c r="B29" s="66">
        <v>18</v>
      </c>
      <c r="C29" s="66"/>
      <c r="D29" s="171" t="s">
        <v>226</v>
      </c>
      <c r="E29" s="106"/>
      <c r="F29" s="325">
        <f t="shared" si="0"/>
        <v>484</v>
      </c>
      <c r="G29" s="325">
        <v>247</v>
      </c>
      <c r="H29" s="325">
        <v>237</v>
      </c>
      <c r="I29" s="325">
        <v>29</v>
      </c>
      <c r="J29" s="325">
        <v>17</v>
      </c>
    </row>
    <row r="30" spans="1:10" s="31" customFormat="1" ht="13.5" customHeight="1">
      <c r="A30" s="66"/>
      <c r="B30" s="66">
        <v>19</v>
      </c>
      <c r="C30" s="66"/>
      <c r="D30" s="171" t="s">
        <v>11</v>
      </c>
      <c r="E30" s="106"/>
      <c r="F30" s="325">
        <f t="shared" si="0"/>
        <v>851</v>
      </c>
      <c r="G30" s="325">
        <v>429</v>
      </c>
      <c r="H30" s="325">
        <v>422</v>
      </c>
      <c r="I30" s="325">
        <v>36</v>
      </c>
      <c r="J30" s="325">
        <v>26</v>
      </c>
    </row>
    <row r="31" spans="2:10" s="31" customFormat="1" ht="13.5" customHeight="1">
      <c r="B31" s="66">
        <v>20</v>
      </c>
      <c r="C31" s="66"/>
      <c r="D31" s="171" t="s">
        <v>64</v>
      </c>
      <c r="E31" s="106"/>
      <c r="F31" s="325">
        <f t="shared" si="0"/>
        <v>361</v>
      </c>
      <c r="G31" s="325">
        <v>190</v>
      </c>
      <c r="H31" s="325">
        <v>171</v>
      </c>
      <c r="I31" s="325">
        <v>19</v>
      </c>
      <c r="J31" s="325">
        <v>13</v>
      </c>
    </row>
    <row r="32" spans="1:10" s="31" customFormat="1" ht="13.5" customHeight="1">
      <c r="A32" s="66" t="s">
        <v>392</v>
      </c>
      <c r="B32" s="66">
        <v>21</v>
      </c>
      <c r="C32" s="66"/>
      <c r="D32" s="171" t="s">
        <v>227</v>
      </c>
      <c r="E32" s="106"/>
      <c r="F32" s="325">
        <f t="shared" si="0"/>
        <v>477</v>
      </c>
      <c r="G32" s="325">
        <v>227</v>
      </c>
      <c r="H32" s="325">
        <v>250</v>
      </c>
      <c r="I32" s="325">
        <v>24</v>
      </c>
      <c r="J32" s="325">
        <v>16</v>
      </c>
    </row>
    <row r="33" spans="1:10" s="31" customFormat="1" ht="13.5" customHeight="1">
      <c r="A33" s="351"/>
      <c r="B33" s="66">
        <v>22</v>
      </c>
      <c r="C33" s="66"/>
      <c r="D33" s="171" t="s">
        <v>228</v>
      </c>
      <c r="E33" s="59"/>
      <c r="F33" s="325">
        <f t="shared" si="0"/>
        <v>169</v>
      </c>
      <c r="G33" s="325">
        <v>103</v>
      </c>
      <c r="H33" s="325">
        <v>66</v>
      </c>
      <c r="I33" s="325">
        <v>11</v>
      </c>
      <c r="J33" s="325">
        <v>6</v>
      </c>
    </row>
    <row r="34" spans="1:10" s="31" customFormat="1" ht="13.5" customHeight="1">
      <c r="A34" s="351"/>
      <c r="B34" s="66">
        <v>23</v>
      </c>
      <c r="C34" s="66"/>
      <c r="D34" s="171" t="s">
        <v>34</v>
      </c>
      <c r="E34" s="59"/>
      <c r="F34" s="325">
        <f t="shared" si="0"/>
        <v>418</v>
      </c>
      <c r="G34" s="325">
        <v>224</v>
      </c>
      <c r="H34" s="325">
        <v>194</v>
      </c>
      <c r="I34" s="325">
        <v>20</v>
      </c>
      <c r="J34" s="325">
        <v>13</v>
      </c>
    </row>
    <row r="35" spans="1:10" s="31" customFormat="1" ht="13.5" customHeight="1">
      <c r="A35" s="66"/>
      <c r="B35" s="66">
        <v>24</v>
      </c>
      <c r="C35" s="66"/>
      <c r="D35" s="171" t="s">
        <v>229</v>
      </c>
      <c r="E35" s="106"/>
      <c r="F35" s="325">
        <f t="shared" si="0"/>
        <v>732</v>
      </c>
      <c r="G35" s="325">
        <v>387</v>
      </c>
      <c r="H35" s="325">
        <v>345</v>
      </c>
      <c r="I35" s="325">
        <v>38</v>
      </c>
      <c r="J35" s="325">
        <v>25</v>
      </c>
    </row>
    <row r="36" spans="1:10" s="31" customFormat="1" ht="13.5" customHeight="1">
      <c r="A36" s="66"/>
      <c r="B36" s="66">
        <v>25</v>
      </c>
      <c r="C36" s="66"/>
      <c r="D36" s="171" t="s">
        <v>230</v>
      </c>
      <c r="E36" s="106"/>
      <c r="F36" s="325">
        <f t="shared" si="0"/>
        <v>150</v>
      </c>
      <c r="G36" s="325">
        <v>71</v>
      </c>
      <c r="H36" s="325">
        <v>79</v>
      </c>
      <c r="I36" s="325">
        <v>13</v>
      </c>
      <c r="J36" s="325">
        <v>6</v>
      </c>
    </row>
    <row r="37" spans="1:10" s="31" customFormat="1" ht="13.5" customHeight="1">
      <c r="A37" s="66"/>
      <c r="B37" s="66">
        <v>26</v>
      </c>
      <c r="C37" s="66"/>
      <c r="D37" s="171" t="s">
        <v>231</v>
      </c>
      <c r="E37" s="106"/>
      <c r="F37" s="325">
        <f t="shared" si="0"/>
        <v>650</v>
      </c>
      <c r="G37" s="325">
        <v>322</v>
      </c>
      <c r="H37" s="325">
        <v>328</v>
      </c>
      <c r="I37" s="325">
        <v>32</v>
      </c>
      <c r="J37" s="325">
        <v>22</v>
      </c>
    </row>
    <row r="38" spans="1:10" s="31" customFormat="1" ht="13.5" customHeight="1">
      <c r="A38" s="66"/>
      <c r="B38" s="66">
        <v>27</v>
      </c>
      <c r="C38" s="66"/>
      <c r="D38" s="171" t="s">
        <v>70</v>
      </c>
      <c r="E38" s="106"/>
      <c r="F38" s="325">
        <f t="shared" si="0"/>
        <v>600</v>
      </c>
      <c r="G38" s="325">
        <v>303</v>
      </c>
      <c r="H38" s="325">
        <v>297</v>
      </c>
      <c r="I38" s="325">
        <v>26</v>
      </c>
      <c r="J38" s="325">
        <v>18</v>
      </c>
    </row>
    <row r="39" spans="1:10" s="31" customFormat="1" ht="13.5" customHeight="1">
      <c r="A39" s="66"/>
      <c r="B39" s="66">
        <v>28</v>
      </c>
      <c r="C39" s="66"/>
      <c r="D39" s="171" t="s">
        <v>232</v>
      </c>
      <c r="E39" s="106"/>
      <c r="F39" s="325">
        <f t="shared" si="0"/>
        <v>703</v>
      </c>
      <c r="G39" s="325">
        <v>355</v>
      </c>
      <c r="H39" s="325">
        <v>348</v>
      </c>
      <c r="I39" s="325">
        <v>32</v>
      </c>
      <c r="J39" s="325">
        <v>22</v>
      </c>
    </row>
    <row r="40" spans="1:10" s="31" customFormat="1" ht="13.5" customHeight="1">
      <c r="A40" s="66"/>
      <c r="B40" s="66">
        <v>29</v>
      </c>
      <c r="C40" s="66"/>
      <c r="D40" s="171" t="s">
        <v>233</v>
      </c>
      <c r="E40" s="106"/>
      <c r="F40" s="325">
        <f t="shared" si="0"/>
        <v>561</v>
      </c>
      <c r="G40" s="325">
        <v>287</v>
      </c>
      <c r="H40" s="325">
        <v>274</v>
      </c>
      <c r="I40" s="325">
        <v>26</v>
      </c>
      <c r="J40" s="325">
        <v>18</v>
      </c>
    </row>
    <row r="41" spans="1:10" s="31" customFormat="1" ht="13.5" customHeight="1">
      <c r="A41" s="66"/>
      <c r="B41" s="66">
        <v>30</v>
      </c>
      <c r="C41" s="66"/>
      <c r="D41" s="171" t="s">
        <v>234</v>
      </c>
      <c r="E41" s="106"/>
      <c r="F41" s="325">
        <f t="shared" si="0"/>
        <v>810</v>
      </c>
      <c r="G41" s="325">
        <v>425</v>
      </c>
      <c r="H41" s="325">
        <v>385</v>
      </c>
      <c r="I41" s="325">
        <v>38</v>
      </c>
      <c r="J41" s="325">
        <v>27</v>
      </c>
    </row>
    <row r="42" spans="1:10" s="31" customFormat="1" ht="13.5" customHeight="1">
      <c r="A42" s="66"/>
      <c r="B42" s="66">
        <v>31</v>
      </c>
      <c r="C42" s="66"/>
      <c r="D42" s="171" t="s">
        <v>74</v>
      </c>
      <c r="E42" s="106"/>
      <c r="F42" s="325">
        <f t="shared" si="0"/>
        <v>263</v>
      </c>
      <c r="G42" s="325">
        <v>136</v>
      </c>
      <c r="H42" s="325">
        <v>127</v>
      </c>
      <c r="I42" s="325">
        <v>16</v>
      </c>
      <c r="J42" s="325">
        <v>10</v>
      </c>
    </row>
    <row r="43" spans="2:10" s="31" customFormat="1" ht="13.5" customHeight="1">
      <c r="B43" s="66">
        <v>32</v>
      </c>
      <c r="C43" s="66"/>
      <c r="D43" s="171" t="s">
        <v>235</v>
      </c>
      <c r="E43" s="106"/>
      <c r="F43" s="325">
        <f t="shared" si="0"/>
        <v>791</v>
      </c>
      <c r="G43" s="325">
        <v>423</v>
      </c>
      <c r="H43" s="325">
        <v>368</v>
      </c>
      <c r="I43" s="325">
        <v>33</v>
      </c>
      <c r="J43" s="325">
        <v>24</v>
      </c>
    </row>
    <row r="44" spans="1:10" s="31" customFormat="1" ht="13.5" customHeight="1">
      <c r="A44" s="66" t="s">
        <v>393</v>
      </c>
      <c r="B44" s="66">
        <v>33</v>
      </c>
      <c r="C44" s="66"/>
      <c r="D44" s="171" t="s">
        <v>236</v>
      </c>
      <c r="E44" s="106"/>
      <c r="F44" s="325">
        <f t="shared" si="0"/>
        <v>652</v>
      </c>
      <c r="G44" s="325">
        <v>317</v>
      </c>
      <c r="H44" s="325">
        <v>335</v>
      </c>
      <c r="I44" s="325">
        <v>31</v>
      </c>
      <c r="J44" s="325">
        <v>20</v>
      </c>
    </row>
    <row r="45" spans="1:10" s="31" customFormat="1" ht="13.5" customHeight="1">
      <c r="A45" s="351"/>
      <c r="B45" s="66">
        <v>34</v>
      </c>
      <c r="C45" s="66"/>
      <c r="D45" s="171" t="s">
        <v>76</v>
      </c>
      <c r="E45" s="59"/>
      <c r="F45" s="325">
        <f t="shared" si="0"/>
        <v>889</v>
      </c>
      <c r="G45" s="325">
        <v>458</v>
      </c>
      <c r="H45" s="325">
        <v>431</v>
      </c>
      <c r="I45" s="325">
        <v>38</v>
      </c>
      <c r="J45" s="325">
        <v>27</v>
      </c>
    </row>
    <row r="46" spans="1:10" s="31" customFormat="1" ht="13.5" customHeight="1">
      <c r="A46" s="351"/>
      <c r="B46" s="66">
        <v>35</v>
      </c>
      <c r="C46" s="66"/>
      <c r="D46" s="171" t="s">
        <v>237</v>
      </c>
      <c r="E46" s="59"/>
      <c r="F46" s="325">
        <f t="shared" si="0"/>
        <v>597</v>
      </c>
      <c r="G46" s="325">
        <v>306</v>
      </c>
      <c r="H46" s="325">
        <v>291</v>
      </c>
      <c r="I46" s="325">
        <v>29</v>
      </c>
      <c r="J46" s="325">
        <v>18</v>
      </c>
    </row>
    <row r="47" spans="1:10" s="31" customFormat="1" ht="13.5" customHeight="1">
      <c r="A47" s="66"/>
      <c r="B47" s="66">
        <v>36</v>
      </c>
      <c r="C47" s="66"/>
      <c r="D47" s="171" t="s">
        <v>238</v>
      </c>
      <c r="E47" s="106"/>
      <c r="F47" s="325">
        <f t="shared" si="0"/>
        <v>296</v>
      </c>
      <c r="G47" s="325">
        <v>145</v>
      </c>
      <c r="H47" s="325">
        <v>151</v>
      </c>
      <c r="I47" s="325">
        <v>17</v>
      </c>
      <c r="J47" s="325">
        <v>11</v>
      </c>
    </row>
    <row r="48" spans="1:10" s="31" customFormat="1" ht="13.5" customHeight="1">
      <c r="A48" s="66"/>
      <c r="B48" s="66">
        <v>37</v>
      </c>
      <c r="C48" s="66"/>
      <c r="D48" s="171" t="s">
        <v>239</v>
      </c>
      <c r="E48" s="106"/>
      <c r="F48" s="325">
        <f t="shared" si="0"/>
        <v>472</v>
      </c>
      <c r="G48" s="325">
        <v>261</v>
      </c>
      <c r="H48" s="325">
        <v>211</v>
      </c>
      <c r="I48" s="325">
        <v>23</v>
      </c>
      <c r="J48" s="325">
        <v>16</v>
      </c>
    </row>
    <row r="49" spans="1:10" s="31" customFormat="1" ht="13.5" customHeight="1">
      <c r="A49" s="66"/>
      <c r="B49" s="66">
        <v>38</v>
      </c>
      <c r="C49" s="66"/>
      <c r="D49" s="171" t="s">
        <v>240</v>
      </c>
      <c r="E49" s="106"/>
      <c r="F49" s="325">
        <f t="shared" si="0"/>
        <v>444</v>
      </c>
      <c r="G49" s="325">
        <v>220</v>
      </c>
      <c r="H49" s="325">
        <v>224</v>
      </c>
      <c r="I49" s="325">
        <v>22</v>
      </c>
      <c r="J49" s="325">
        <v>15</v>
      </c>
    </row>
    <row r="50" spans="1:10" s="31" customFormat="1" ht="13.5" customHeight="1">
      <c r="A50" s="66"/>
      <c r="B50" s="66">
        <v>39</v>
      </c>
      <c r="C50" s="66"/>
      <c r="D50" s="171" t="s">
        <v>81</v>
      </c>
      <c r="E50" s="106"/>
      <c r="F50" s="325">
        <f t="shared" si="0"/>
        <v>592</v>
      </c>
      <c r="G50" s="325">
        <v>297</v>
      </c>
      <c r="H50" s="325">
        <v>295</v>
      </c>
      <c r="I50" s="325">
        <v>29</v>
      </c>
      <c r="J50" s="325">
        <v>20</v>
      </c>
    </row>
    <row r="51" spans="1:10" s="31" customFormat="1" ht="13.5" customHeight="1">
      <c r="A51" s="66"/>
      <c r="B51" s="66">
        <v>40</v>
      </c>
      <c r="C51" s="66"/>
      <c r="D51" s="171" t="s">
        <v>82</v>
      </c>
      <c r="E51" s="106"/>
      <c r="F51" s="325">
        <f t="shared" si="0"/>
        <v>164</v>
      </c>
      <c r="G51" s="325">
        <v>95</v>
      </c>
      <c r="H51" s="325">
        <v>69</v>
      </c>
      <c r="I51" s="325">
        <v>12</v>
      </c>
      <c r="J51" s="325">
        <v>7</v>
      </c>
    </row>
    <row r="52" spans="2:10" s="31" customFormat="1" ht="13.5" customHeight="1">
      <c r="B52" s="66">
        <v>41</v>
      </c>
      <c r="C52" s="66"/>
      <c r="D52" s="171" t="s">
        <v>241</v>
      </c>
      <c r="E52" s="106"/>
      <c r="F52" s="325">
        <f t="shared" si="0"/>
        <v>142</v>
      </c>
      <c r="G52" s="325">
        <v>69</v>
      </c>
      <c r="H52" s="325">
        <v>73</v>
      </c>
      <c r="I52" s="325">
        <v>13</v>
      </c>
      <c r="J52" s="325">
        <v>7</v>
      </c>
    </row>
    <row r="53" spans="1:10" s="31" customFormat="1" ht="13.5" customHeight="1">
      <c r="A53" s="66" t="s">
        <v>394</v>
      </c>
      <c r="B53" s="66">
        <v>42</v>
      </c>
      <c r="C53" s="66"/>
      <c r="D53" s="171" t="s">
        <v>242</v>
      </c>
      <c r="E53" s="106"/>
      <c r="F53" s="325">
        <f t="shared" si="0"/>
        <v>558</v>
      </c>
      <c r="G53" s="325">
        <v>310</v>
      </c>
      <c r="H53" s="325">
        <v>248</v>
      </c>
      <c r="I53" s="325">
        <v>33</v>
      </c>
      <c r="J53" s="325">
        <v>19</v>
      </c>
    </row>
    <row r="54" spans="1:10" s="31" customFormat="1" ht="13.5" customHeight="1">
      <c r="A54" s="351"/>
      <c r="B54" s="66">
        <v>43</v>
      </c>
      <c r="C54" s="66"/>
      <c r="D54" s="171" t="s">
        <v>243</v>
      </c>
      <c r="E54" s="59"/>
      <c r="F54" s="325">
        <f t="shared" si="0"/>
        <v>388</v>
      </c>
      <c r="G54" s="325">
        <v>192</v>
      </c>
      <c r="H54" s="325">
        <v>196</v>
      </c>
      <c r="I54" s="325">
        <v>24</v>
      </c>
      <c r="J54" s="325">
        <v>14</v>
      </c>
    </row>
    <row r="55" spans="1:10" s="31" customFormat="1" ht="13.5" customHeight="1">
      <c r="A55" s="351"/>
      <c r="B55" s="66">
        <v>44</v>
      </c>
      <c r="C55" s="66"/>
      <c r="D55" s="171" t="s">
        <v>85</v>
      </c>
      <c r="E55" s="59"/>
      <c r="F55" s="325">
        <f t="shared" si="0"/>
        <v>745</v>
      </c>
      <c r="G55" s="325">
        <v>367</v>
      </c>
      <c r="H55" s="325">
        <v>378</v>
      </c>
      <c r="I55" s="325">
        <v>29</v>
      </c>
      <c r="J55" s="325">
        <v>22</v>
      </c>
    </row>
    <row r="56" spans="1:10" s="31" customFormat="1" ht="13.5" customHeight="1">
      <c r="A56" s="66"/>
      <c r="B56" s="66">
        <v>45</v>
      </c>
      <c r="C56" s="66"/>
      <c r="D56" s="171" t="s">
        <v>86</v>
      </c>
      <c r="E56" s="106"/>
      <c r="F56" s="325">
        <f t="shared" si="0"/>
        <v>457</v>
      </c>
      <c r="G56" s="325">
        <v>257</v>
      </c>
      <c r="H56" s="325">
        <v>200</v>
      </c>
      <c r="I56" s="325">
        <v>23</v>
      </c>
      <c r="J56" s="325">
        <v>14</v>
      </c>
    </row>
    <row r="57" spans="1:10" s="31" customFormat="1" ht="13.5" customHeight="1">
      <c r="A57" s="66"/>
      <c r="B57" s="66">
        <v>46</v>
      </c>
      <c r="C57" s="66"/>
      <c r="D57" s="171" t="s">
        <v>87</v>
      </c>
      <c r="E57" s="106"/>
      <c r="F57" s="325">
        <f t="shared" si="0"/>
        <v>658</v>
      </c>
      <c r="G57" s="325">
        <v>351</v>
      </c>
      <c r="H57" s="325">
        <v>307</v>
      </c>
      <c r="I57" s="325">
        <v>33</v>
      </c>
      <c r="J57" s="325">
        <v>22</v>
      </c>
    </row>
    <row r="58" spans="1:10" s="31" customFormat="1" ht="13.5" customHeight="1">
      <c r="A58" s="66"/>
      <c r="B58" s="66">
        <v>47</v>
      </c>
      <c r="C58" s="66"/>
      <c r="D58" s="171" t="s">
        <v>88</v>
      </c>
      <c r="E58" s="106"/>
      <c r="F58" s="325">
        <f t="shared" si="0"/>
        <v>479</v>
      </c>
      <c r="G58" s="325">
        <v>243</v>
      </c>
      <c r="H58" s="325">
        <v>236</v>
      </c>
      <c r="I58" s="325">
        <v>22</v>
      </c>
      <c r="J58" s="325">
        <v>14</v>
      </c>
    </row>
    <row r="59" spans="1:10" s="31" customFormat="1" ht="13.5" customHeight="1">
      <c r="A59" s="66"/>
      <c r="B59" s="66">
        <v>48</v>
      </c>
      <c r="C59" s="66"/>
      <c r="D59" s="171" t="s">
        <v>89</v>
      </c>
      <c r="E59" s="106"/>
      <c r="F59" s="325">
        <f t="shared" si="0"/>
        <v>409</v>
      </c>
      <c r="G59" s="325">
        <v>209</v>
      </c>
      <c r="H59" s="325">
        <v>200</v>
      </c>
      <c r="I59" s="325">
        <v>20</v>
      </c>
      <c r="J59" s="325">
        <v>13</v>
      </c>
    </row>
    <row r="60" spans="1:10" s="31" customFormat="1" ht="13.5" customHeight="1">
      <c r="A60" s="66"/>
      <c r="B60" s="66">
        <v>49</v>
      </c>
      <c r="C60" s="66"/>
      <c r="D60" s="171" t="s">
        <v>488</v>
      </c>
      <c r="E60" s="106"/>
      <c r="F60" s="325">
        <f t="shared" si="0"/>
        <v>896</v>
      </c>
      <c r="G60" s="325">
        <v>487</v>
      </c>
      <c r="H60" s="325">
        <v>409</v>
      </c>
      <c r="I60" s="325">
        <v>40</v>
      </c>
      <c r="J60" s="325">
        <v>28</v>
      </c>
    </row>
    <row r="61" spans="1:10" s="31" customFormat="1" ht="6" customHeight="1" thickBot="1">
      <c r="A61" s="53"/>
      <c r="B61" s="53"/>
      <c r="C61" s="53"/>
      <c r="D61" s="53"/>
      <c r="E61" s="60"/>
      <c r="F61" s="54"/>
      <c r="G61" s="54"/>
      <c r="H61" s="54"/>
      <c r="I61" s="54"/>
      <c r="J61" s="54"/>
    </row>
    <row r="62" spans="1:10" s="31" customFormat="1" ht="15" customHeight="1">
      <c r="A62" s="31" t="s">
        <v>456</v>
      </c>
      <c r="F62" s="32"/>
      <c r="G62" s="32"/>
      <c r="H62" s="32"/>
      <c r="I62" s="32"/>
      <c r="J62" s="32"/>
    </row>
    <row r="63" spans="1:10" s="31" customFormat="1" ht="14.25" thickBot="1">
      <c r="A63" s="53" t="s">
        <v>388</v>
      </c>
      <c r="B63" s="53"/>
      <c r="C63" s="53"/>
      <c r="D63" s="53"/>
      <c r="E63" s="53"/>
      <c r="F63" s="54"/>
      <c r="G63" s="54"/>
      <c r="H63" s="54"/>
      <c r="I63" s="54"/>
      <c r="J63" s="54"/>
    </row>
    <row r="64" spans="1:10" s="31" customFormat="1" ht="13.5">
      <c r="A64" s="351" t="s">
        <v>389</v>
      </c>
      <c r="B64" s="351"/>
      <c r="C64" s="351"/>
      <c r="D64" s="351"/>
      <c r="E64" s="355"/>
      <c r="F64" s="348" t="s">
        <v>252</v>
      </c>
      <c r="G64" s="356"/>
      <c r="H64" s="357"/>
      <c r="I64" s="345" t="s">
        <v>390</v>
      </c>
      <c r="J64" s="347" t="s">
        <v>391</v>
      </c>
    </row>
    <row r="65" spans="1:10" s="31" customFormat="1" ht="13.5">
      <c r="A65" s="352"/>
      <c r="B65" s="352"/>
      <c r="C65" s="352"/>
      <c r="D65" s="352"/>
      <c r="E65" s="353"/>
      <c r="F65" s="143" t="s">
        <v>19</v>
      </c>
      <c r="G65" s="143" t="s">
        <v>45</v>
      </c>
      <c r="H65" s="57" t="s">
        <v>46</v>
      </c>
      <c r="I65" s="346"/>
      <c r="J65" s="348"/>
    </row>
    <row r="66" spans="1:10" s="31" customFormat="1" ht="13.5">
      <c r="A66" s="153"/>
      <c r="B66" s="153"/>
      <c r="C66" s="153"/>
      <c r="D66" s="153"/>
      <c r="E66" s="58"/>
      <c r="F66" s="32"/>
      <c r="G66" s="32"/>
      <c r="H66" s="32"/>
      <c r="I66" s="32"/>
      <c r="J66" s="32"/>
    </row>
    <row r="67" spans="1:10" s="31" customFormat="1" ht="13.5">
      <c r="A67" s="20"/>
      <c r="B67" s="349" t="s">
        <v>21</v>
      </c>
      <c r="C67" s="349"/>
      <c r="D67" s="349"/>
      <c r="E67" s="158"/>
      <c r="F67" s="326">
        <f>SUM(F69:F90)</f>
        <v>10827</v>
      </c>
      <c r="G67" s="326">
        <f>SUM(G69:G90)</f>
        <v>5495</v>
      </c>
      <c r="H67" s="326">
        <f>SUM(H69:H90)</f>
        <v>5332</v>
      </c>
      <c r="I67" s="326">
        <f>SUM(I69:I90)</f>
        <v>684</v>
      </c>
      <c r="J67" s="326">
        <f>SUM(J69:J90)</f>
        <v>328</v>
      </c>
    </row>
    <row r="68" spans="1:10" s="31" customFormat="1" ht="13.5">
      <c r="A68" s="66"/>
      <c r="B68" s="66"/>
      <c r="C68" s="66"/>
      <c r="D68" s="66"/>
      <c r="E68" s="106"/>
      <c r="F68" s="325"/>
      <c r="G68" s="325"/>
      <c r="H68" s="325"/>
      <c r="I68" s="325"/>
      <c r="J68" s="325"/>
    </row>
    <row r="69" spans="1:10" s="31" customFormat="1" ht="13.5">
      <c r="A69" s="66"/>
      <c r="B69" s="66">
        <v>1</v>
      </c>
      <c r="C69" s="66"/>
      <c r="D69" s="171" t="s">
        <v>253</v>
      </c>
      <c r="E69" s="106"/>
      <c r="F69" s="325">
        <f>SUM(G69:H69)</f>
        <v>544</v>
      </c>
      <c r="G69" s="325">
        <v>276</v>
      </c>
      <c r="H69" s="325">
        <v>268</v>
      </c>
      <c r="I69" s="325">
        <v>31</v>
      </c>
      <c r="J69" s="325">
        <v>16</v>
      </c>
    </row>
    <row r="70" spans="1:10" s="31" customFormat="1" ht="13.5">
      <c r="A70" s="66"/>
      <c r="B70" s="66">
        <v>2</v>
      </c>
      <c r="C70" s="66"/>
      <c r="D70" s="171" t="s">
        <v>254</v>
      </c>
      <c r="E70" s="106"/>
      <c r="F70" s="325">
        <f aca="true" t="shared" si="1" ref="F70:F90">SUM(G70:H70)</f>
        <v>247</v>
      </c>
      <c r="G70" s="325">
        <v>123</v>
      </c>
      <c r="H70" s="325">
        <v>124</v>
      </c>
      <c r="I70" s="325">
        <v>24</v>
      </c>
      <c r="J70" s="325">
        <v>9</v>
      </c>
    </row>
    <row r="71" spans="1:10" s="31" customFormat="1" ht="13.5">
      <c r="A71" s="66"/>
      <c r="B71" s="66">
        <v>3</v>
      </c>
      <c r="C71" s="66"/>
      <c r="D71" s="171" t="s">
        <v>55</v>
      </c>
      <c r="E71" s="106"/>
      <c r="F71" s="325">
        <f t="shared" si="1"/>
        <v>485</v>
      </c>
      <c r="G71" s="325">
        <v>239</v>
      </c>
      <c r="H71" s="325">
        <v>246</v>
      </c>
      <c r="I71" s="325">
        <v>31</v>
      </c>
      <c r="J71" s="325">
        <v>16</v>
      </c>
    </row>
    <row r="72" spans="1:10" s="31" customFormat="1" ht="13.5">
      <c r="A72" s="66"/>
      <c r="B72" s="66">
        <v>4</v>
      </c>
      <c r="C72" s="66"/>
      <c r="D72" s="171" t="s">
        <v>52</v>
      </c>
      <c r="E72" s="106"/>
      <c r="F72" s="325">
        <f t="shared" si="1"/>
        <v>470</v>
      </c>
      <c r="G72" s="325">
        <v>247</v>
      </c>
      <c r="H72" s="325">
        <v>223</v>
      </c>
      <c r="I72" s="325">
        <v>31</v>
      </c>
      <c r="J72" s="325">
        <v>15</v>
      </c>
    </row>
    <row r="73" spans="1:10" s="31" customFormat="1" ht="13.5">
      <c r="A73" s="66"/>
      <c r="B73" s="66">
        <v>5</v>
      </c>
      <c r="C73" s="66"/>
      <c r="D73" s="171" t="s">
        <v>61</v>
      </c>
      <c r="E73" s="106"/>
      <c r="F73" s="325">
        <f t="shared" si="1"/>
        <v>495</v>
      </c>
      <c r="G73" s="325">
        <v>263</v>
      </c>
      <c r="H73" s="325">
        <v>232</v>
      </c>
      <c r="I73" s="325">
        <v>28</v>
      </c>
      <c r="J73" s="325">
        <v>15</v>
      </c>
    </row>
    <row r="74" spans="1:10" s="31" customFormat="1" ht="13.5">
      <c r="A74" s="66"/>
      <c r="B74" s="66">
        <v>6</v>
      </c>
      <c r="C74" s="66"/>
      <c r="D74" s="171" t="s">
        <v>91</v>
      </c>
      <c r="E74" s="106"/>
      <c r="F74" s="325">
        <f t="shared" si="1"/>
        <v>763</v>
      </c>
      <c r="G74" s="325">
        <v>407</v>
      </c>
      <c r="H74" s="325">
        <v>356</v>
      </c>
      <c r="I74" s="325">
        <v>43</v>
      </c>
      <c r="J74" s="325">
        <v>22</v>
      </c>
    </row>
    <row r="75" spans="1:10" s="31" customFormat="1" ht="13.5">
      <c r="A75" s="66"/>
      <c r="B75" s="66">
        <v>7</v>
      </c>
      <c r="C75" s="66"/>
      <c r="D75" s="171" t="s">
        <v>92</v>
      </c>
      <c r="E75" s="106"/>
      <c r="F75" s="325">
        <f t="shared" si="1"/>
        <v>463</v>
      </c>
      <c r="G75" s="325">
        <v>232</v>
      </c>
      <c r="H75" s="325">
        <v>231</v>
      </c>
      <c r="I75" s="325">
        <v>31</v>
      </c>
      <c r="J75" s="325">
        <v>14</v>
      </c>
    </row>
    <row r="76" spans="1:10" s="31" customFormat="1" ht="13.5">
      <c r="A76" s="66"/>
      <c r="B76" s="66">
        <v>8</v>
      </c>
      <c r="C76" s="66"/>
      <c r="D76" s="171" t="s">
        <v>3</v>
      </c>
      <c r="E76" s="106"/>
      <c r="F76" s="325">
        <f t="shared" si="1"/>
        <v>849</v>
      </c>
      <c r="G76" s="325">
        <v>421</v>
      </c>
      <c r="H76" s="325">
        <v>428</v>
      </c>
      <c r="I76" s="325">
        <v>50</v>
      </c>
      <c r="J76" s="325">
        <v>24</v>
      </c>
    </row>
    <row r="77" spans="1:10" s="31" customFormat="1" ht="13.5">
      <c r="A77" s="66"/>
      <c r="B77" s="66">
        <v>9</v>
      </c>
      <c r="C77" s="66"/>
      <c r="D77" s="171" t="s">
        <v>34</v>
      </c>
      <c r="E77" s="106"/>
      <c r="F77" s="325">
        <f t="shared" si="1"/>
        <v>418</v>
      </c>
      <c r="G77" s="325">
        <v>217</v>
      </c>
      <c r="H77" s="325">
        <v>201</v>
      </c>
      <c r="I77" s="325">
        <v>25</v>
      </c>
      <c r="J77" s="325">
        <v>13</v>
      </c>
    </row>
    <row r="78" spans="1:10" s="31" customFormat="1" ht="13.5">
      <c r="A78" s="66"/>
      <c r="B78" s="66">
        <v>10</v>
      </c>
      <c r="C78" s="66"/>
      <c r="D78" s="171" t="s">
        <v>93</v>
      </c>
      <c r="E78" s="106"/>
      <c r="F78" s="325">
        <f t="shared" si="1"/>
        <v>696</v>
      </c>
      <c r="G78" s="325">
        <v>323</v>
      </c>
      <c r="H78" s="325">
        <v>373</v>
      </c>
      <c r="I78" s="325">
        <v>37</v>
      </c>
      <c r="J78" s="325">
        <v>19</v>
      </c>
    </row>
    <row r="79" spans="1:10" s="31" customFormat="1" ht="13.5">
      <c r="A79" s="66"/>
      <c r="B79" s="66">
        <v>11</v>
      </c>
      <c r="C79" s="66"/>
      <c r="D79" s="171" t="s">
        <v>94</v>
      </c>
      <c r="E79" s="106"/>
      <c r="F79" s="325">
        <f t="shared" si="1"/>
        <v>372</v>
      </c>
      <c r="G79" s="325">
        <v>177</v>
      </c>
      <c r="H79" s="325">
        <v>195</v>
      </c>
      <c r="I79" s="325">
        <v>23</v>
      </c>
      <c r="J79" s="325">
        <v>12</v>
      </c>
    </row>
    <row r="80" spans="1:10" s="31" customFormat="1" ht="13.5">
      <c r="A80" s="66"/>
      <c r="B80" s="66">
        <v>12</v>
      </c>
      <c r="C80" s="66"/>
      <c r="D80" s="171" t="s">
        <v>95</v>
      </c>
      <c r="E80" s="106"/>
      <c r="F80" s="325">
        <f t="shared" si="1"/>
        <v>350</v>
      </c>
      <c r="G80" s="325">
        <v>177</v>
      </c>
      <c r="H80" s="325">
        <v>173</v>
      </c>
      <c r="I80" s="325">
        <v>26</v>
      </c>
      <c r="J80" s="325">
        <v>11</v>
      </c>
    </row>
    <row r="81" spans="1:10" s="31" customFormat="1" ht="13.5">
      <c r="A81" s="66"/>
      <c r="B81" s="66">
        <v>13</v>
      </c>
      <c r="C81" s="66"/>
      <c r="D81" s="171" t="s">
        <v>5</v>
      </c>
      <c r="E81" s="106"/>
      <c r="F81" s="325">
        <f t="shared" si="1"/>
        <v>708</v>
      </c>
      <c r="G81" s="325">
        <v>380</v>
      </c>
      <c r="H81" s="325">
        <v>328</v>
      </c>
      <c r="I81" s="325">
        <v>48</v>
      </c>
      <c r="J81" s="325">
        <v>22</v>
      </c>
    </row>
    <row r="82" spans="1:10" s="31" customFormat="1" ht="13.5">
      <c r="A82" s="66"/>
      <c r="B82" s="66">
        <v>14</v>
      </c>
      <c r="C82" s="66"/>
      <c r="D82" s="171" t="s">
        <v>6</v>
      </c>
      <c r="E82" s="106"/>
      <c r="F82" s="325">
        <f t="shared" si="1"/>
        <v>350</v>
      </c>
      <c r="G82" s="325">
        <v>167</v>
      </c>
      <c r="H82" s="325">
        <v>183</v>
      </c>
      <c r="I82" s="325">
        <v>24</v>
      </c>
      <c r="J82" s="325">
        <v>10</v>
      </c>
    </row>
    <row r="83" spans="1:10" s="31" customFormat="1" ht="13.5">
      <c r="A83" s="66"/>
      <c r="B83" s="66">
        <v>15</v>
      </c>
      <c r="C83" s="66"/>
      <c r="D83" s="171" t="s">
        <v>96</v>
      </c>
      <c r="E83" s="106"/>
      <c r="F83" s="325">
        <f t="shared" si="1"/>
        <v>457</v>
      </c>
      <c r="G83" s="325">
        <v>242</v>
      </c>
      <c r="H83" s="325">
        <v>215</v>
      </c>
      <c r="I83" s="325">
        <v>26</v>
      </c>
      <c r="J83" s="325">
        <v>13</v>
      </c>
    </row>
    <row r="84" spans="1:10" s="31" customFormat="1" ht="13.5">
      <c r="A84" s="66"/>
      <c r="B84" s="66">
        <v>16</v>
      </c>
      <c r="C84" s="66"/>
      <c r="D84" s="171" t="s">
        <v>97</v>
      </c>
      <c r="E84" s="106"/>
      <c r="F84" s="325">
        <f t="shared" si="1"/>
        <v>562</v>
      </c>
      <c r="G84" s="325">
        <v>271</v>
      </c>
      <c r="H84" s="325">
        <v>291</v>
      </c>
      <c r="I84" s="325">
        <v>31</v>
      </c>
      <c r="J84" s="325">
        <v>17</v>
      </c>
    </row>
    <row r="85" spans="1:10" s="31" customFormat="1" ht="13.5">
      <c r="A85" s="66"/>
      <c r="B85" s="66">
        <v>17</v>
      </c>
      <c r="C85" s="66"/>
      <c r="D85" s="171" t="s">
        <v>9</v>
      </c>
      <c r="E85" s="106"/>
      <c r="F85" s="325">
        <f t="shared" si="1"/>
        <v>277</v>
      </c>
      <c r="G85" s="325">
        <v>145</v>
      </c>
      <c r="H85" s="325">
        <v>132</v>
      </c>
      <c r="I85" s="325">
        <v>23</v>
      </c>
      <c r="J85" s="325">
        <v>10</v>
      </c>
    </row>
    <row r="86" spans="1:10" s="31" customFormat="1" ht="13.5">
      <c r="A86" s="66"/>
      <c r="B86" s="66">
        <v>18</v>
      </c>
      <c r="C86" s="66"/>
      <c r="D86" s="171" t="s">
        <v>10</v>
      </c>
      <c r="E86" s="106"/>
      <c r="F86" s="325">
        <f t="shared" si="1"/>
        <v>479</v>
      </c>
      <c r="G86" s="325">
        <v>248</v>
      </c>
      <c r="H86" s="325">
        <v>231</v>
      </c>
      <c r="I86" s="325">
        <v>31</v>
      </c>
      <c r="J86" s="325">
        <v>15</v>
      </c>
    </row>
    <row r="87" spans="1:10" s="31" customFormat="1" ht="13.5">
      <c r="A87" s="66"/>
      <c r="B87" s="66">
        <v>19</v>
      </c>
      <c r="C87" s="66"/>
      <c r="D87" s="171" t="s">
        <v>98</v>
      </c>
      <c r="E87" s="106"/>
      <c r="F87" s="325">
        <f t="shared" si="1"/>
        <v>224</v>
      </c>
      <c r="G87" s="325">
        <v>105</v>
      </c>
      <c r="H87" s="325">
        <v>119</v>
      </c>
      <c r="I87" s="325">
        <v>20</v>
      </c>
      <c r="J87" s="325">
        <v>7</v>
      </c>
    </row>
    <row r="88" spans="1:10" s="31" customFormat="1" ht="13.5">
      <c r="A88" s="66"/>
      <c r="B88" s="66">
        <v>20</v>
      </c>
      <c r="C88" s="66"/>
      <c r="D88" s="171" t="s">
        <v>11</v>
      </c>
      <c r="E88" s="106"/>
      <c r="F88" s="325">
        <f t="shared" si="1"/>
        <v>361</v>
      </c>
      <c r="G88" s="325">
        <v>216</v>
      </c>
      <c r="H88" s="325">
        <v>145</v>
      </c>
      <c r="I88" s="325">
        <v>26</v>
      </c>
      <c r="J88" s="325">
        <v>11</v>
      </c>
    </row>
    <row r="89" spans="1:10" s="31" customFormat="1" ht="13.5">
      <c r="A89" s="66"/>
      <c r="B89" s="66">
        <v>21</v>
      </c>
      <c r="C89" s="66"/>
      <c r="D89" s="171" t="s">
        <v>99</v>
      </c>
      <c r="E89" s="106"/>
      <c r="F89" s="325">
        <f t="shared" si="1"/>
        <v>538</v>
      </c>
      <c r="G89" s="325">
        <v>264</v>
      </c>
      <c r="H89" s="325">
        <v>274</v>
      </c>
      <c r="I89" s="325">
        <v>32</v>
      </c>
      <c r="J89" s="325">
        <v>17</v>
      </c>
    </row>
    <row r="90" spans="1:10" s="31" customFormat="1" ht="13.5">
      <c r="A90" s="66"/>
      <c r="B90" s="66">
        <v>22</v>
      </c>
      <c r="C90" s="66"/>
      <c r="D90" s="171" t="s">
        <v>36</v>
      </c>
      <c r="E90" s="106"/>
      <c r="F90" s="325">
        <f t="shared" si="1"/>
        <v>719</v>
      </c>
      <c r="G90" s="325">
        <v>355</v>
      </c>
      <c r="H90" s="325">
        <v>364</v>
      </c>
      <c r="I90" s="325">
        <v>43</v>
      </c>
      <c r="J90" s="325">
        <v>20</v>
      </c>
    </row>
    <row r="91" spans="1:10" s="31" customFormat="1" ht="14.25" thickBot="1">
      <c r="A91" s="53"/>
      <c r="B91" s="53"/>
      <c r="C91" s="53"/>
      <c r="D91" s="53"/>
      <c r="E91" s="60"/>
      <c r="F91" s="54"/>
      <c r="G91" s="54"/>
      <c r="H91" s="54"/>
      <c r="I91" s="54"/>
      <c r="J91" s="54"/>
    </row>
    <row r="92" spans="5:10" s="31" customFormat="1" ht="11.25" customHeight="1">
      <c r="E92" s="66"/>
      <c r="F92" s="32"/>
      <c r="G92" s="32"/>
      <c r="H92" s="32"/>
      <c r="I92" s="32"/>
      <c r="J92" s="32"/>
    </row>
    <row r="93" spans="1:10" s="31" customFormat="1" ht="14.25" thickBot="1">
      <c r="A93" s="53" t="s">
        <v>392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10" s="31" customFormat="1" ht="13.5">
      <c r="A94" s="351"/>
      <c r="B94" s="350" t="s">
        <v>37</v>
      </c>
      <c r="C94" s="350"/>
      <c r="D94" s="350"/>
      <c r="E94" s="59"/>
      <c r="F94" s="352" t="s">
        <v>395</v>
      </c>
      <c r="G94" s="352"/>
      <c r="H94" s="353"/>
      <c r="I94" s="345" t="s">
        <v>390</v>
      </c>
      <c r="J94" s="347" t="s">
        <v>391</v>
      </c>
    </row>
    <row r="95" spans="1:10" s="31" customFormat="1" ht="13.5">
      <c r="A95" s="352"/>
      <c r="B95" s="354"/>
      <c r="C95" s="354"/>
      <c r="D95" s="354"/>
      <c r="E95" s="142"/>
      <c r="F95" s="246" t="s">
        <v>19</v>
      </c>
      <c r="G95" s="247" t="s">
        <v>45</v>
      </c>
      <c r="H95" s="55" t="s">
        <v>46</v>
      </c>
      <c r="I95" s="346"/>
      <c r="J95" s="348"/>
    </row>
    <row r="96" spans="1:5" s="31" customFormat="1" ht="13.5">
      <c r="A96" s="153"/>
      <c r="B96" s="255"/>
      <c r="C96" s="171"/>
      <c r="D96" s="171"/>
      <c r="E96" s="106"/>
    </row>
    <row r="97" spans="1:10" s="31" customFormat="1" ht="13.5">
      <c r="A97" s="20"/>
      <c r="B97" s="349" t="s">
        <v>21</v>
      </c>
      <c r="C97" s="349"/>
      <c r="D97" s="349"/>
      <c r="E97" s="158"/>
      <c r="F97" s="326">
        <f>SUM(F99:F102)</f>
        <v>367</v>
      </c>
      <c r="G97" s="326">
        <f>SUM(G99:G102)</f>
        <v>186</v>
      </c>
      <c r="H97" s="326">
        <f>SUM(H99:H102)</f>
        <v>181</v>
      </c>
      <c r="I97" s="326">
        <f>SUM(I99:I102)</f>
        <v>44</v>
      </c>
      <c r="J97" s="326">
        <f>SUM(J99:J102)</f>
        <v>18</v>
      </c>
    </row>
    <row r="98" spans="1:10" s="31" customFormat="1" ht="13.5">
      <c r="A98" s="66"/>
      <c r="B98" s="171"/>
      <c r="C98" s="171"/>
      <c r="D98" s="171"/>
      <c r="E98" s="106"/>
      <c r="F98" s="325"/>
      <c r="G98" s="325"/>
      <c r="H98" s="325"/>
      <c r="I98" s="325"/>
      <c r="J98" s="325"/>
    </row>
    <row r="99" spans="1:10" s="31" customFormat="1" ht="13.5">
      <c r="A99" s="66"/>
      <c r="B99" s="350" t="s">
        <v>61</v>
      </c>
      <c r="C99" s="350"/>
      <c r="D99" s="350"/>
      <c r="E99" s="106"/>
      <c r="F99" s="325">
        <f>SUM(G99:H99)</f>
        <v>130</v>
      </c>
      <c r="G99" s="325">
        <v>61</v>
      </c>
      <c r="H99" s="325">
        <v>69</v>
      </c>
      <c r="I99" s="325">
        <v>12</v>
      </c>
      <c r="J99" s="325">
        <v>6</v>
      </c>
    </row>
    <row r="100" spans="1:10" s="31" customFormat="1" ht="13.5">
      <c r="A100" s="66"/>
      <c r="B100" s="350" t="s">
        <v>100</v>
      </c>
      <c r="C100" s="350"/>
      <c r="D100" s="350"/>
      <c r="E100" s="106"/>
      <c r="F100" s="325">
        <f>SUM(G100:H100)</f>
        <v>115</v>
      </c>
      <c r="G100" s="325">
        <v>61</v>
      </c>
      <c r="H100" s="325">
        <v>54</v>
      </c>
      <c r="I100" s="325">
        <v>14</v>
      </c>
      <c r="J100" s="325">
        <v>6</v>
      </c>
    </row>
    <row r="101" spans="1:10" s="31" customFormat="1" ht="13.5">
      <c r="A101" s="66"/>
      <c r="B101" s="350" t="s">
        <v>101</v>
      </c>
      <c r="C101" s="350"/>
      <c r="D101" s="350"/>
      <c r="E101" s="106"/>
      <c r="F101" s="325">
        <f>SUM(G101:H101)</f>
        <v>78</v>
      </c>
      <c r="G101" s="325">
        <v>38</v>
      </c>
      <c r="H101" s="325">
        <v>40</v>
      </c>
      <c r="I101" s="325">
        <v>10</v>
      </c>
      <c r="J101" s="325">
        <v>3</v>
      </c>
    </row>
    <row r="102" spans="1:10" s="31" customFormat="1" ht="13.5">
      <c r="A102" s="66"/>
      <c r="B102" s="350" t="s">
        <v>102</v>
      </c>
      <c r="C102" s="350"/>
      <c r="D102" s="350"/>
      <c r="E102" s="106"/>
      <c r="F102" s="325">
        <f>SUM(G102:H102)</f>
        <v>44</v>
      </c>
      <c r="G102" s="325">
        <v>26</v>
      </c>
      <c r="H102" s="325">
        <v>18</v>
      </c>
      <c r="I102" s="325">
        <v>8</v>
      </c>
      <c r="J102" s="325">
        <v>3</v>
      </c>
    </row>
    <row r="103" spans="1:10" s="31" customFormat="1" ht="14.25" thickBot="1">
      <c r="A103" s="53"/>
      <c r="B103" s="53"/>
      <c r="C103" s="53"/>
      <c r="D103" s="53"/>
      <c r="E103" s="60"/>
      <c r="F103" s="53"/>
      <c r="G103" s="53"/>
      <c r="H103" s="53"/>
      <c r="I103" s="53"/>
      <c r="J103" s="53"/>
    </row>
    <row r="104" s="31" customFormat="1" ht="10.5" customHeight="1"/>
    <row r="105" spans="1:10" s="31" customFormat="1" ht="14.25" thickBot="1">
      <c r="A105" s="53" t="s">
        <v>393</v>
      </c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s="31" customFormat="1" ht="13.5">
      <c r="A106" s="351"/>
      <c r="B106" s="350" t="s">
        <v>42</v>
      </c>
      <c r="C106" s="350"/>
      <c r="D106" s="350"/>
      <c r="E106" s="59"/>
      <c r="F106" s="352" t="s">
        <v>396</v>
      </c>
      <c r="G106" s="352"/>
      <c r="H106" s="353"/>
      <c r="I106" s="345" t="s">
        <v>390</v>
      </c>
      <c r="J106" s="347" t="s">
        <v>391</v>
      </c>
    </row>
    <row r="107" spans="1:10" s="31" customFormat="1" ht="13.5">
      <c r="A107" s="352"/>
      <c r="B107" s="354"/>
      <c r="C107" s="354"/>
      <c r="D107" s="354"/>
      <c r="E107" s="142"/>
      <c r="F107" s="246" t="s">
        <v>19</v>
      </c>
      <c r="G107" s="247" t="s">
        <v>45</v>
      </c>
      <c r="H107" s="55" t="s">
        <v>46</v>
      </c>
      <c r="I107" s="346"/>
      <c r="J107" s="348"/>
    </row>
    <row r="108" spans="1:5" s="31" customFormat="1" ht="13.5">
      <c r="A108" s="153"/>
      <c r="B108" s="255"/>
      <c r="C108" s="171"/>
      <c r="D108" s="171"/>
      <c r="E108" s="106"/>
    </row>
    <row r="109" spans="1:10" s="31" customFormat="1" ht="13.5">
      <c r="A109" s="20"/>
      <c r="B109" s="349" t="s">
        <v>21</v>
      </c>
      <c r="C109" s="349"/>
      <c r="D109" s="349"/>
      <c r="E109" s="158"/>
      <c r="F109" s="326">
        <f>F111</f>
        <v>475</v>
      </c>
      <c r="G109" s="326">
        <f>G111</f>
        <v>215</v>
      </c>
      <c r="H109" s="326">
        <f>H111</f>
        <v>260</v>
      </c>
      <c r="I109" s="326">
        <f>I111</f>
        <v>41</v>
      </c>
      <c r="J109" s="326">
        <f>J111</f>
        <v>12</v>
      </c>
    </row>
    <row r="110" spans="1:10" s="31" customFormat="1" ht="13.5">
      <c r="A110" s="66"/>
      <c r="B110" s="171"/>
      <c r="C110" s="171"/>
      <c r="D110" s="171"/>
      <c r="E110" s="106"/>
      <c r="F110" s="325"/>
      <c r="G110" s="325"/>
      <c r="H110" s="325"/>
      <c r="I110" s="325"/>
      <c r="J110" s="325"/>
    </row>
    <row r="111" spans="1:10" s="31" customFormat="1" ht="13.5">
      <c r="A111" s="66"/>
      <c r="B111" s="350" t="s">
        <v>103</v>
      </c>
      <c r="C111" s="350"/>
      <c r="D111" s="350"/>
      <c r="E111" s="106"/>
      <c r="F111" s="325">
        <f>SUM(G111:H111)</f>
        <v>475</v>
      </c>
      <c r="G111" s="325">
        <v>215</v>
      </c>
      <c r="H111" s="325">
        <v>260</v>
      </c>
      <c r="I111" s="325">
        <v>41</v>
      </c>
      <c r="J111" s="325">
        <v>12</v>
      </c>
    </row>
    <row r="112" spans="1:10" s="31" customFormat="1" ht="14.25" thickBot="1">
      <c r="A112" s="53"/>
      <c r="B112" s="53"/>
      <c r="C112" s="53"/>
      <c r="D112" s="53"/>
      <c r="E112" s="60"/>
      <c r="F112" s="53"/>
      <c r="G112" s="53"/>
      <c r="H112" s="53"/>
      <c r="I112" s="53"/>
      <c r="J112" s="53"/>
    </row>
    <row r="113" s="31" customFormat="1" ht="10.5" customHeight="1"/>
    <row r="114" spans="1:10" s="31" customFormat="1" ht="14.25" thickBot="1">
      <c r="A114" s="53" t="s">
        <v>394</v>
      </c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s="31" customFormat="1" ht="13.5">
      <c r="A115" s="351"/>
      <c r="B115" s="351" t="s">
        <v>42</v>
      </c>
      <c r="C115" s="351"/>
      <c r="D115" s="351"/>
      <c r="E115" s="59"/>
      <c r="F115" s="352" t="s">
        <v>397</v>
      </c>
      <c r="G115" s="352"/>
      <c r="H115" s="353"/>
      <c r="I115" s="345" t="s">
        <v>390</v>
      </c>
      <c r="J115" s="347" t="s">
        <v>391</v>
      </c>
    </row>
    <row r="116" spans="1:10" s="31" customFormat="1" ht="13.5">
      <c r="A116" s="352"/>
      <c r="B116" s="352"/>
      <c r="C116" s="352"/>
      <c r="D116" s="352"/>
      <c r="E116" s="142"/>
      <c r="F116" s="246" t="s">
        <v>19</v>
      </c>
      <c r="G116" s="247" t="s">
        <v>45</v>
      </c>
      <c r="H116" s="55" t="s">
        <v>46</v>
      </c>
      <c r="I116" s="346"/>
      <c r="J116" s="348"/>
    </row>
    <row r="117" spans="1:5" s="31" customFormat="1" ht="13.5">
      <c r="A117" s="153"/>
      <c r="B117" s="153"/>
      <c r="C117" s="66"/>
      <c r="D117" s="66"/>
      <c r="E117" s="106"/>
    </row>
    <row r="118" spans="1:10" s="31" customFormat="1" ht="13.5">
      <c r="A118" s="20"/>
      <c r="B118" s="349" t="s">
        <v>21</v>
      </c>
      <c r="C118" s="349"/>
      <c r="D118" s="349"/>
      <c r="E118" s="158"/>
      <c r="F118" s="326">
        <f>SUM(F121:F122)</f>
        <v>216</v>
      </c>
      <c r="G118" s="326">
        <f>SUM(G121:G122)</f>
        <v>157</v>
      </c>
      <c r="H118" s="326">
        <f>SUM(H121:H122)</f>
        <v>59</v>
      </c>
      <c r="I118" s="326">
        <f>SUM(I121:I122)</f>
        <v>94</v>
      </c>
      <c r="J118" s="326">
        <f>SUM(J121:J122)</f>
        <v>44</v>
      </c>
    </row>
    <row r="119" spans="1:10" s="31" customFormat="1" ht="13.5">
      <c r="A119" s="66"/>
      <c r="B119" s="171"/>
      <c r="C119" s="171"/>
      <c r="D119" s="171"/>
      <c r="E119" s="106"/>
      <c r="F119" s="325"/>
      <c r="G119" s="325"/>
      <c r="H119" s="325"/>
      <c r="I119" s="325"/>
      <c r="J119" s="325"/>
    </row>
    <row r="120" spans="1:10" s="31" customFormat="1" ht="13.5">
      <c r="A120" s="66"/>
      <c r="B120" s="350" t="s">
        <v>457</v>
      </c>
      <c r="C120" s="350"/>
      <c r="D120" s="350"/>
      <c r="E120" s="106"/>
      <c r="F120" s="325"/>
      <c r="G120" s="325"/>
      <c r="H120" s="325"/>
      <c r="I120" s="325"/>
      <c r="J120" s="325"/>
    </row>
    <row r="121" spans="1:10" s="31" customFormat="1" ht="13.5">
      <c r="A121" s="66"/>
      <c r="B121" s="342" t="s">
        <v>458</v>
      </c>
      <c r="C121" s="342"/>
      <c r="D121" s="342"/>
      <c r="E121" s="106"/>
      <c r="F121" s="325">
        <f>SUM(G121:H121)</f>
        <v>102</v>
      </c>
      <c r="G121" s="325">
        <v>76</v>
      </c>
      <c r="H121" s="325">
        <v>26</v>
      </c>
      <c r="I121" s="343">
        <v>94</v>
      </c>
      <c r="J121" s="325">
        <v>25</v>
      </c>
    </row>
    <row r="122" spans="1:10" s="31" customFormat="1" ht="14.25">
      <c r="A122" s="66"/>
      <c r="B122" s="342" t="s">
        <v>459</v>
      </c>
      <c r="C122" s="344"/>
      <c r="D122" s="344"/>
      <c r="E122" s="106"/>
      <c r="F122" s="325">
        <f>SUM(G122:H122)</f>
        <v>114</v>
      </c>
      <c r="G122" s="325">
        <v>81</v>
      </c>
      <c r="H122" s="325">
        <v>33</v>
      </c>
      <c r="I122" s="343"/>
      <c r="J122" s="325">
        <v>19</v>
      </c>
    </row>
    <row r="123" spans="1:10" s="31" customFormat="1" ht="14.25" thickBot="1">
      <c r="A123" s="53"/>
      <c r="B123" s="53"/>
      <c r="C123" s="53"/>
      <c r="D123" s="53"/>
      <c r="E123" s="60"/>
      <c r="F123" s="53"/>
      <c r="G123" s="53"/>
      <c r="H123" s="53"/>
      <c r="I123" s="53"/>
      <c r="J123" s="53"/>
    </row>
    <row r="124" s="31" customFormat="1" ht="13.5">
      <c r="A124" s="31" t="s">
        <v>456</v>
      </c>
    </row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  <row r="169" s="31" customFormat="1" ht="13.5"/>
    <row r="170" s="31" customFormat="1" ht="13.5"/>
    <row r="171" s="31" customFormat="1" ht="13.5"/>
    <row r="172" s="31" customFormat="1" ht="13.5"/>
    <row r="173" s="31" customFormat="1" ht="13.5"/>
    <row r="174" s="31" customFormat="1" ht="13.5"/>
    <row r="175" s="31" customFormat="1" ht="13.5"/>
    <row r="176" s="31" customFormat="1" ht="13.5"/>
    <row r="177" s="31" customFormat="1" ht="13.5"/>
    <row r="178" s="31" customFormat="1" ht="13.5"/>
    <row r="179" s="31" customFormat="1" ht="13.5"/>
    <row r="180" s="31" customFormat="1" ht="13.5"/>
    <row r="181" s="31" customFormat="1" ht="13.5"/>
    <row r="182" s="31" customFormat="1" ht="13.5"/>
    <row r="183" s="31" customFormat="1" ht="13.5"/>
    <row r="184" s="31" customFormat="1" ht="13.5"/>
    <row r="185" s="31" customFormat="1" ht="13.5"/>
    <row r="186" s="31" customFormat="1" ht="13.5"/>
    <row r="187" s="31" customFormat="1" ht="13.5"/>
    <row r="188" s="31" customFormat="1" ht="13.5"/>
    <row r="189" s="31" customFormat="1" ht="13.5"/>
    <row r="190" s="31" customFormat="1" ht="13.5"/>
    <row r="191" s="31" customFormat="1" ht="13.5"/>
    <row r="192" s="31" customFormat="1" ht="13.5"/>
    <row r="193" s="31" customFormat="1" ht="13.5"/>
    <row r="194" s="31" customFormat="1" ht="13.5"/>
    <row r="195" s="31" customFormat="1" ht="13.5"/>
    <row r="196" s="31" customFormat="1" ht="13.5"/>
    <row r="197" s="31" customFormat="1" ht="13.5"/>
    <row r="198" s="31" customFormat="1" ht="13.5"/>
    <row r="199" s="31" customFormat="1" ht="13.5"/>
    <row r="200" s="31" customFormat="1" ht="13.5"/>
    <row r="201" s="31" customFormat="1" ht="13.5"/>
    <row r="202" s="31" customFormat="1" ht="13.5"/>
    <row r="203" s="31" customFormat="1" ht="13.5"/>
    <row r="204" s="31" customFormat="1" ht="13.5"/>
    <row r="205" s="31" customFormat="1" ht="13.5"/>
    <row r="206" s="31" customFormat="1" ht="13.5"/>
    <row r="207" s="31" customFormat="1" ht="13.5"/>
    <row r="208" s="31" customFormat="1" ht="13.5"/>
    <row r="209" s="31" customFormat="1" ht="13.5"/>
    <row r="210" s="31" customFormat="1" ht="13.5"/>
    <row r="211" s="31" customFormat="1" ht="13.5"/>
    <row r="212" s="31" customFormat="1" ht="13.5"/>
    <row r="213" s="31" customFormat="1" ht="13.5"/>
    <row r="214" s="31" customFormat="1" ht="13.5"/>
    <row r="215" s="31" customFormat="1" ht="13.5"/>
    <row r="216" s="31" customFormat="1" ht="13.5"/>
    <row r="217" s="31" customFormat="1" ht="13.5"/>
    <row r="218" s="31" customFormat="1" ht="13.5"/>
    <row r="219" s="31" customFormat="1" ht="13.5"/>
    <row r="220" s="31" customFormat="1" ht="13.5"/>
    <row r="221" s="31" customFormat="1" ht="13.5"/>
    <row r="222" s="31" customFormat="1" ht="13.5"/>
    <row r="223" s="31" customFormat="1" ht="13.5"/>
  </sheetData>
  <sheetProtection/>
  <mergeCells count="43">
    <mergeCell ref="I64:I65"/>
    <mergeCell ref="J64:J65"/>
    <mergeCell ref="A1:J1"/>
    <mergeCell ref="A3:J3"/>
    <mergeCell ref="A5:J5"/>
    <mergeCell ref="B10:D10"/>
    <mergeCell ref="F7:H7"/>
    <mergeCell ref="B7:D8"/>
    <mergeCell ref="I7:I8"/>
    <mergeCell ref="J7:J8"/>
    <mergeCell ref="A94:A95"/>
    <mergeCell ref="B94:D95"/>
    <mergeCell ref="F94:H94"/>
    <mergeCell ref="I94:I95"/>
    <mergeCell ref="A33:A34"/>
    <mergeCell ref="A45:A46"/>
    <mergeCell ref="A54:A55"/>
    <mergeCell ref="B67:D67"/>
    <mergeCell ref="A64:E65"/>
    <mergeCell ref="F64:H64"/>
    <mergeCell ref="B100:D100"/>
    <mergeCell ref="B101:D101"/>
    <mergeCell ref="B102:D102"/>
    <mergeCell ref="B106:D107"/>
    <mergeCell ref="J94:J95"/>
    <mergeCell ref="B97:D97"/>
    <mergeCell ref="B99:D99"/>
    <mergeCell ref="I106:I107"/>
    <mergeCell ref="J106:J107"/>
    <mergeCell ref="B111:D111"/>
    <mergeCell ref="A115:A116"/>
    <mergeCell ref="B115:D116"/>
    <mergeCell ref="F115:H115"/>
    <mergeCell ref="F106:H106"/>
    <mergeCell ref="A106:A107"/>
    <mergeCell ref="B109:D109"/>
    <mergeCell ref="B121:D121"/>
    <mergeCell ref="I121:I122"/>
    <mergeCell ref="B122:D122"/>
    <mergeCell ref="I115:I116"/>
    <mergeCell ref="J115:J116"/>
    <mergeCell ref="B118:D118"/>
    <mergeCell ref="B120:D1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9.375" style="79" customWidth="1"/>
    <col min="3" max="3" width="8.125" style="31" customWidth="1"/>
    <col min="4" max="7" width="7.875" style="31" customWidth="1"/>
    <col min="8" max="8" width="8.125" style="31" customWidth="1"/>
    <col min="9" max="13" width="7.875" style="31" customWidth="1"/>
    <col min="14" max="16384" width="9.00390625" style="31" customWidth="1"/>
  </cols>
  <sheetData>
    <row r="1" spans="1:13" ht="19.5" customHeight="1">
      <c r="A1" s="360" t="s">
        <v>439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2" ht="7.5" customHeight="1" thickBot="1">
      <c r="A2" s="53"/>
      <c r="B2" s="6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9.5" customHeight="1">
      <c r="A3" s="375" t="s">
        <v>263</v>
      </c>
      <c r="B3" s="420" t="s">
        <v>283</v>
      </c>
      <c r="C3" s="417" t="s">
        <v>349</v>
      </c>
      <c r="D3" s="418"/>
      <c r="E3" s="418"/>
      <c r="F3" s="418"/>
      <c r="G3" s="419"/>
      <c r="H3" s="417" t="s">
        <v>350</v>
      </c>
      <c r="I3" s="418"/>
      <c r="J3" s="418"/>
      <c r="K3" s="418"/>
      <c r="L3" s="419"/>
      <c r="M3" s="168" t="s">
        <v>477</v>
      </c>
    </row>
    <row r="4" spans="1:13" ht="19.5" customHeight="1">
      <c r="A4" s="353"/>
      <c r="B4" s="413"/>
      <c r="C4" s="137" t="s">
        <v>19</v>
      </c>
      <c r="D4" s="143" t="s">
        <v>41</v>
      </c>
      <c r="E4" s="143" t="s">
        <v>90</v>
      </c>
      <c r="F4" s="143" t="s">
        <v>245</v>
      </c>
      <c r="G4" s="269" t="s">
        <v>35</v>
      </c>
      <c r="H4" s="143" t="s">
        <v>19</v>
      </c>
      <c r="I4" s="143" t="s">
        <v>41</v>
      </c>
      <c r="J4" s="143" t="s">
        <v>90</v>
      </c>
      <c r="K4" s="143" t="s">
        <v>245</v>
      </c>
      <c r="L4" s="270" t="s">
        <v>35</v>
      </c>
      <c r="M4" s="140" t="s">
        <v>90</v>
      </c>
    </row>
    <row r="5" spans="1:13" ht="4.5" customHeight="1">
      <c r="A5" s="153"/>
      <c r="B5" s="13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 customHeight="1">
      <c r="A6" s="397" t="s">
        <v>17</v>
      </c>
      <c r="B6" s="200" t="s">
        <v>351</v>
      </c>
      <c r="C6" s="32">
        <f>SUM(D6:G6)</f>
        <v>66</v>
      </c>
      <c r="D6" s="32">
        <v>48</v>
      </c>
      <c r="E6" s="32">
        <v>18</v>
      </c>
      <c r="F6" s="87" t="s">
        <v>475</v>
      </c>
      <c r="G6" s="87" t="s">
        <v>475</v>
      </c>
      <c r="H6" s="32">
        <f>SUM(I6:L6)</f>
        <v>70</v>
      </c>
      <c r="I6" s="32">
        <v>48</v>
      </c>
      <c r="J6" s="32">
        <v>18</v>
      </c>
      <c r="K6" s="87" t="s">
        <v>475</v>
      </c>
      <c r="L6" s="32">
        <v>4</v>
      </c>
      <c r="M6" s="87" t="s">
        <v>475</v>
      </c>
    </row>
    <row r="7" spans="1:13" ht="18.75" customHeight="1">
      <c r="A7" s="397"/>
      <c r="B7" s="59" t="s">
        <v>116</v>
      </c>
      <c r="C7" s="32">
        <f>SUM(D7:G7)</f>
        <v>311910</v>
      </c>
      <c r="D7" s="32">
        <v>231205</v>
      </c>
      <c r="E7" s="32">
        <v>80705</v>
      </c>
      <c r="F7" s="87" t="s">
        <v>478</v>
      </c>
      <c r="G7" s="87" t="s">
        <v>478</v>
      </c>
      <c r="H7" s="32">
        <f>SUM(I7:L7)</f>
        <v>144106</v>
      </c>
      <c r="I7" s="32">
        <v>92080</v>
      </c>
      <c r="J7" s="32">
        <v>50624</v>
      </c>
      <c r="K7" s="87" t="s">
        <v>478</v>
      </c>
      <c r="L7" s="32">
        <v>1402</v>
      </c>
      <c r="M7" s="87" t="s">
        <v>478</v>
      </c>
    </row>
    <row r="8" spans="1:13" ht="6" customHeight="1">
      <c r="A8" s="97"/>
      <c r="B8" s="59"/>
      <c r="C8" s="32"/>
      <c r="D8" s="32"/>
      <c r="E8" s="32"/>
      <c r="F8" s="32"/>
      <c r="G8" s="87"/>
      <c r="H8" s="32"/>
      <c r="I8" s="32"/>
      <c r="J8" s="32"/>
      <c r="K8" s="32"/>
      <c r="L8" s="32"/>
      <c r="M8" s="87"/>
    </row>
    <row r="9" spans="1:13" ht="18.75" customHeight="1">
      <c r="A9" s="397">
        <v>14</v>
      </c>
      <c r="B9" s="59" t="s">
        <v>351</v>
      </c>
      <c r="C9" s="32">
        <f>SUM(D9:G9)</f>
        <v>68</v>
      </c>
      <c r="D9" s="32">
        <v>48</v>
      </c>
      <c r="E9" s="32">
        <v>19</v>
      </c>
      <c r="F9" s="32">
        <v>1</v>
      </c>
      <c r="G9" s="87" t="s">
        <v>475</v>
      </c>
      <c r="H9" s="32">
        <f>SUM(I9:L9)</f>
        <v>71</v>
      </c>
      <c r="I9" s="32">
        <v>48</v>
      </c>
      <c r="J9" s="32">
        <v>18</v>
      </c>
      <c r="K9" s="32">
        <v>2</v>
      </c>
      <c r="L9" s="32">
        <v>3</v>
      </c>
      <c r="M9" s="87">
        <v>6</v>
      </c>
    </row>
    <row r="10" spans="1:13" ht="18.75" customHeight="1">
      <c r="A10" s="397"/>
      <c r="B10" s="59" t="s">
        <v>116</v>
      </c>
      <c r="C10" s="32">
        <f>SUM(D10:G10)</f>
        <v>335009</v>
      </c>
      <c r="D10" s="32">
        <v>231924</v>
      </c>
      <c r="E10" s="32">
        <v>98052</v>
      </c>
      <c r="F10" s="32">
        <v>5033</v>
      </c>
      <c r="G10" s="87" t="s">
        <v>478</v>
      </c>
      <c r="H10" s="32">
        <f>SUM(I10:L10)</f>
        <v>154710</v>
      </c>
      <c r="I10" s="32">
        <v>96226</v>
      </c>
      <c r="J10" s="32">
        <v>54320</v>
      </c>
      <c r="K10" s="32">
        <v>1815</v>
      </c>
      <c r="L10" s="32">
        <v>2349</v>
      </c>
      <c r="M10" s="87">
        <v>19861</v>
      </c>
    </row>
    <row r="11" spans="1:13" ht="6" customHeight="1">
      <c r="A11" s="97"/>
      <c r="B11" s="59"/>
      <c r="C11" s="32"/>
      <c r="D11" s="32"/>
      <c r="E11" s="32"/>
      <c r="F11" s="32"/>
      <c r="G11" s="87"/>
      <c r="H11" s="32"/>
      <c r="I11" s="32"/>
      <c r="J11" s="32"/>
      <c r="K11" s="32"/>
      <c r="L11" s="32"/>
      <c r="M11" s="87"/>
    </row>
    <row r="12" spans="1:13" ht="18.75" customHeight="1">
      <c r="A12" s="397">
        <v>15</v>
      </c>
      <c r="B12" s="59" t="s">
        <v>351</v>
      </c>
      <c r="C12" s="32">
        <v>68</v>
      </c>
      <c r="D12" s="32">
        <v>48</v>
      </c>
      <c r="E12" s="32">
        <v>19</v>
      </c>
      <c r="F12" s="32">
        <v>1</v>
      </c>
      <c r="G12" s="87" t="s">
        <v>475</v>
      </c>
      <c r="H12" s="32">
        <v>71</v>
      </c>
      <c r="I12" s="32">
        <v>48</v>
      </c>
      <c r="J12" s="32">
        <v>18</v>
      </c>
      <c r="K12" s="32">
        <v>2</v>
      </c>
      <c r="L12" s="32">
        <v>3</v>
      </c>
      <c r="M12" s="87">
        <v>7</v>
      </c>
    </row>
    <row r="13" spans="1:13" ht="18.75" customHeight="1">
      <c r="A13" s="397"/>
      <c r="B13" s="59" t="s">
        <v>116</v>
      </c>
      <c r="C13" s="32">
        <v>356353</v>
      </c>
      <c r="D13" s="32">
        <v>247055</v>
      </c>
      <c r="E13" s="32">
        <v>104247</v>
      </c>
      <c r="F13" s="32">
        <v>5051</v>
      </c>
      <c r="G13" s="87" t="s">
        <v>478</v>
      </c>
      <c r="H13" s="32">
        <v>157500</v>
      </c>
      <c r="I13" s="32">
        <v>95276</v>
      </c>
      <c r="J13" s="32">
        <v>57696</v>
      </c>
      <c r="K13" s="32">
        <v>1877</v>
      </c>
      <c r="L13" s="32">
        <v>2651</v>
      </c>
      <c r="M13" s="87">
        <v>21037</v>
      </c>
    </row>
    <row r="14" spans="1:13" ht="6" customHeight="1">
      <c r="A14" s="97"/>
      <c r="B14" s="59"/>
      <c r="C14" s="32"/>
      <c r="D14" s="32"/>
      <c r="E14" s="32"/>
      <c r="F14" s="32"/>
      <c r="G14" s="88"/>
      <c r="H14" s="32"/>
      <c r="I14" s="32"/>
      <c r="J14" s="32"/>
      <c r="K14" s="32"/>
      <c r="L14" s="32"/>
      <c r="M14" s="88"/>
    </row>
    <row r="15" spans="1:13" ht="18.75" customHeight="1">
      <c r="A15" s="397">
        <v>16</v>
      </c>
      <c r="B15" s="59" t="s">
        <v>351</v>
      </c>
      <c r="C15" s="32">
        <v>68</v>
      </c>
      <c r="D15" s="32">
        <v>48</v>
      </c>
      <c r="E15" s="32">
        <v>19</v>
      </c>
      <c r="F15" s="32">
        <v>1</v>
      </c>
      <c r="G15" s="87" t="s">
        <v>475</v>
      </c>
      <c r="H15" s="32">
        <v>71</v>
      </c>
      <c r="I15" s="32">
        <v>48</v>
      </c>
      <c r="J15" s="32">
        <v>18</v>
      </c>
      <c r="K15" s="32">
        <v>2</v>
      </c>
      <c r="L15" s="32">
        <v>3</v>
      </c>
      <c r="M15" s="87">
        <v>7</v>
      </c>
    </row>
    <row r="16" spans="1:13" ht="18.75" customHeight="1">
      <c r="A16" s="397"/>
      <c r="B16" s="59" t="s">
        <v>116</v>
      </c>
      <c r="C16" s="32">
        <v>360924</v>
      </c>
      <c r="D16" s="32">
        <v>244922</v>
      </c>
      <c r="E16" s="32">
        <v>110657</v>
      </c>
      <c r="F16" s="32">
        <v>5345</v>
      </c>
      <c r="G16" s="87" t="s">
        <v>478</v>
      </c>
      <c r="H16" s="32">
        <v>163315</v>
      </c>
      <c r="I16" s="32">
        <v>98645</v>
      </c>
      <c r="J16" s="32">
        <v>59136</v>
      </c>
      <c r="K16" s="32">
        <v>2085</v>
      </c>
      <c r="L16" s="32">
        <v>3449</v>
      </c>
      <c r="M16" s="87">
        <v>21044</v>
      </c>
    </row>
    <row r="17" spans="1:13" ht="6" customHeight="1">
      <c r="A17" s="97"/>
      <c r="B17" s="59"/>
      <c r="C17" s="32"/>
      <c r="D17" s="32"/>
      <c r="E17" s="32"/>
      <c r="F17" s="32"/>
      <c r="G17" s="87"/>
      <c r="H17" s="32"/>
      <c r="I17" s="32"/>
      <c r="J17" s="32"/>
      <c r="K17" s="32"/>
      <c r="L17" s="32"/>
      <c r="M17" s="32"/>
    </row>
    <row r="18" spans="1:13" s="17" customFormat="1" ht="18.75" customHeight="1">
      <c r="A18" s="421">
        <v>17</v>
      </c>
      <c r="B18" s="258" t="s">
        <v>351</v>
      </c>
      <c r="C18" s="18">
        <f>SUM(D18:F18)</f>
        <v>69</v>
      </c>
      <c r="D18" s="18">
        <v>49</v>
      </c>
      <c r="E18" s="18">
        <v>19</v>
      </c>
      <c r="F18" s="18">
        <v>1</v>
      </c>
      <c r="G18" s="261" t="s">
        <v>437</v>
      </c>
      <c r="H18" s="18">
        <f>SUM(I18:L18)</f>
        <v>71</v>
      </c>
      <c r="I18" s="18">
        <v>48</v>
      </c>
      <c r="J18" s="18">
        <v>18</v>
      </c>
      <c r="K18" s="18">
        <v>2</v>
      </c>
      <c r="L18" s="18">
        <v>3</v>
      </c>
      <c r="M18" s="18">
        <v>7</v>
      </c>
    </row>
    <row r="19" spans="1:13" s="17" customFormat="1" ht="18.75" customHeight="1">
      <c r="A19" s="421"/>
      <c r="B19" s="262" t="s">
        <v>116</v>
      </c>
      <c r="C19" s="18">
        <f>SUM(D19:F19)</f>
        <v>356974</v>
      </c>
      <c r="D19" s="18">
        <v>242422</v>
      </c>
      <c r="E19" s="18">
        <v>108941</v>
      </c>
      <c r="F19" s="18">
        <v>5611</v>
      </c>
      <c r="G19" s="261" t="s">
        <v>438</v>
      </c>
      <c r="H19" s="18">
        <f>SUM(I19:L19)</f>
        <v>164830</v>
      </c>
      <c r="I19" s="18">
        <v>104363</v>
      </c>
      <c r="J19" s="18">
        <v>53295</v>
      </c>
      <c r="K19" s="18">
        <v>2544</v>
      </c>
      <c r="L19" s="18">
        <v>4628</v>
      </c>
      <c r="M19" s="18">
        <v>24694</v>
      </c>
    </row>
    <row r="20" spans="1:13" ht="4.5" customHeight="1" thickBot="1">
      <c r="A20" s="53"/>
      <c r="B20" s="19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2" s="37" customFormat="1" ht="19.5" customHeight="1">
      <c r="A21" s="31" t="s">
        <v>436</v>
      </c>
      <c r="B21" s="197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sheetProtection/>
  <mergeCells count="10">
    <mergeCell ref="A18:A19"/>
    <mergeCell ref="A15:A16"/>
    <mergeCell ref="A12:A13"/>
    <mergeCell ref="A9:A10"/>
    <mergeCell ref="A1:M1"/>
    <mergeCell ref="C3:G3"/>
    <mergeCell ref="H3:L3"/>
    <mergeCell ref="B3:B4"/>
    <mergeCell ref="A3:A4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50390625" style="120" customWidth="1"/>
    <col min="2" max="2" width="5.50390625" style="31" customWidth="1"/>
    <col min="3" max="3" width="3.625" style="120" customWidth="1"/>
    <col min="4" max="4" width="11.625" style="120" customWidth="1"/>
    <col min="5" max="6" width="11.00390625" style="31" customWidth="1"/>
    <col min="7" max="8" width="5.50390625" style="31" customWidth="1"/>
    <col min="9" max="9" width="3.625" style="31" customWidth="1"/>
    <col min="10" max="10" width="11.625" style="31" customWidth="1"/>
    <col min="11" max="12" width="11.00390625" style="31" customWidth="1"/>
    <col min="13" max="16384" width="9.00390625" style="120" customWidth="1"/>
  </cols>
  <sheetData>
    <row r="1" spans="1:12" s="31" customFormat="1" ht="19.5" customHeight="1">
      <c r="A1" s="360" t="s">
        <v>440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s="31" customFormat="1" ht="16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40" t="s">
        <v>591</v>
      </c>
      <c r="L2" s="440"/>
    </row>
    <row r="3" spans="1:12" s="79" customFormat="1" ht="18" customHeight="1">
      <c r="A3" s="142" t="s">
        <v>115</v>
      </c>
      <c r="B3" s="138" t="s">
        <v>344</v>
      </c>
      <c r="C3" s="432" t="s">
        <v>117</v>
      </c>
      <c r="D3" s="352"/>
      <c r="E3" s="56" t="s">
        <v>118</v>
      </c>
      <c r="F3" s="137" t="s">
        <v>116</v>
      </c>
      <c r="G3" s="138" t="s">
        <v>115</v>
      </c>
      <c r="H3" s="138" t="s">
        <v>344</v>
      </c>
      <c r="I3" s="432" t="s">
        <v>117</v>
      </c>
      <c r="J3" s="353"/>
      <c r="K3" s="82" t="s">
        <v>118</v>
      </c>
      <c r="L3" s="57" t="s">
        <v>116</v>
      </c>
    </row>
    <row r="4" spans="1:12" ht="13.5" customHeight="1">
      <c r="A4" s="201"/>
      <c r="B4" s="188"/>
      <c r="C4" s="202"/>
      <c r="D4" s="203"/>
      <c r="E4" s="280" t="s">
        <v>119</v>
      </c>
      <c r="F4" s="189" t="s">
        <v>120</v>
      </c>
      <c r="G4" s="146"/>
      <c r="H4" s="146"/>
      <c r="I4" s="145"/>
      <c r="J4" s="153"/>
      <c r="K4" s="280" t="s">
        <v>119</v>
      </c>
      <c r="L4" s="189" t="s">
        <v>120</v>
      </c>
    </row>
    <row r="5" spans="1:12" ht="13.5" customHeight="1">
      <c r="A5" s="423" t="s">
        <v>348</v>
      </c>
      <c r="B5" s="424" t="s">
        <v>41</v>
      </c>
      <c r="C5" s="204">
        <v>1</v>
      </c>
      <c r="D5" s="171" t="s">
        <v>47</v>
      </c>
      <c r="E5" s="325">
        <v>266</v>
      </c>
      <c r="F5" s="325">
        <v>5809</v>
      </c>
      <c r="G5" s="424" t="s">
        <v>348</v>
      </c>
      <c r="H5" s="424" t="s">
        <v>41</v>
      </c>
      <c r="I5" s="146">
        <v>37</v>
      </c>
      <c r="J5" s="171" t="s">
        <v>79</v>
      </c>
      <c r="K5" s="325">
        <v>261</v>
      </c>
      <c r="L5" s="325">
        <v>3867</v>
      </c>
    </row>
    <row r="6" spans="1:12" ht="13.5" customHeight="1">
      <c r="A6" s="423"/>
      <c r="B6" s="424"/>
      <c r="C6" s="204">
        <v>2</v>
      </c>
      <c r="D6" s="171" t="s">
        <v>48</v>
      </c>
      <c r="E6" s="325">
        <v>270</v>
      </c>
      <c r="F6" s="325">
        <v>3164</v>
      </c>
      <c r="G6" s="425"/>
      <c r="H6" s="424"/>
      <c r="I6" s="146">
        <v>38</v>
      </c>
      <c r="J6" s="171" t="s">
        <v>80</v>
      </c>
      <c r="K6" s="325">
        <v>262</v>
      </c>
      <c r="L6" s="325">
        <v>4226</v>
      </c>
    </row>
    <row r="7" spans="1:12" ht="13.5" customHeight="1">
      <c r="A7" s="423"/>
      <c r="B7" s="424"/>
      <c r="C7" s="204">
        <v>3</v>
      </c>
      <c r="D7" s="171" t="s">
        <v>49</v>
      </c>
      <c r="E7" s="325">
        <v>184</v>
      </c>
      <c r="F7" s="325">
        <v>2264</v>
      </c>
      <c r="G7" s="425"/>
      <c r="H7" s="424"/>
      <c r="I7" s="146">
        <v>39</v>
      </c>
      <c r="J7" s="171" t="s">
        <v>81</v>
      </c>
      <c r="K7" s="325">
        <v>231</v>
      </c>
      <c r="L7" s="325">
        <v>6237</v>
      </c>
    </row>
    <row r="8" spans="1:12" ht="13.5" customHeight="1">
      <c r="A8" s="423"/>
      <c r="B8" s="424"/>
      <c r="C8" s="204">
        <v>4</v>
      </c>
      <c r="D8" s="171" t="s">
        <v>50</v>
      </c>
      <c r="E8" s="325">
        <v>283</v>
      </c>
      <c r="F8" s="325">
        <v>5350</v>
      </c>
      <c r="G8" s="425"/>
      <c r="H8" s="424"/>
      <c r="I8" s="146">
        <v>40</v>
      </c>
      <c r="J8" s="171" t="s">
        <v>82</v>
      </c>
      <c r="K8" s="325">
        <v>208</v>
      </c>
      <c r="L8" s="325">
        <v>3735</v>
      </c>
    </row>
    <row r="9" spans="1:12" ht="13.5" customHeight="1">
      <c r="A9" s="423"/>
      <c r="B9" s="424"/>
      <c r="C9" s="204">
        <v>5</v>
      </c>
      <c r="D9" s="171" t="s">
        <v>51</v>
      </c>
      <c r="E9" s="325">
        <v>222</v>
      </c>
      <c r="F9" s="325">
        <v>7448</v>
      </c>
      <c r="G9" s="425"/>
      <c r="H9" s="424"/>
      <c r="I9" s="146">
        <v>41</v>
      </c>
      <c r="J9" s="171" t="s">
        <v>83</v>
      </c>
      <c r="K9" s="325">
        <v>197</v>
      </c>
      <c r="L9" s="325">
        <v>3678</v>
      </c>
    </row>
    <row r="10" spans="1:12" ht="13.5" customHeight="1">
      <c r="A10" s="423"/>
      <c r="B10" s="424"/>
      <c r="C10" s="204">
        <v>6</v>
      </c>
      <c r="D10" s="171" t="s">
        <v>52</v>
      </c>
      <c r="E10" s="325">
        <v>278</v>
      </c>
      <c r="F10" s="325">
        <v>4145</v>
      </c>
      <c r="G10" s="425"/>
      <c r="H10" s="424"/>
      <c r="I10" s="146">
        <v>42</v>
      </c>
      <c r="J10" s="171" t="s">
        <v>84</v>
      </c>
      <c r="K10" s="325">
        <v>314</v>
      </c>
      <c r="L10" s="325">
        <v>6500</v>
      </c>
    </row>
    <row r="11" spans="1:12" ht="13.5" customHeight="1">
      <c r="A11" s="423"/>
      <c r="B11" s="424"/>
      <c r="C11" s="204">
        <v>7</v>
      </c>
      <c r="D11" s="171" t="s">
        <v>53</v>
      </c>
      <c r="E11" s="325">
        <v>253</v>
      </c>
      <c r="F11" s="325">
        <v>4063</v>
      </c>
      <c r="G11" s="425"/>
      <c r="H11" s="424"/>
      <c r="I11" s="146">
        <v>43</v>
      </c>
      <c r="J11" s="171" t="s">
        <v>4</v>
      </c>
      <c r="K11" s="325">
        <v>261</v>
      </c>
      <c r="L11" s="325">
        <v>5467</v>
      </c>
    </row>
    <row r="12" spans="1:12" ht="13.5" customHeight="1">
      <c r="A12" s="423"/>
      <c r="B12" s="424"/>
      <c r="C12" s="204">
        <v>8</v>
      </c>
      <c r="D12" s="171" t="s">
        <v>54</v>
      </c>
      <c r="E12" s="325">
        <v>266</v>
      </c>
      <c r="F12" s="325">
        <v>4381</v>
      </c>
      <c r="G12" s="425"/>
      <c r="H12" s="424"/>
      <c r="I12" s="146">
        <v>44</v>
      </c>
      <c r="J12" s="171" t="s">
        <v>85</v>
      </c>
      <c r="K12" s="325">
        <v>120</v>
      </c>
      <c r="L12" s="325">
        <v>1752</v>
      </c>
    </row>
    <row r="13" spans="1:12" ht="13.5" customHeight="1">
      <c r="A13" s="423"/>
      <c r="B13" s="424"/>
      <c r="C13" s="204">
        <v>9</v>
      </c>
      <c r="D13" s="171" t="s">
        <v>55</v>
      </c>
      <c r="E13" s="325">
        <v>264</v>
      </c>
      <c r="F13" s="325">
        <v>5908</v>
      </c>
      <c r="G13" s="425"/>
      <c r="H13" s="424"/>
      <c r="I13" s="146">
        <v>45</v>
      </c>
      <c r="J13" s="171" t="s">
        <v>86</v>
      </c>
      <c r="K13" s="325">
        <v>263</v>
      </c>
      <c r="L13" s="325">
        <v>4376</v>
      </c>
    </row>
    <row r="14" spans="1:12" ht="13.5" customHeight="1">
      <c r="A14" s="423"/>
      <c r="B14" s="424"/>
      <c r="C14" s="204">
        <v>10</v>
      </c>
      <c r="D14" s="171" t="s">
        <v>56</v>
      </c>
      <c r="E14" s="325">
        <v>299</v>
      </c>
      <c r="F14" s="325">
        <v>7505</v>
      </c>
      <c r="G14" s="425"/>
      <c r="H14" s="424"/>
      <c r="I14" s="146">
        <v>46</v>
      </c>
      <c r="J14" s="171" t="s">
        <v>87</v>
      </c>
      <c r="K14" s="325">
        <v>251</v>
      </c>
      <c r="L14" s="325">
        <v>5352</v>
      </c>
    </row>
    <row r="15" spans="1:12" ht="13.5" customHeight="1">
      <c r="A15" s="423"/>
      <c r="B15" s="424"/>
      <c r="C15" s="204">
        <v>11</v>
      </c>
      <c r="D15" s="171" t="s">
        <v>57</v>
      </c>
      <c r="E15" s="325">
        <v>112</v>
      </c>
      <c r="F15" s="325">
        <v>1653</v>
      </c>
      <c r="G15" s="425"/>
      <c r="H15" s="424"/>
      <c r="I15" s="146">
        <v>47</v>
      </c>
      <c r="J15" s="171" t="s">
        <v>88</v>
      </c>
      <c r="K15" s="325">
        <v>258</v>
      </c>
      <c r="L15" s="325">
        <v>3639</v>
      </c>
    </row>
    <row r="16" spans="1:13" ht="13.5" customHeight="1">
      <c r="A16" s="423"/>
      <c r="B16" s="424"/>
      <c r="C16" s="204">
        <v>12</v>
      </c>
      <c r="D16" s="171" t="s">
        <v>3</v>
      </c>
      <c r="E16" s="325">
        <v>258</v>
      </c>
      <c r="F16" s="325">
        <v>6600</v>
      </c>
      <c r="G16" s="425"/>
      <c r="H16" s="424"/>
      <c r="I16" s="146">
        <v>48</v>
      </c>
      <c r="J16" s="171" t="s">
        <v>89</v>
      </c>
      <c r="K16" s="325">
        <v>274</v>
      </c>
      <c r="L16" s="325">
        <v>4666</v>
      </c>
      <c r="M16" s="205" t="s">
        <v>441</v>
      </c>
    </row>
    <row r="17" spans="1:12" ht="13.5" customHeight="1">
      <c r="A17" s="423"/>
      <c r="B17" s="424"/>
      <c r="C17" s="204">
        <v>13</v>
      </c>
      <c r="D17" s="171" t="s">
        <v>58</v>
      </c>
      <c r="E17" s="325">
        <v>273</v>
      </c>
      <c r="F17" s="325">
        <v>4997</v>
      </c>
      <c r="G17" s="425"/>
      <c r="H17" s="433"/>
      <c r="I17" s="146">
        <v>49</v>
      </c>
      <c r="J17" s="171" t="s">
        <v>488</v>
      </c>
      <c r="K17" s="325">
        <v>69</v>
      </c>
      <c r="L17" s="325">
        <v>3379</v>
      </c>
    </row>
    <row r="18" spans="1:12" ht="13.5" customHeight="1">
      <c r="A18" s="423"/>
      <c r="B18" s="424"/>
      <c r="C18" s="204">
        <v>14</v>
      </c>
      <c r="D18" s="171" t="s">
        <v>59</v>
      </c>
      <c r="E18" s="325">
        <v>268</v>
      </c>
      <c r="F18" s="325">
        <v>9453</v>
      </c>
      <c r="G18" s="425"/>
      <c r="H18" s="427" t="s">
        <v>90</v>
      </c>
      <c r="I18" s="146">
        <v>50</v>
      </c>
      <c r="J18" s="171" t="s">
        <v>121</v>
      </c>
      <c r="K18" s="325">
        <v>211</v>
      </c>
      <c r="L18" s="325">
        <v>4153</v>
      </c>
    </row>
    <row r="19" spans="1:12" ht="13.5" customHeight="1">
      <c r="A19" s="423"/>
      <c r="B19" s="424"/>
      <c r="C19" s="204">
        <v>15</v>
      </c>
      <c r="D19" s="171" t="s">
        <v>60</v>
      </c>
      <c r="E19" s="325">
        <v>269</v>
      </c>
      <c r="F19" s="325">
        <v>3461</v>
      </c>
      <c r="G19" s="425"/>
      <c r="H19" s="425"/>
      <c r="I19" s="146">
        <v>51</v>
      </c>
      <c r="J19" s="171" t="s">
        <v>55</v>
      </c>
      <c r="K19" s="325">
        <v>252</v>
      </c>
      <c r="L19" s="325">
        <v>3993</v>
      </c>
    </row>
    <row r="20" spans="1:12" ht="13.5" customHeight="1">
      <c r="A20" s="423"/>
      <c r="B20" s="424"/>
      <c r="C20" s="204">
        <v>16</v>
      </c>
      <c r="D20" s="171" t="s">
        <v>61</v>
      </c>
      <c r="E20" s="325">
        <v>269</v>
      </c>
      <c r="F20" s="325">
        <v>6628</v>
      </c>
      <c r="G20" s="425"/>
      <c r="H20" s="425"/>
      <c r="I20" s="146">
        <v>52</v>
      </c>
      <c r="J20" s="171" t="s">
        <v>52</v>
      </c>
      <c r="K20" s="325">
        <v>223</v>
      </c>
      <c r="L20" s="325">
        <v>4713</v>
      </c>
    </row>
    <row r="21" spans="1:12" ht="13.5" customHeight="1">
      <c r="A21" s="423"/>
      <c r="B21" s="424"/>
      <c r="C21" s="204">
        <v>17</v>
      </c>
      <c r="D21" s="171" t="s">
        <v>62</v>
      </c>
      <c r="E21" s="325">
        <v>227</v>
      </c>
      <c r="F21" s="325">
        <v>2594</v>
      </c>
      <c r="G21" s="425"/>
      <c r="H21" s="425"/>
      <c r="I21" s="146">
        <v>53</v>
      </c>
      <c r="J21" s="171" t="s">
        <v>61</v>
      </c>
      <c r="K21" s="325">
        <v>262</v>
      </c>
      <c r="L21" s="325">
        <v>8177</v>
      </c>
    </row>
    <row r="22" spans="1:12" ht="13.5" customHeight="1">
      <c r="A22" s="423"/>
      <c r="B22" s="424"/>
      <c r="C22" s="204">
        <v>18</v>
      </c>
      <c r="D22" s="171" t="s">
        <v>63</v>
      </c>
      <c r="E22" s="325">
        <v>261</v>
      </c>
      <c r="F22" s="325">
        <v>6561</v>
      </c>
      <c r="G22" s="425"/>
      <c r="H22" s="425"/>
      <c r="I22" s="146">
        <v>54</v>
      </c>
      <c r="J22" s="171" t="s">
        <v>91</v>
      </c>
      <c r="K22" s="325">
        <v>257</v>
      </c>
      <c r="L22" s="325">
        <v>6581</v>
      </c>
    </row>
    <row r="23" spans="1:12" ht="13.5" customHeight="1">
      <c r="A23" s="423"/>
      <c r="B23" s="424"/>
      <c r="C23" s="204">
        <v>19</v>
      </c>
      <c r="D23" s="171" t="s">
        <v>11</v>
      </c>
      <c r="E23" s="325">
        <v>269</v>
      </c>
      <c r="F23" s="325">
        <v>6493</v>
      </c>
      <c r="G23" s="425"/>
      <c r="H23" s="425"/>
      <c r="I23" s="146">
        <v>55</v>
      </c>
      <c r="J23" s="171" t="s">
        <v>92</v>
      </c>
      <c r="K23" s="325">
        <v>258</v>
      </c>
      <c r="L23" s="325">
        <v>5370</v>
      </c>
    </row>
    <row r="24" spans="1:12" ht="13.5" customHeight="1">
      <c r="A24" s="423"/>
      <c r="B24" s="424"/>
      <c r="C24" s="204">
        <v>20</v>
      </c>
      <c r="D24" s="171" t="s">
        <v>64</v>
      </c>
      <c r="E24" s="325">
        <v>263</v>
      </c>
      <c r="F24" s="325">
        <v>4571</v>
      </c>
      <c r="G24" s="425"/>
      <c r="H24" s="425"/>
      <c r="I24" s="146">
        <v>56</v>
      </c>
      <c r="J24" s="171" t="s">
        <v>3</v>
      </c>
      <c r="K24" s="325">
        <v>269</v>
      </c>
      <c r="L24" s="325">
        <v>7581</v>
      </c>
    </row>
    <row r="25" spans="1:12" ht="13.5" customHeight="1">
      <c r="A25" s="423"/>
      <c r="B25" s="424"/>
      <c r="C25" s="204">
        <v>21</v>
      </c>
      <c r="D25" s="171" t="s">
        <v>65</v>
      </c>
      <c r="E25" s="325">
        <v>285</v>
      </c>
      <c r="F25" s="325">
        <v>7395</v>
      </c>
      <c r="G25" s="425"/>
      <c r="H25" s="425"/>
      <c r="I25" s="146">
        <v>57</v>
      </c>
      <c r="J25" s="171" t="s">
        <v>34</v>
      </c>
      <c r="K25" s="325">
        <v>270</v>
      </c>
      <c r="L25" s="325">
        <v>6697</v>
      </c>
    </row>
    <row r="26" spans="1:12" ht="13.5" customHeight="1">
      <c r="A26" s="423"/>
      <c r="B26" s="424"/>
      <c r="C26" s="204">
        <v>22</v>
      </c>
      <c r="D26" s="171" t="s">
        <v>66</v>
      </c>
      <c r="E26" s="325">
        <v>244</v>
      </c>
      <c r="F26" s="325">
        <v>2321</v>
      </c>
      <c r="G26" s="425"/>
      <c r="H26" s="425"/>
      <c r="I26" s="146">
        <v>58</v>
      </c>
      <c r="J26" s="171" t="s">
        <v>93</v>
      </c>
      <c r="K26" s="325">
        <v>284</v>
      </c>
      <c r="L26" s="325">
        <v>6123</v>
      </c>
    </row>
    <row r="27" spans="1:12" ht="13.5" customHeight="1">
      <c r="A27" s="423"/>
      <c r="B27" s="424"/>
      <c r="C27" s="204">
        <v>23</v>
      </c>
      <c r="D27" s="171" t="s">
        <v>34</v>
      </c>
      <c r="E27" s="325">
        <v>245</v>
      </c>
      <c r="F27" s="325">
        <v>4815</v>
      </c>
      <c r="G27" s="425"/>
      <c r="H27" s="425"/>
      <c r="I27" s="146">
        <v>59</v>
      </c>
      <c r="J27" s="171" t="s">
        <v>95</v>
      </c>
      <c r="K27" s="325">
        <v>285</v>
      </c>
      <c r="L27" s="325">
        <v>11452</v>
      </c>
    </row>
    <row r="28" spans="1:12" ht="13.5" customHeight="1">
      <c r="A28" s="423"/>
      <c r="B28" s="424"/>
      <c r="C28" s="204">
        <v>24</v>
      </c>
      <c r="D28" s="171" t="s">
        <v>67</v>
      </c>
      <c r="E28" s="325">
        <v>305</v>
      </c>
      <c r="F28" s="325">
        <v>12542</v>
      </c>
      <c r="G28" s="425"/>
      <c r="H28" s="425"/>
      <c r="I28" s="146">
        <v>60</v>
      </c>
      <c r="J28" s="171" t="s">
        <v>5</v>
      </c>
      <c r="K28" s="325">
        <v>296</v>
      </c>
      <c r="L28" s="325">
        <v>6002</v>
      </c>
    </row>
    <row r="29" spans="1:12" ht="13.5" customHeight="1">
      <c r="A29" s="423"/>
      <c r="B29" s="424"/>
      <c r="C29" s="204">
        <v>25</v>
      </c>
      <c r="D29" s="171" t="s">
        <v>68</v>
      </c>
      <c r="E29" s="325">
        <v>202</v>
      </c>
      <c r="F29" s="325">
        <v>2730</v>
      </c>
      <c r="G29" s="425"/>
      <c r="H29" s="425"/>
      <c r="I29" s="146">
        <v>61</v>
      </c>
      <c r="J29" s="171" t="s">
        <v>6</v>
      </c>
      <c r="K29" s="325">
        <v>260</v>
      </c>
      <c r="L29" s="325">
        <v>4284</v>
      </c>
    </row>
    <row r="30" spans="1:12" ht="13.5" customHeight="1">
      <c r="A30" s="423"/>
      <c r="B30" s="424"/>
      <c r="C30" s="204">
        <v>26</v>
      </c>
      <c r="D30" s="171" t="s">
        <v>69</v>
      </c>
      <c r="E30" s="325">
        <v>288</v>
      </c>
      <c r="F30" s="325">
        <v>6908</v>
      </c>
      <c r="G30" s="425"/>
      <c r="H30" s="425"/>
      <c r="I30" s="146">
        <v>62</v>
      </c>
      <c r="J30" s="171" t="s">
        <v>7</v>
      </c>
      <c r="K30" s="325">
        <v>267</v>
      </c>
      <c r="L30" s="325">
        <v>6673</v>
      </c>
    </row>
    <row r="31" spans="1:12" ht="13.5" customHeight="1">
      <c r="A31" s="423"/>
      <c r="B31" s="424"/>
      <c r="C31" s="204">
        <v>27</v>
      </c>
      <c r="D31" s="171" t="s">
        <v>70</v>
      </c>
      <c r="E31" s="325">
        <v>236</v>
      </c>
      <c r="F31" s="325">
        <v>3875</v>
      </c>
      <c r="G31" s="425"/>
      <c r="H31" s="425"/>
      <c r="I31" s="146">
        <v>63</v>
      </c>
      <c r="J31" s="171" t="s">
        <v>8</v>
      </c>
      <c r="K31" s="325">
        <v>246</v>
      </c>
      <c r="L31" s="325">
        <v>3649</v>
      </c>
    </row>
    <row r="32" spans="1:12" ht="13.5" customHeight="1">
      <c r="A32" s="423"/>
      <c r="B32" s="424"/>
      <c r="C32" s="204">
        <v>28</v>
      </c>
      <c r="D32" s="171" t="s">
        <v>71</v>
      </c>
      <c r="E32" s="325">
        <v>226</v>
      </c>
      <c r="F32" s="325">
        <v>3029</v>
      </c>
      <c r="G32" s="425"/>
      <c r="H32" s="425"/>
      <c r="I32" s="146">
        <v>64</v>
      </c>
      <c r="J32" s="171" t="s">
        <v>9</v>
      </c>
      <c r="K32" s="325">
        <v>259</v>
      </c>
      <c r="L32" s="325">
        <v>4650</v>
      </c>
    </row>
    <row r="33" spans="1:12" ht="13.5" customHeight="1">
      <c r="A33" s="423"/>
      <c r="B33" s="424"/>
      <c r="C33" s="204">
        <v>29</v>
      </c>
      <c r="D33" s="171" t="s">
        <v>72</v>
      </c>
      <c r="E33" s="325">
        <v>282</v>
      </c>
      <c r="F33" s="325">
        <v>4836</v>
      </c>
      <c r="G33" s="425"/>
      <c r="H33" s="425"/>
      <c r="I33" s="146">
        <v>64</v>
      </c>
      <c r="J33" s="171" t="s">
        <v>10</v>
      </c>
      <c r="K33" s="325">
        <v>251</v>
      </c>
      <c r="L33" s="325">
        <v>4572</v>
      </c>
    </row>
    <row r="34" spans="1:12" ht="13.5" customHeight="1">
      <c r="A34" s="423"/>
      <c r="B34" s="424"/>
      <c r="C34" s="204">
        <v>30</v>
      </c>
      <c r="D34" s="171" t="s">
        <v>73</v>
      </c>
      <c r="E34" s="325">
        <v>312</v>
      </c>
      <c r="F34" s="325">
        <v>4862</v>
      </c>
      <c r="G34" s="425"/>
      <c r="H34" s="425"/>
      <c r="I34" s="146">
        <v>66</v>
      </c>
      <c r="J34" s="171" t="s">
        <v>11</v>
      </c>
      <c r="K34" s="325">
        <v>263</v>
      </c>
      <c r="L34" s="325">
        <v>4501</v>
      </c>
    </row>
    <row r="35" spans="1:12" ht="13.5" customHeight="1">
      <c r="A35" s="423"/>
      <c r="B35" s="424"/>
      <c r="C35" s="204">
        <v>31</v>
      </c>
      <c r="D35" s="171" t="s">
        <v>74</v>
      </c>
      <c r="E35" s="325">
        <v>206</v>
      </c>
      <c r="F35" s="325">
        <v>3998</v>
      </c>
      <c r="G35" s="425"/>
      <c r="H35" s="425"/>
      <c r="I35" s="66">
        <v>67</v>
      </c>
      <c r="J35" s="171" t="s">
        <v>12</v>
      </c>
      <c r="K35" s="325">
        <v>246</v>
      </c>
      <c r="L35" s="325">
        <v>3481</v>
      </c>
    </row>
    <row r="36" spans="1:12" ht="13.5" customHeight="1">
      <c r="A36" s="423"/>
      <c r="B36" s="424"/>
      <c r="C36" s="204">
        <v>32</v>
      </c>
      <c r="D36" s="171" t="s">
        <v>75</v>
      </c>
      <c r="E36" s="325">
        <v>279</v>
      </c>
      <c r="F36" s="325">
        <v>4033</v>
      </c>
      <c r="G36" s="426"/>
      <c r="H36" s="426"/>
      <c r="I36" s="66">
        <v>68</v>
      </c>
      <c r="J36" s="171" t="s">
        <v>36</v>
      </c>
      <c r="K36" s="325">
        <v>316</v>
      </c>
      <c r="L36" s="325">
        <v>6289</v>
      </c>
    </row>
    <row r="37" spans="1:12" ht="13.5" customHeight="1">
      <c r="A37" s="423"/>
      <c r="B37" s="424"/>
      <c r="C37" s="204">
        <v>33</v>
      </c>
      <c r="D37" s="171" t="s">
        <v>6</v>
      </c>
      <c r="E37" s="325">
        <v>180</v>
      </c>
      <c r="F37" s="325">
        <v>2453</v>
      </c>
      <c r="G37" s="428" t="s">
        <v>245</v>
      </c>
      <c r="H37" s="429"/>
      <c r="I37" s="438">
        <v>69</v>
      </c>
      <c r="J37" s="350" t="s">
        <v>246</v>
      </c>
      <c r="K37" s="325">
        <v>260</v>
      </c>
      <c r="L37" s="325">
        <v>5611</v>
      </c>
    </row>
    <row r="38" spans="1:12" ht="13.5" customHeight="1">
      <c r="A38" s="423"/>
      <c r="B38" s="424"/>
      <c r="C38" s="204">
        <v>34</v>
      </c>
      <c r="D38" s="171" t="s">
        <v>76</v>
      </c>
      <c r="E38" s="325">
        <v>263</v>
      </c>
      <c r="F38" s="325">
        <v>11412</v>
      </c>
      <c r="G38" s="430"/>
      <c r="H38" s="431"/>
      <c r="I38" s="441"/>
      <c r="J38" s="354"/>
      <c r="K38" s="333"/>
      <c r="L38" s="333"/>
    </row>
    <row r="39" spans="1:12" ht="13.5" customHeight="1">
      <c r="A39" s="423"/>
      <c r="B39" s="424"/>
      <c r="C39" s="204">
        <v>35</v>
      </c>
      <c r="D39" s="171" t="s">
        <v>77</v>
      </c>
      <c r="E39" s="325">
        <v>279</v>
      </c>
      <c r="F39" s="325">
        <v>5044</v>
      </c>
      <c r="G39" s="434" t="s">
        <v>19</v>
      </c>
      <c r="H39" s="435"/>
      <c r="I39" s="438" t="s">
        <v>489</v>
      </c>
      <c r="J39" s="439"/>
      <c r="K39" s="325">
        <v>17292</v>
      </c>
      <c r="L39" s="325">
        <v>356974</v>
      </c>
    </row>
    <row r="40" spans="1:12" ht="13.5" customHeight="1">
      <c r="A40" s="278"/>
      <c r="B40" s="279"/>
      <c r="C40" s="146">
        <v>36</v>
      </c>
      <c r="D40" s="171" t="s">
        <v>78</v>
      </c>
      <c r="E40" s="325">
        <v>202</v>
      </c>
      <c r="F40" s="325">
        <v>2247</v>
      </c>
      <c r="G40" s="436"/>
      <c r="H40" s="437"/>
      <c r="I40" s="438"/>
      <c r="J40" s="439"/>
      <c r="K40" s="325"/>
      <c r="L40" s="325"/>
    </row>
    <row r="41" spans="1:13" ht="3.75" customHeight="1" thickBot="1">
      <c r="A41" s="133"/>
      <c r="B41" s="206"/>
      <c r="C41" s="206"/>
      <c r="D41" s="128"/>
      <c r="E41" s="54"/>
      <c r="F41" s="54"/>
      <c r="G41" s="149"/>
      <c r="H41" s="60"/>
      <c r="I41" s="53"/>
      <c r="J41" s="53"/>
      <c r="K41" s="54"/>
      <c r="L41" s="54"/>
      <c r="M41" s="124" t="s">
        <v>442</v>
      </c>
    </row>
    <row r="42" spans="1:12" s="31" customFormat="1" ht="16.5" customHeight="1">
      <c r="A42" s="422" t="s">
        <v>255</v>
      </c>
      <c r="B42" s="422"/>
      <c r="C42" s="422"/>
      <c r="D42" s="422"/>
      <c r="E42" s="422"/>
      <c r="F42" s="422"/>
      <c r="G42" s="66"/>
      <c r="H42" s="207"/>
      <c r="I42" s="207"/>
      <c r="J42" s="66"/>
      <c r="K42" s="32"/>
      <c r="L42" s="32"/>
    </row>
    <row r="43" ht="13.5">
      <c r="J43" s="66"/>
    </row>
    <row r="44" ht="13.5">
      <c r="J44" s="66"/>
    </row>
    <row r="45" ht="13.5">
      <c r="J45" s="66"/>
    </row>
    <row r="46" ht="13.5">
      <c r="J46" s="66"/>
    </row>
    <row r="47" ht="13.5">
      <c r="J47" s="66"/>
    </row>
    <row r="48" ht="13.5">
      <c r="J48" s="66"/>
    </row>
    <row r="49" ht="13.5">
      <c r="J49" s="66"/>
    </row>
    <row r="50" ht="13.5">
      <c r="J50" s="66"/>
    </row>
    <row r="51" ht="13.5">
      <c r="J51" s="66"/>
    </row>
    <row r="52" ht="13.5">
      <c r="J52" s="66"/>
    </row>
    <row r="53" ht="13.5">
      <c r="J53" s="66"/>
    </row>
    <row r="54" ht="13.5">
      <c r="J54" s="66"/>
    </row>
    <row r="55" ht="13.5">
      <c r="J55" s="66"/>
    </row>
    <row r="56" ht="13.5">
      <c r="J56" s="66"/>
    </row>
    <row r="57" ht="13.5">
      <c r="J57" s="66"/>
    </row>
    <row r="58" ht="13.5">
      <c r="J58" s="66"/>
    </row>
    <row r="59" ht="13.5">
      <c r="J59" s="66"/>
    </row>
    <row r="60" ht="13.5">
      <c r="J60" s="66"/>
    </row>
    <row r="61" ht="13.5">
      <c r="J61" s="66"/>
    </row>
    <row r="62" ht="13.5">
      <c r="J62" s="66"/>
    </row>
    <row r="63" ht="13.5">
      <c r="J63" s="66"/>
    </row>
    <row r="64" ht="13.5">
      <c r="J64" s="66"/>
    </row>
    <row r="65" ht="13.5">
      <c r="J65" s="66"/>
    </row>
    <row r="66" ht="13.5">
      <c r="J66" s="66"/>
    </row>
  </sheetData>
  <sheetProtection/>
  <mergeCells count="15">
    <mergeCell ref="A1:L1"/>
    <mergeCell ref="I3:J3"/>
    <mergeCell ref="H5:H17"/>
    <mergeCell ref="G39:H40"/>
    <mergeCell ref="I39:J40"/>
    <mergeCell ref="K2:L2"/>
    <mergeCell ref="I37:I38"/>
    <mergeCell ref="J37:J38"/>
    <mergeCell ref="A42:F42"/>
    <mergeCell ref="A5:A39"/>
    <mergeCell ref="G5:G36"/>
    <mergeCell ref="H18:H36"/>
    <mergeCell ref="G37:H38"/>
    <mergeCell ref="C3:D3"/>
    <mergeCell ref="B5:B3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5.50390625" style="31" customWidth="1"/>
    <col min="3" max="3" width="3.625" style="31" customWidth="1"/>
    <col min="4" max="4" width="11.625" style="31" customWidth="1"/>
    <col min="5" max="6" width="11.00390625" style="31" customWidth="1"/>
    <col min="7" max="8" width="5.50390625" style="31" customWidth="1"/>
    <col min="9" max="9" width="3.625" style="31" customWidth="1"/>
    <col min="10" max="10" width="11.50390625" style="31" customWidth="1"/>
    <col min="11" max="12" width="11.00390625" style="31" customWidth="1"/>
    <col min="13" max="16384" width="9.00390625" style="31" customWidth="1"/>
  </cols>
  <sheetData>
    <row r="1" spans="1:12" ht="19.5" customHeight="1">
      <c r="A1" s="360" t="s">
        <v>33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19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40" t="s">
        <v>591</v>
      </c>
      <c r="L2" s="440"/>
    </row>
    <row r="3" spans="1:13" s="79" customFormat="1" ht="19.5" customHeight="1">
      <c r="A3" s="142" t="s">
        <v>115</v>
      </c>
      <c r="B3" s="138" t="s">
        <v>344</v>
      </c>
      <c r="C3" s="432" t="s">
        <v>117</v>
      </c>
      <c r="D3" s="353"/>
      <c r="E3" s="56" t="s">
        <v>118</v>
      </c>
      <c r="F3" s="137" t="s">
        <v>116</v>
      </c>
      <c r="G3" s="138" t="s">
        <v>115</v>
      </c>
      <c r="H3" s="138" t="s">
        <v>344</v>
      </c>
      <c r="I3" s="432" t="s">
        <v>117</v>
      </c>
      <c r="J3" s="353"/>
      <c r="K3" s="56" t="s">
        <v>118</v>
      </c>
      <c r="L3" s="57" t="s">
        <v>116</v>
      </c>
      <c r="M3" s="90"/>
    </row>
    <row r="4" spans="1:13" ht="19.5" customHeight="1">
      <c r="A4" s="446" t="s">
        <v>348</v>
      </c>
      <c r="B4" s="188"/>
      <c r="C4" s="145"/>
      <c r="D4" s="66"/>
      <c r="E4" s="189" t="s">
        <v>119</v>
      </c>
      <c r="F4" s="189" t="s">
        <v>120</v>
      </c>
      <c r="G4" s="146"/>
      <c r="H4" s="146"/>
      <c r="I4" s="145"/>
      <c r="J4" s="66"/>
      <c r="K4" s="189" t="s">
        <v>119</v>
      </c>
      <c r="L4" s="189" t="s">
        <v>120</v>
      </c>
      <c r="M4" s="66"/>
    </row>
    <row r="5" spans="1:13" ht="19.5" customHeight="1">
      <c r="A5" s="423"/>
      <c r="B5" s="424" t="s">
        <v>41</v>
      </c>
      <c r="C5" s="146">
        <v>1</v>
      </c>
      <c r="D5" s="171" t="s">
        <v>47</v>
      </c>
      <c r="E5" s="325">
        <v>94</v>
      </c>
      <c r="F5" s="325">
        <v>1905</v>
      </c>
      <c r="G5" s="424" t="s">
        <v>348</v>
      </c>
      <c r="H5" s="424" t="s">
        <v>41</v>
      </c>
      <c r="I5" s="146">
        <v>37</v>
      </c>
      <c r="J5" s="171" t="s">
        <v>79</v>
      </c>
      <c r="K5" s="325">
        <v>43</v>
      </c>
      <c r="L5" s="325">
        <v>706</v>
      </c>
      <c r="M5" s="66"/>
    </row>
    <row r="6" spans="1:13" ht="19.5" customHeight="1">
      <c r="A6" s="423"/>
      <c r="B6" s="424"/>
      <c r="C6" s="146">
        <v>2</v>
      </c>
      <c r="D6" s="171" t="s">
        <v>48</v>
      </c>
      <c r="E6" s="325">
        <v>79</v>
      </c>
      <c r="F6" s="325">
        <v>1559</v>
      </c>
      <c r="G6" s="424"/>
      <c r="H6" s="424"/>
      <c r="I6" s="146">
        <v>38</v>
      </c>
      <c r="J6" s="171" t="s">
        <v>80</v>
      </c>
      <c r="K6" s="325">
        <v>115</v>
      </c>
      <c r="L6" s="325">
        <v>2753</v>
      </c>
      <c r="M6" s="66"/>
    </row>
    <row r="7" spans="1:13" ht="19.5" customHeight="1">
      <c r="A7" s="423"/>
      <c r="B7" s="424"/>
      <c r="C7" s="146">
        <v>3</v>
      </c>
      <c r="D7" s="171" t="s">
        <v>49</v>
      </c>
      <c r="E7" s="325">
        <v>121</v>
      </c>
      <c r="F7" s="325">
        <v>1823</v>
      </c>
      <c r="G7" s="424"/>
      <c r="H7" s="424"/>
      <c r="I7" s="146">
        <v>39</v>
      </c>
      <c r="J7" s="171" t="s">
        <v>81</v>
      </c>
      <c r="K7" s="325">
        <v>59</v>
      </c>
      <c r="L7" s="325">
        <v>2389</v>
      </c>
      <c r="M7" s="66"/>
    </row>
    <row r="8" spans="1:13" ht="19.5" customHeight="1">
      <c r="A8" s="423"/>
      <c r="B8" s="424"/>
      <c r="C8" s="146">
        <v>4</v>
      </c>
      <c r="D8" s="171" t="s">
        <v>50</v>
      </c>
      <c r="E8" s="325">
        <v>110</v>
      </c>
      <c r="F8" s="325">
        <v>3082</v>
      </c>
      <c r="G8" s="424"/>
      <c r="H8" s="424"/>
      <c r="I8" s="146">
        <v>40</v>
      </c>
      <c r="J8" s="171" t="s">
        <v>82</v>
      </c>
      <c r="K8" s="325">
        <v>101</v>
      </c>
      <c r="L8" s="325">
        <v>3140</v>
      </c>
      <c r="M8" s="66"/>
    </row>
    <row r="9" spans="1:13" ht="19.5" customHeight="1">
      <c r="A9" s="423"/>
      <c r="B9" s="424"/>
      <c r="C9" s="146">
        <v>5</v>
      </c>
      <c r="D9" s="171" t="s">
        <v>51</v>
      </c>
      <c r="E9" s="325">
        <v>62</v>
      </c>
      <c r="F9" s="325">
        <v>1334</v>
      </c>
      <c r="G9" s="424"/>
      <c r="H9" s="424"/>
      <c r="I9" s="146">
        <v>41</v>
      </c>
      <c r="J9" s="171" t="s">
        <v>83</v>
      </c>
      <c r="K9" s="325">
        <v>19</v>
      </c>
      <c r="L9" s="325">
        <v>669</v>
      </c>
      <c r="M9" s="66"/>
    </row>
    <row r="10" spans="1:13" ht="19.5" customHeight="1">
      <c r="A10" s="423"/>
      <c r="B10" s="424"/>
      <c r="C10" s="146">
        <v>6</v>
      </c>
      <c r="D10" s="171" t="s">
        <v>52</v>
      </c>
      <c r="E10" s="325">
        <v>108</v>
      </c>
      <c r="F10" s="325">
        <v>3954</v>
      </c>
      <c r="G10" s="424"/>
      <c r="H10" s="424"/>
      <c r="I10" s="146">
        <v>42</v>
      </c>
      <c r="J10" s="171" t="s">
        <v>84</v>
      </c>
      <c r="K10" s="325">
        <v>89</v>
      </c>
      <c r="L10" s="325">
        <v>3137</v>
      </c>
      <c r="M10" s="66"/>
    </row>
    <row r="11" spans="1:13" ht="19.5" customHeight="1">
      <c r="A11" s="423"/>
      <c r="B11" s="424"/>
      <c r="C11" s="146">
        <v>7</v>
      </c>
      <c r="D11" s="171" t="s">
        <v>53</v>
      </c>
      <c r="E11" s="325">
        <v>63</v>
      </c>
      <c r="F11" s="325">
        <v>1381</v>
      </c>
      <c r="G11" s="424"/>
      <c r="H11" s="424"/>
      <c r="I11" s="146">
        <v>43</v>
      </c>
      <c r="J11" s="171" t="s">
        <v>4</v>
      </c>
      <c r="K11" s="325">
        <v>38</v>
      </c>
      <c r="L11" s="325">
        <v>517</v>
      </c>
      <c r="M11" s="66"/>
    </row>
    <row r="12" spans="1:13" ht="19.5" customHeight="1">
      <c r="A12" s="423"/>
      <c r="B12" s="424"/>
      <c r="C12" s="146">
        <v>8</v>
      </c>
      <c r="D12" s="171" t="s">
        <v>54</v>
      </c>
      <c r="E12" s="325">
        <v>193</v>
      </c>
      <c r="F12" s="325">
        <v>4242</v>
      </c>
      <c r="G12" s="424"/>
      <c r="H12" s="424"/>
      <c r="I12" s="146">
        <v>44</v>
      </c>
      <c r="J12" s="171" t="s">
        <v>85</v>
      </c>
      <c r="K12" s="325">
        <v>118</v>
      </c>
      <c r="L12" s="325">
        <v>2821</v>
      </c>
      <c r="M12" s="66"/>
    </row>
    <row r="13" spans="1:13" ht="19.5" customHeight="1">
      <c r="A13" s="423"/>
      <c r="B13" s="424"/>
      <c r="C13" s="146">
        <v>9</v>
      </c>
      <c r="D13" s="171" t="s">
        <v>55</v>
      </c>
      <c r="E13" s="325">
        <v>68</v>
      </c>
      <c r="F13" s="325">
        <v>3134</v>
      </c>
      <c r="G13" s="424"/>
      <c r="H13" s="424"/>
      <c r="I13" s="146">
        <v>45</v>
      </c>
      <c r="J13" s="171" t="s">
        <v>86</v>
      </c>
      <c r="K13" s="325">
        <v>82</v>
      </c>
      <c r="L13" s="325">
        <v>2395</v>
      </c>
      <c r="M13" s="66"/>
    </row>
    <row r="14" spans="1:13" ht="19.5" customHeight="1">
      <c r="A14" s="423"/>
      <c r="B14" s="424"/>
      <c r="C14" s="146">
        <v>10</v>
      </c>
      <c r="D14" s="171" t="s">
        <v>56</v>
      </c>
      <c r="E14" s="325">
        <v>25</v>
      </c>
      <c r="F14" s="325">
        <v>867</v>
      </c>
      <c r="G14" s="424"/>
      <c r="H14" s="424"/>
      <c r="I14" s="146">
        <v>46</v>
      </c>
      <c r="J14" s="171" t="s">
        <v>87</v>
      </c>
      <c r="K14" s="325">
        <v>23</v>
      </c>
      <c r="L14" s="325">
        <v>454</v>
      </c>
      <c r="M14" s="66"/>
    </row>
    <row r="15" spans="1:13" ht="19.5" customHeight="1">
      <c r="A15" s="423"/>
      <c r="B15" s="424"/>
      <c r="C15" s="146">
        <v>11</v>
      </c>
      <c r="D15" s="171" t="s">
        <v>57</v>
      </c>
      <c r="E15" s="325">
        <v>117</v>
      </c>
      <c r="F15" s="325">
        <v>3789</v>
      </c>
      <c r="G15" s="424"/>
      <c r="H15" s="424"/>
      <c r="I15" s="146">
        <v>47</v>
      </c>
      <c r="J15" s="171" t="s">
        <v>88</v>
      </c>
      <c r="K15" s="325">
        <v>71</v>
      </c>
      <c r="L15" s="325">
        <v>1547</v>
      </c>
      <c r="M15" s="66"/>
    </row>
    <row r="16" spans="1:13" ht="19.5" customHeight="1">
      <c r="A16" s="423"/>
      <c r="B16" s="424"/>
      <c r="C16" s="146">
        <v>12</v>
      </c>
      <c r="D16" s="171" t="s">
        <v>3</v>
      </c>
      <c r="E16" s="325">
        <v>45</v>
      </c>
      <c r="F16" s="325">
        <v>979</v>
      </c>
      <c r="G16" s="424"/>
      <c r="H16" s="433"/>
      <c r="I16" s="146">
        <v>48</v>
      </c>
      <c r="J16" s="171" t="s">
        <v>89</v>
      </c>
      <c r="K16" s="325">
        <v>57</v>
      </c>
      <c r="L16" s="325">
        <v>2575</v>
      </c>
      <c r="M16" s="62" t="s">
        <v>434</v>
      </c>
    </row>
    <row r="17" spans="1:13" ht="19.5" customHeight="1">
      <c r="A17" s="423"/>
      <c r="B17" s="424"/>
      <c r="C17" s="146">
        <v>13</v>
      </c>
      <c r="D17" s="171" t="s">
        <v>58</v>
      </c>
      <c r="E17" s="325">
        <v>43</v>
      </c>
      <c r="F17" s="325">
        <v>849</v>
      </c>
      <c r="G17" s="424"/>
      <c r="H17" s="427" t="s">
        <v>90</v>
      </c>
      <c r="I17" s="146">
        <v>49</v>
      </c>
      <c r="J17" s="171" t="s">
        <v>55</v>
      </c>
      <c r="K17" s="325">
        <v>51</v>
      </c>
      <c r="L17" s="325">
        <v>1058</v>
      </c>
      <c r="M17" s="66"/>
    </row>
    <row r="18" spans="1:13" ht="19.5" customHeight="1">
      <c r="A18" s="423"/>
      <c r="B18" s="424"/>
      <c r="C18" s="146">
        <v>14</v>
      </c>
      <c r="D18" s="171" t="s">
        <v>59</v>
      </c>
      <c r="E18" s="325">
        <v>76</v>
      </c>
      <c r="F18" s="325">
        <v>1939</v>
      </c>
      <c r="G18" s="424"/>
      <c r="H18" s="424"/>
      <c r="I18" s="146">
        <v>50</v>
      </c>
      <c r="J18" s="171" t="s">
        <v>52</v>
      </c>
      <c r="K18" s="325">
        <v>213</v>
      </c>
      <c r="L18" s="325">
        <v>9421</v>
      </c>
      <c r="M18" s="66"/>
    </row>
    <row r="19" spans="1:13" ht="19.5" customHeight="1">
      <c r="A19" s="423"/>
      <c r="B19" s="424"/>
      <c r="C19" s="146">
        <v>15</v>
      </c>
      <c r="D19" s="171" t="s">
        <v>60</v>
      </c>
      <c r="E19" s="325">
        <v>81</v>
      </c>
      <c r="F19" s="325">
        <v>4090</v>
      </c>
      <c r="G19" s="424"/>
      <c r="H19" s="424"/>
      <c r="I19" s="146">
        <v>51</v>
      </c>
      <c r="J19" s="171" t="s">
        <v>61</v>
      </c>
      <c r="K19" s="325">
        <v>161</v>
      </c>
      <c r="L19" s="325">
        <v>2470</v>
      </c>
      <c r="M19" s="66"/>
    </row>
    <row r="20" spans="1:13" ht="19.5" customHeight="1">
      <c r="A20" s="423"/>
      <c r="B20" s="424"/>
      <c r="C20" s="146">
        <v>16</v>
      </c>
      <c r="D20" s="171" t="s">
        <v>61</v>
      </c>
      <c r="E20" s="325">
        <v>89</v>
      </c>
      <c r="F20" s="325">
        <v>2697</v>
      </c>
      <c r="G20" s="424"/>
      <c r="H20" s="424"/>
      <c r="I20" s="146">
        <v>52</v>
      </c>
      <c r="J20" s="171" t="s">
        <v>91</v>
      </c>
      <c r="K20" s="325">
        <v>131</v>
      </c>
      <c r="L20" s="325">
        <v>2640</v>
      </c>
      <c r="M20" s="66"/>
    </row>
    <row r="21" spans="1:13" ht="19.5" customHeight="1">
      <c r="A21" s="423"/>
      <c r="B21" s="424"/>
      <c r="C21" s="146">
        <v>17</v>
      </c>
      <c r="D21" s="171" t="s">
        <v>62</v>
      </c>
      <c r="E21" s="325">
        <v>110</v>
      </c>
      <c r="F21" s="325">
        <v>4216</v>
      </c>
      <c r="G21" s="424"/>
      <c r="H21" s="424"/>
      <c r="I21" s="146">
        <v>53</v>
      </c>
      <c r="J21" s="171" t="s">
        <v>92</v>
      </c>
      <c r="K21" s="325">
        <v>58</v>
      </c>
      <c r="L21" s="325">
        <v>1328</v>
      </c>
      <c r="M21" s="66"/>
    </row>
    <row r="22" spans="1:13" ht="19.5" customHeight="1">
      <c r="A22" s="423"/>
      <c r="B22" s="424"/>
      <c r="C22" s="146">
        <v>18</v>
      </c>
      <c r="D22" s="171" t="s">
        <v>63</v>
      </c>
      <c r="E22" s="325">
        <v>8</v>
      </c>
      <c r="F22" s="325">
        <v>152</v>
      </c>
      <c r="G22" s="424"/>
      <c r="H22" s="424"/>
      <c r="I22" s="146">
        <v>54</v>
      </c>
      <c r="J22" s="171" t="s">
        <v>3</v>
      </c>
      <c r="K22" s="325">
        <v>208</v>
      </c>
      <c r="L22" s="325">
        <v>5705</v>
      </c>
      <c r="M22" s="66"/>
    </row>
    <row r="23" spans="1:13" ht="19.5" customHeight="1">
      <c r="A23" s="423"/>
      <c r="B23" s="424"/>
      <c r="C23" s="146">
        <v>19</v>
      </c>
      <c r="D23" s="171" t="s">
        <v>11</v>
      </c>
      <c r="E23" s="325">
        <v>87</v>
      </c>
      <c r="F23" s="325">
        <v>2330</v>
      </c>
      <c r="G23" s="424"/>
      <c r="H23" s="424"/>
      <c r="I23" s="146">
        <v>55</v>
      </c>
      <c r="J23" s="171" t="s">
        <v>34</v>
      </c>
      <c r="K23" s="325">
        <v>95</v>
      </c>
      <c r="L23" s="325">
        <v>2077</v>
      </c>
      <c r="M23" s="66"/>
    </row>
    <row r="24" spans="1:13" ht="19.5" customHeight="1">
      <c r="A24" s="423"/>
      <c r="B24" s="424"/>
      <c r="C24" s="146">
        <v>20</v>
      </c>
      <c r="D24" s="171" t="s">
        <v>64</v>
      </c>
      <c r="E24" s="325">
        <v>105</v>
      </c>
      <c r="F24" s="325">
        <v>1402</v>
      </c>
      <c r="G24" s="424"/>
      <c r="H24" s="424"/>
      <c r="I24" s="146">
        <v>56</v>
      </c>
      <c r="J24" s="171" t="s">
        <v>93</v>
      </c>
      <c r="K24" s="325">
        <v>114</v>
      </c>
      <c r="L24" s="325">
        <v>2239</v>
      </c>
      <c r="M24" s="66"/>
    </row>
    <row r="25" spans="1:13" ht="19.5" customHeight="1">
      <c r="A25" s="423"/>
      <c r="B25" s="424"/>
      <c r="C25" s="146">
        <v>21</v>
      </c>
      <c r="D25" s="171" t="s">
        <v>65</v>
      </c>
      <c r="E25" s="325">
        <v>24</v>
      </c>
      <c r="F25" s="325">
        <v>720</v>
      </c>
      <c r="G25" s="424"/>
      <c r="H25" s="424"/>
      <c r="I25" s="146">
        <v>57</v>
      </c>
      <c r="J25" s="171" t="s">
        <v>94</v>
      </c>
      <c r="K25" s="325">
        <v>183</v>
      </c>
      <c r="L25" s="325">
        <v>2478</v>
      </c>
      <c r="M25" s="66"/>
    </row>
    <row r="26" spans="1:13" ht="19.5" customHeight="1">
      <c r="A26" s="423"/>
      <c r="B26" s="424"/>
      <c r="C26" s="146">
        <v>22</v>
      </c>
      <c r="D26" s="171" t="s">
        <v>66</v>
      </c>
      <c r="E26" s="325">
        <v>66</v>
      </c>
      <c r="F26" s="325">
        <v>1048</v>
      </c>
      <c r="G26" s="424"/>
      <c r="H26" s="424"/>
      <c r="I26" s="146">
        <v>58</v>
      </c>
      <c r="J26" s="171" t="s">
        <v>95</v>
      </c>
      <c r="K26" s="325">
        <v>91</v>
      </c>
      <c r="L26" s="325">
        <v>2428</v>
      </c>
      <c r="M26" s="66"/>
    </row>
    <row r="27" spans="1:13" ht="19.5" customHeight="1">
      <c r="A27" s="423"/>
      <c r="B27" s="424"/>
      <c r="C27" s="146">
        <v>23</v>
      </c>
      <c r="D27" s="171" t="s">
        <v>34</v>
      </c>
      <c r="E27" s="325">
        <v>56</v>
      </c>
      <c r="F27" s="325">
        <v>925</v>
      </c>
      <c r="G27" s="424"/>
      <c r="H27" s="424"/>
      <c r="I27" s="146">
        <v>59</v>
      </c>
      <c r="J27" s="171" t="s">
        <v>5</v>
      </c>
      <c r="K27" s="325">
        <v>55</v>
      </c>
      <c r="L27" s="325">
        <v>1247</v>
      </c>
      <c r="M27" s="66"/>
    </row>
    <row r="28" spans="1:13" ht="19.5" customHeight="1">
      <c r="A28" s="423"/>
      <c r="B28" s="424"/>
      <c r="C28" s="146">
        <v>24</v>
      </c>
      <c r="D28" s="171" t="s">
        <v>67</v>
      </c>
      <c r="E28" s="325">
        <v>64</v>
      </c>
      <c r="F28" s="325">
        <v>1485</v>
      </c>
      <c r="G28" s="424"/>
      <c r="H28" s="424"/>
      <c r="I28" s="146">
        <v>60</v>
      </c>
      <c r="J28" s="171" t="s">
        <v>96</v>
      </c>
      <c r="K28" s="325">
        <v>122</v>
      </c>
      <c r="L28" s="325">
        <v>2987</v>
      </c>
      <c r="M28" s="66"/>
    </row>
    <row r="29" spans="1:13" ht="19.5" customHeight="1">
      <c r="A29" s="423"/>
      <c r="B29" s="424"/>
      <c r="C29" s="146">
        <v>25</v>
      </c>
      <c r="D29" s="171" t="s">
        <v>68</v>
      </c>
      <c r="E29" s="325">
        <v>23</v>
      </c>
      <c r="F29" s="325">
        <v>676</v>
      </c>
      <c r="G29" s="424"/>
      <c r="H29" s="424"/>
      <c r="I29" s="146">
        <v>61</v>
      </c>
      <c r="J29" s="171" t="s">
        <v>97</v>
      </c>
      <c r="K29" s="325">
        <v>179</v>
      </c>
      <c r="L29" s="325">
        <v>2574</v>
      </c>
      <c r="M29" s="66"/>
    </row>
    <row r="30" spans="1:13" ht="19.5" customHeight="1">
      <c r="A30" s="423"/>
      <c r="B30" s="424"/>
      <c r="C30" s="146">
        <v>26</v>
      </c>
      <c r="D30" s="171" t="s">
        <v>69</v>
      </c>
      <c r="E30" s="325">
        <v>226</v>
      </c>
      <c r="F30" s="325">
        <v>7231</v>
      </c>
      <c r="G30" s="424"/>
      <c r="H30" s="424"/>
      <c r="I30" s="146">
        <v>62</v>
      </c>
      <c r="J30" s="171" t="s">
        <v>9</v>
      </c>
      <c r="K30" s="325">
        <v>116</v>
      </c>
      <c r="L30" s="325">
        <v>1755</v>
      </c>
      <c r="M30" s="66"/>
    </row>
    <row r="31" spans="1:13" ht="19.5" customHeight="1">
      <c r="A31" s="423"/>
      <c r="B31" s="424"/>
      <c r="C31" s="146">
        <v>27</v>
      </c>
      <c r="D31" s="171" t="s">
        <v>70</v>
      </c>
      <c r="E31" s="325">
        <v>115</v>
      </c>
      <c r="F31" s="325">
        <v>3851</v>
      </c>
      <c r="G31" s="424"/>
      <c r="H31" s="424"/>
      <c r="I31" s="146">
        <v>63</v>
      </c>
      <c r="J31" s="171" t="s">
        <v>10</v>
      </c>
      <c r="K31" s="325">
        <v>28</v>
      </c>
      <c r="L31" s="325">
        <v>489</v>
      </c>
      <c r="M31" s="66"/>
    </row>
    <row r="32" spans="1:13" ht="19.5" customHeight="1">
      <c r="A32" s="423"/>
      <c r="B32" s="424"/>
      <c r="C32" s="146">
        <v>28</v>
      </c>
      <c r="D32" s="171" t="s">
        <v>71</v>
      </c>
      <c r="E32" s="325">
        <v>50</v>
      </c>
      <c r="F32" s="325">
        <v>859</v>
      </c>
      <c r="G32" s="424"/>
      <c r="H32" s="424"/>
      <c r="I32" s="146">
        <v>64</v>
      </c>
      <c r="J32" s="171" t="s">
        <v>98</v>
      </c>
      <c r="K32" s="325">
        <v>107</v>
      </c>
      <c r="L32" s="325">
        <v>1852</v>
      </c>
      <c r="M32" s="66"/>
    </row>
    <row r="33" spans="1:13" ht="19.5" customHeight="1">
      <c r="A33" s="423"/>
      <c r="B33" s="424"/>
      <c r="C33" s="146">
        <v>29</v>
      </c>
      <c r="D33" s="171" t="s">
        <v>72</v>
      </c>
      <c r="E33" s="325">
        <v>50</v>
      </c>
      <c r="F33" s="325">
        <v>1762</v>
      </c>
      <c r="G33" s="424"/>
      <c r="H33" s="424"/>
      <c r="I33" s="146">
        <v>65</v>
      </c>
      <c r="J33" s="171" t="s">
        <v>11</v>
      </c>
      <c r="K33" s="325">
        <v>69</v>
      </c>
      <c r="L33" s="325">
        <v>1941</v>
      </c>
      <c r="M33" s="66"/>
    </row>
    <row r="34" spans="1:13" ht="19.5" customHeight="1">
      <c r="A34" s="423"/>
      <c r="B34" s="424"/>
      <c r="C34" s="146">
        <v>30</v>
      </c>
      <c r="D34" s="171" t="s">
        <v>73</v>
      </c>
      <c r="E34" s="325">
        <v>76</v>
      </c>
      <c r="F34" s="325">
        <v>1435</v>
      </c>
      <c r="G34" s="433"/>
      <c r="H34" s="424"/>
      <c r="I34" s="146">
        <v>66</v>
      </c>
      <c r="J34" s="171" t="s">
        <v>99</v>
      </c>
      <c r="K34" s="325">
        <v>175</v>
      </c>
      <c r="L34" s="325">
        <v>8606</v>
      </c>
      <c r="M34" s="66"/>
    </row>
    <row r="35" spans="1:13" ht="19.5" customHeight="1">
      <c r="A35" s="423"/>
      <c r="B35" s="424"/>
      <c r="C35" s="146">
        <v>31</v>
      </c>
      <c r="D35" s="171" t="s">
        <v>74</v>
      </c>
      <c r="E35" s="325">
        <v>47</v>
      </c>
      <c r="F35" s="325">
        <v>1345</v>
      </c>
      <c r="G35" s="443" t="s">
        <v>346</v>
      </c>
      <c r="H35" s="424"/>
      <c r="I35" s="146">
        <v>67</v>
      </c>
      <c r="J35" s="190" t="s">
        <v>246</v>
      </c>
      <c r="K35" s="325">
        <v>5</v>
      </c>
      <c r="L35" s="325">
        <v>57</v>
      </c>
      <c r="M35" s="66"/>
    </row>
    <row r="36" spans="1:13" ht="19.5" customHeight="1">
      <c r="A36" s="423"/>
      <c r="B36" s="424"/>
      <c r="C36" s="146">
        <v>32</v>
      </c>
      <c r="D36" s="171" t="s">
        <v>75</v>
      </c>
      <c r="E36" s="325">
        <v>197</v>
      </c>
      <c r="F36" s="325">
        <v>5794</v>
      </c>
      <c r="G36" s="444"/>
      <c r="H36" s="433"/>
      <c r="I36" s="146">
        <v>68</v>
      </c>
      <c r="J36" s="190" t="s">
        <v>247</v>
      </c>
      <c r="K36" s="325">
        <v>101</v>
      </c>
      <c r="L36" s="325">
        <v>2487</v>
      </c>
      <c r="M36" s="62" t="s">
        <v>435</v>
      </c>
    </row>
    <row r="37" spans="1:13" ht="19.5" customHeight="1">
      <c r="A37" s="423"/>
      <c r="B37" s="424"/>
      <c r="C37" s="146">
        <v>33</v>
      </c>
      <c r="D37" s="171" t="s">
        <v>6</v>
      </c>
      <c r="E37" s="325">
        <v>111</v>
      </c>
      <c r="F37" s="325">
        <v>3149</v>
      </c>
      <c r="G37" s="444"/>
      <c r="H37" s="427" t="s">
        <v>345</v>
      </c>
      <c r="I37" s="146">
        <v>69</v>
      </c>
      <c r="J37" s="171" t="s">
        <v>61</v>
      </c>
      <c r="K37" s="325">
        <v>85</v>
      </c>
      <c r="L37" s="325">
        <v>1315</v>
      </c>
      <c r="M37" s="66"/>
    </row>
    <row r="38" spans="1:13" ht="19.5" customHeight="1">
      <c r="A38" s="423"/>
      <c r="B38" s="424"/>
      <c r="C38" s="146">
        <v>34</v>
      </c>
      <c r="D38" s="171" t="s">
        <v>76</v>
      </c>
      <c r="E38" s="325">
        <v>68</v>
      </c>
      <c r="F38" s="325">
        <v>1608</v>
      </c>
      <c r="G38" s="444"/>
      <c r="H38" s="424"/>
      <c r="I38" s="146">
        <v>70</v>
      </c>
      <c r="J38" s="171" t="s">
        <v>100</v>
      </c>
      <c r="K38" s="325">
        <v>93</v>
      </c>
      <c r="L38" s="325">
        <v>2793</v>
      </c>
      <c r="M38" s="66"/>
    </row>
    <row r="39" spans="1:13" ht="19.5" customHeight="1">
      <c r="A39" s="423"/>
      <c r="B39" s="424"/>
      <c r="C39" s="146">
        <v>35</v>
      </c>
      <c r="D39" s="171" t="s">
        <v>77</v>
      </c>
      <c r="E39" s="325">
        <v>79</v>
      </c>
      <c r="F39" s="325">
        <v>2218</v>
      </c>
      <c r="G39" s="445"/>
      <c r="H39" s="433"/>
      <c r="I39" s="191">
        <v>71</v>
      </c>
      <c r="J39" s="192" t="s">
        <v>490</v>
      </c>
      <c r="K39" s="333">
        <v>17</v>
      </c>
      <c r="L39" s="333">
        <v>520</v>
      </c>
      <c r="M39" s="66"/>
    </row>
    <row r="40" spans="1:13" ht="19.5" customHeight="1">
      <c r="A40" s="423"/>
      <c r="B40" s="424"/>
      <c r="C40" s="146">
        <v>36</v>
      </c>
      <c r="D40" s="171" t="s">
        <v>78</v>
      </c>
      <c r="E40" s="325">
        <v>46</v>
      </c>
      <c r="F40" s="325">
        <v>1430</v>
      </c>
      <c r="G40" s="193" t="s">
        <v>347</v>
      </c>
      <c r="H40" s="450" t="s">
        <v>248</v>
      </c>
      <c r="I40" s="451"/>
      <c r="J40" s="451"/>
      <c r="K40" s="325">
        <v>6254</v>
      </c>
      <c r="L40" s="325">
        <v>164830</v>
      </c>
      <c r="M40" s="66"/>
    </row>
    <row r="41" spans="1:13" ht="3" customHeight="1" thickBot="1">
      <c r="A41" s="60"/>
      <c r="B41" s="442"/>
      <c r="C41" s="149"/>
      <c r="D41" s="195"/>
      <c r="E41" s="54"/>
      <c r="F41" s="54"/>
      <c r="G41" s="196"/>
      <c r="H41" s="448"/>
      <c r="I41" s="449"/>
      <c r="J41" s="449"/>
      <c r="K41" s="54"/>
      <c r="L41" s="54"/>
      <c r="M41" s="66"/>
    </row>
    <row r="42" spans="1:12" ht="19.5" customHeight="1">
      <c r="A42" s="447" t="s">
        <v>433</v>
      </c>
      <c r="B42" s="447"/>
      <c r="C42" s="447"/>
      <c r="D42" s="447"/>
      <c r="E42" s="447"/>
      <c r="F42" s="447"/>
      <c r="K42" s="32"/>
      <c r="L42" s="32"/>
    </row>
  </sheetData>
  <sheetProtection/>
  <mergeCells count="14">
    <mergeCell ref="A42:F42"/>
    <mergeCell ref="H41:J41"/>
    <mergeCell ref="K2:L2"/>
    <mergeCell ref="H40:J40"/>
    <mergeCell ref="A1:L1"/>
    <mergeCell ref="C3:D3"/>
    <mergeCell ref="I3:J3"/>
    <mergeCell ref="H5:H16"/>
    <mergeCell ref="B5:B41"/>
    <mergeCell ref="H17:H36"/>
    <mergeCell ref="H37:H39"/>
    <mergeCell ref="G35:G39"/>
    <mergeCell ref="G5:G34"/>
    <mergeCell ref="A4:A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7"/>
  <sheetViews>
    <sheetView showGridLines="0" zoomScalePageLayoutView="0" workbookViewId="0" topLeftCell="A1">
      <selection activeCell="Q21" sqref="Q21"/>
    </sheetView>
  </sheetViews>
  <sheetFormatPr defaultColWidth="9.00390625" defaultRowHeight="13.5"/>
  <cols>
    <col min="1" max="1" width="11.375" style="120" customWidth="1"/>
    <col min="2" max="2" width="7.25390625" style="120" customWidth="1"/>
    <col min="3" max="37" width="4.625" style="120" customWidth="1"/>
    <col min="38" max="51" width="6.50390625" style="120" customWidth="1"/>
    <col min="52" max="16384" width="9.00390625" style="120" customWidth="1"/>
  </cols>
  <sheetData>
    <row r="1" spans="1:37" s="127" customFormat="1" ht="17.25">
      <c r="A1" s="452" t="s">
        <v>432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</row>
    <row r="2" spans="1:34" ht="9.75" customHeight="1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1"/>
      <c r="S2" s="125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7" ht="5.25" customHeight="1">
      <c r="A3" s="11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11"/>
      <c r="S3" s="275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2"/>
      <c r="AG3" s="111"/>
      <c r="AH3" s="113"/>
      <c r="AI3" s="271"/>
      <c r="AJ3" s="271"/>
      <c r="AK3" s="273"/>
    </row>
    <row r="4" spans="1:37" ht="100.5" customHeight="1">
      <c r="A4" s="107" t="s">
        <v>486</v>
      </c>
      <c r="B4" s="130" t="s">
        <v>21</v>
      </c>
      <c r="C4" s="130" t="s">
        <v>122</v>
      </c>
      <c r="D4" s="130" t="s">
        <v>123</v>
      </c>
      <c r="E4" s="130" t="s">
        <v>343</v>
      </c>
      <c r="F4" s="130" t="s">
        <v>124</v>
      </c>
      <c r="G4" s="130" t="s">
        <v>125</v>
      </c>
      <c r="H4" s="130" t="s">
        <v>126</v>
      </c>
      <c r="I4" s="130" t="s">
        <v>127</v>
      </c>
      <c r="J4" s="130" t="s">
        <v>128</v>
      </c>
      <c r="K4" s="130" t="s">
        <v>129</v>
      </c>
      <c r="L4" s="130" t="s">
        <v>130</v>
      </c>
      <c r="M4" s="130" t="s">
        <v>131</v>
      </c>
      <c r="N4" s="130" t="s">
        <v>132</v>
      </c>
      <c r="O4" s="130" t="s">
        <v>1</v>
      </c>
      <c r="P4" s="130" t="s">
        <v>2</v>
      </c>
      <c r="Q4" s="131" t="s">
        <v>133</v>
      </c>
      <c r="R4" s="114" t="s">
        <v>13</v>
      </c>
      <c r="S4" s="276" t="s">
        <v>134</v>
      </c>
      <c r="T4" s="114" t="s">
        <v>135</v>
      </c>
      <c r="U4" s="114" t="s">
        <v>136</v>
      </c>
      <c r="V4" s="114" t="s">
        <v>137</v>
      </c>
      <c r="W4" s="114" t="s">
        <v>138</v>
      </c>
      <c r="X4" s="114" t="s">
        <v>139</v>
      </c>
      <c r="Y4" s="114" t="s">
        <v>140</v>
      </c>
      <c r="Z4" s="114" t="s">
        <v>141</v>
      </c>
      <c r="AA4" s="114" t="s">
        <v>142</v>
      </c>
      <c r="AB4" s="114" t="s">
        <v>143</v>
      </c>
      <c r="AC4" s="114" t="s">
        <v>144</v>
      </c>
      <c r="AD4" s="114" t="s">
        <v>145</v>
      </c>
      <c r="AE4" s="115" t="s">
        <v>146</v>
      </c>
      <c r="AF4" s="136" t="s">
        <v>418</v>
      </c>
      <c r="AG4" s="114" t="s">
        <v>147</v>
      </c>
      <c r="AH4" s="116" t="s">
        <v>148</v>
      </c>
      <c r="AI4" s="130" t="s">
        <v>483</v>
      </c>
      <c r="AJ4" s="130" t="s">
        <v>484</v>
      </c>
      <c r="AK4" s="131" t="s">
        <v>485</v>
      </c>
    </row>
    <row r="5" spans="1:37" ht="5.25" customHeight="1">
      <c r="A5" s="67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117"/>
      <c r="S5" s="27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  <c r="AG5" s="117"/>
      <c r="AH5" s="119"/>
      <c r="AI5" s="272"/>
      <c r="AJ5" s="272"/>
      <c r="AK5" s="274"/>
    </row>
    <row r="6" spans="1:37" ht="4.5" customHeight="1">
      <c r="A6" s="13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32"/>
      <c r="S6" s="7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124"/>
    </row>
    <row r="7" spans="1:37" ht="15.75" customHeight="1">
      <c r="A7" s="59" t="s">
        <v>15</v>
      </c>
      <c r="B7" s="32">
        <v>5046</v>
      </c>
      <c r="C7" s="32">
        <v>421</v>
      </c>
      <c r="D7" s="32">
        <v>385</v>
      </c>
      <c r="E7" s="32">
        <v>183</v>
      </c>
      <c r="F7" s="32">
        <v>56</v>
      </c>
      <c r="G7" s="32">
        <v>224</v>
      </c>
      <c r="H7" s="32">
        <v>223</v>
      </c>
      <c r="I7" s="32">
        <v>162</v>
      </c>
      <c r="J7" s="32">
        <v>119</v>
      </c>
      <c r="K7" s="32">
        <v>89</v>
      </c>
      <c r="L7" s="32">
        <v>155</v>
      </c>
      <c r="M7" s="32">
        <v>186</v>
      </c>
      <c r="N7" s="32">
        <v>570</v>
      </c>
      <c r="O7" s="32">
        <v>112</v>
      </c>
      <c r="P7" s="32">
        <v>374</v>
      </c>
      <c r="Q7" s="32">
        <v>199</v>
      </c>
      <c r="R7" s="32">
        <v>176</v>
      </c>
      <c r="S7" s="73">
        <v>67</v>
      </c>
      <c r="T7" s="32">
        <v>76</v>
      </c>
      <c r="U7" s="32">
        <v>81</v>
      </c>
      <c r="V7" s="32">
        <v>39</v>
      </c>
      <c r="W7" s="32">
        <v>187</v>
      </c>
      <c r="X7" s="32">
        <v>76</v>
      </c>
      <c r="Y7" s="32">
        <v>67</v>
      </c>
      <c r="Z7" s="32">
        <v>80</v>
      </c>
      <c r="AA7" s="32">
        <v>203</v>
      </c>
      <c r="AB7" s="32">
        <v>86</v>
      </c>
      <c r="AC7" s="32">
        <v>15</v>
      </c>
      <c r="AD7" s="32">
        <v>88</v>
      </c>
      <c r="AE7" s="32">
        <v>18</v>
      </c>
      <c r="AF7" s="32">
        <v>78</v>
      </c>
      <c r="AG7" s="32">
        <v>235</v>
      </c>
      <c r="AH7" s="32">
        <v>16</v>
      </c>
      <c r="AI7" s="87" t="s">
        <v>491</v>
      </c>
      <c r="AJ7" s="87" t="s">
        <v>491</v>
      </c>
      <c r="AK7" s="87" t="s">
        <v>491</v>
      </c>
    </row>
    <row r="8" spans="1:37" ht="15.75" customHeight="1">
      <c r="A8" s="59">
        <v>14</v>
      </c>
      <c r="B8" s="32">
        <v>5278</v>
      </c>
      <c r="C8" s="32">
        <v>380</v>
      </c>
      <c r="D8" s="32">
        <v>350</v>
      </c>
      <c r="E8" s="32">
        <v>177</v>
      </c>
      <c r="F8" s="32">
        <v>36</v>
      </c>
      <c r="G8" s="32">
        <v>187</v>
      </c>
      <c r="H8" s="32">
        <v>238</v>
      </c>
      <c r="I8" s="32">
        <v>161</v>
      </c>
      <c r="J8" s="32">
        <v>121</v>
      </c>
      <c r="K8" s="32">
        <v>135</v>
      </c>
      <c r="L8" s="32">
        <v>135</v>
      </c>
      <c r="M8" s="32">
        <v>221</v>
      </c>
      <c r="N8" s="32">
        <v>561</v>
      </c>
      <c r="O8" s="32">
        <v>132</v>
      </c>
      <c r="P8" s="32">
        <v>310</v>
      </c>
      <c r="Q8" s="32">
        <v>262</v>
      </c>
      <c r="R8" s="32">
        <v>358</v>
      </c>
      <c r="S8" s="32">
        <v>74</v>
      </c>
      <c r="T8" s="32">
        <v>78</v>
      </c>
      <c r="U8" s="32">
        <v>57</v>
      </c>
      <c r="V8" s="32">
        <v>44</v>
      </c>
      <c r="W8" s="32">
        <v>189</v>
      </c>
      <c r="X8" s="32">
        <v>119</v>
      </c>
      <c r="Y8" s="32">
        <v>115</v>
      </c>
      <c r="Z8" s="32">
        <v>108</v>
      </c>
      <c r="AA8" s="32">
        <v>217</v>
      </c>
      <c r="AB8" s="32">
        <v>122</v>
      </c>
      <c r="AC8" s="32">
        <v>14</v>
      </c>
      <c r="AD8" s="32">
        <v>58</v>
      </c>
      <c r="AE8" s="32">
        <v>39</v>
      </c>
      <c r="AF8" s="32">
        <v>132</v>
      </c>
      <c r="AG8" s="32">
        <v>128</v>
      </c>
      <c r="AH8" s="32">
        <v>20</v>
      </c>
      <c r="AI8" s="87" t="s">
        <v>491</v>
      </c>
      <c r="AJ8" s="87" t="s">
        <v>491</v>
      </c>
      <c r="AK8" s="87" t="s">
        <v>491</v>
      </c>
    </row>
    <row r="9" spans="1:37" ht="15.75" customHeight="1">
      <c r="A9" s="59">
        <v>15</v>
      </c>
      <c r="B9" s="32">
        <v>5758</v>
      </c>
      <c r="C9" s="32">
        <v>365</v>
      </c>
      <c r="D9" s="32">
        <v>397</v>
      </c>
      <c r="E9" s="32">
        <v>215</v>
      </c>
      <c r="F9" s="32">
        <v>82</v>
      </c>
      <c r="G9" s="32">
        <v>210</v>
      </c>
      <c r="H9" s="32">
        <v>280</v>
      </c>
      <c r="I9" s="32">
        <v>163</v>
      </c>
      <c r="J9" s="32">
        <v>167</v>
      </c>
      <c r="K9" s="32">
        <v>144</v>
      </c>
      <c r="L9" s="32">
        <v>192</v>
      </c>
      <c r="M9" s="32">
        <v>228</v>
      </c>
      <c r="N9" s="32">
        <v>580</v>
      </c>
      <c r="O9" s="32">
        <v>123</v>
      </c>
      <c r="P9" s="32">
        <v>356</v>
      </c>
      <c r="Q9" s="32">
        <v>237</v>
      </c>
      <c r="R9" s="32">
        <v>372</v>
      </c>
      <c r="S9" s="32">
        <v>74</v>
      </c>
      <c r="T9" s="32">
        <v>75</v>
      </c>
      <c r="U9" s="32">
        <v>67</v>
      </c>
      <c r="V9" s="32">
        <v>49</v>
      </c>
      <c r="W9" s="32">
        <v>246</v>
      </c>
      <c r="X9" s="32">
        <v>97</v>
      </c>
      <c r="Y9" s="32">
        <v>113</v>
      </c>
      <c r="Z9" s="32">
        <v>116</v>
      </c>
      <c r="AA9" s="32">
        <v>177</v>
      </c>
      <c r="AB9" s="32">
        <v>159</v>
      </c>
      <c r="AC9" s="32">
        <v>16</v>
      </c>
      <c r="AD9" s="32">
        <v>59</v>
      </c>
      <c r="AE9" s="32">
        <v>16</v>
      </c>
      <c r="AF9" s="32">
        <v>118</v>
      </c>
      <c r="AG9" s="32">
        <v>245</v>
      </c>
      <c r="AH9" s="32">
        <v>20</v>
      </c>
      <c r="AI9" s="87" t="s">
        <v>491</v>
      </c>
      <c r="AJ9" s="87" t="s">
        <v>491</v>
      </c>
      <c r="AK9" s="87" t="s">
        <v>491</v>
      </c>
    </row>
    <row r="10" spans="1:37" ht="15.75" customHeight="1">
      <c r="A10" s="59">
        <v>16</v>
      </c>
      <c r="B10" s="32">
        <v>5506</v>
      </c>
      <c r="C10" s="32">
        <v>361</v>
      </c>
      <c r="D10" s="32">
        <v>398</v>
      </c>
      <c r="E10" s="32">
        <v>196</v>
      </c>
      <c r="F10" s="32">
        <v>96</v>
      </c>
      <c r="G10" s="32">
        <v>201</v>
      </c>
      <c r="H10" s="32">
        <v>161</v>
      </c>
      <c r="I10" s="32">
        <v>112</v>
      </c>
      <c r="J10" s="32">
        <v>97</v>
      </c>
      <c r="K10" s="32">
        <v>174</v>
      </c>
      <c r="L10" s="32">
        <v>129</v>
      </c>
      <c r="M10" s="32">
        <v>256</v>
      </c>
      <c r="N10" s="32">
        <v>537</v>
      </c>
      <c r="O10" s="32">
        <v>140</v>
      </c>
      <c r="P10" s="32">
        <v>329</v>
      </c>
      <c r="Q10" s="32">
        <v>231</v>
      </c>
      <c r="R10" s="32">
        <v>295</v>
      </c>
      <c r="S10" s="32">
        <v>57</v>
      </c>
      <c r="T10" s="32">
        <v>52</v>
      </c>
      <c r="U10" s="32">
        <v>49</v>
      </c>
      <c r="V10" s="32">
        <v>50</v>
      </c>
      <c r="W10" s="32">
        <v>221</v>
      </c>
      <c r="X10" s="32">
        <v>85</v>
      </c>
      <c r="Y10" s="32">
        <v>135</v>
      </c>
      <c r="Z10" s="32">
        <v>133</v>
      </c>
      <c r="AA10" s="32">
        <v>209</v>
      </c>
      <c r="AB10" s="32">
        <v>221</v>
      </c>
      <c r="AC10" s="32">
        <v>11</v>
      </c>
      <c r="AD10" s="32">
        <v>109</v>
      </c>
      <c r="AE10" s="32">
        <v>82</v>
      </c>
      <c r="AF10" s="32">
        <v>103</v>
      </c>
      <c r="AG10" s="32">
        <v>180</v>
      </c>
      <c r="AH10" s="32">
        <v>96</v>
      </c>
      <c r="AI10" s="87" t="s">
        <v>491</v>
      </c>
      <c r="AJ10" s="87" t="s">
        <v>491</v>
      </c>
      <c r="AK10" s="87" t="s">
        <v>491</v>
      </c>
    </row>
    <row r="11" spans="1:37" s="281" customFormat="1" ht="15.75" customHeight="1">
      <c r="A11" s="258">
        <v>17</v>
      </c>
      <c r="B11" s="18">
        <v>6515</v>
      </c>
      <c r="C11" s="18">
        <v>343</v>
      </c>
      <c r="D11" s="18">
        <v>410</v>
      </c>
      <c r="E11" s="18">
        <v>186</v>
      </c>
      <c r="F11" s="18">
        <v>85</v>
      </c>
      <c r="G11" s="18">
        <v>209</v>
      </c>
      <c r="H11" s="18">
        <v>226</v>
      </c>
      <c r="I11" s="18">
        <v>154</v>
      </c>
      <c r="J11" s="18">
        <v>132</v>
      </c>
      <c r="K11" s="18">
        <v>177</v>
      </c>
      <c r="L11" s="18">
        <v>126</v>
      </c>
      <c r="M11" s="18">
        <v>240</v>
      </c>
      <c r="N11" s="18">
        <v>537</v>
      </c>
      <c r="O11" s="18">
        <v>138</v>
      </c>
      <c r="P11" s="18">
        <v>432</v>
      </c>
      <c r="Q11" s="18">
        <v>257</v>
      </c>
      <c r="R11" s="18">
        <v>360</v>
      </c>
      <c r="S11" s="18">
        <v>79</v>
      </c>
      <c r="T11" s="18">
        <v>86</v>
      </c>
      <c r="U11" s="18">
        <v>68</v>
      </c>
      <c r="V11" s="18">
        <v>63</v>
      </c>
      <c r="W11" s="18">
        <v>271</v>
      </c>
      <c r="X11" s="18">
        <v>227</v>
      </c>
      <c r="Y11" s="18">
        <v>129</v>
      </c>
      <c r="Z11" s="18">
        <v>129</v>
      </c>
      <c r="AA11" s="18">
        <v>163</v>
      </c>
      <c r="AB11" s="18">
        <v>200</v>
      </c>
      <c r="AC11" s="18">
        <v>4</v>
      </c>
      <c r="AD11" s="18">
        <v>170</v>
      </c>
      <c r="AE11" s="18">
        <v>168</v>
      </c>
      <c r="AF11" s="18">
        <v>82</v>
      </c>
      <c r="AG11" s="18">
        <v>291</v>
      </c>
      <c r="AH11" s="18">
        <v>156</v>
      </c>
      <c r="AI11" s="18">
        <v>89</v>
      </c>
      <c r="AJ11" s="18">
        <v>38</v>
      </c>
      <c r="AK11" s="18">
        <v>90</v>
      </c>
    </row>
    <row r="12" spans="1:34" ht="15.75" customHeight="1">
      <c r="A12" s="5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ht="15.75" customHeight="1">
      <c r="A13" s="89" t="s">
        <v>304</v>
      </c>
      <c r="B13" s="32">
        <f aca="true" t="shared" si="0" ref="B13:B24">SUM(C13:Q13)</f>
        <v>320</v>
      </c>
      <c r="C13" s="32">
        <v>32</v>
      </c>
      <c r="D13" s="32">
        <v>29</v>
      </c>
      <c r="E13" s="32">
        <v>15</v>
      </c>
      <c r="F13" s="32">
        <v>7</v>
      </c>
      <c r="G13" s="32">
        <v>23</v>
      </c>
      <c r="H13" s="32">
        <v>28</v>
      </c>
      <c r="I13" s="32">
        <v>15</v>
      </c>
      <c r="J13" s="32">
        <v>14</v>
      </c>
      <c r="K13" s="32">
        <v>17</v>
      </c>
      <c r="L13" s="32">
        <v>14</v>
      </c>
      <c r="M13" s="32">
        <v>20</v>
      </c>
      <c r="N13" s="32">
        <v>43</v>
      </c>
      <c r="O13" s="32">
        <v>8</v>
      </c>
      <c r="P13" s="32">
        <v>36</v>
      </c>
      <c r="Q13" s="32">
        <v>19</v>
      </c>
      <c r="R13" s="32">
        <v>25</v>
      </c>
      <c r="S13" s="32">
        <v>9</v>
      </c>
      <c r="T13" s="32">
        <v>9</v>
      </c>
      <c r="U13" s="32">
        <v>8</v>
      </c>
      <c r="V13" s="32">
        <v>4</v>
      </c>
      <c r="W13" s="32">
        <v>20</v>
      </c>
      <c r="X13" s="32">
        <v>4</v>
      </c>
      <c r="Y13" s="32">
        <v>12</v>
      </c>
      <c r="Z13" s="32">
        <v>12</v>
      </c>
      <c r="AA13" s="32">
        <v>14</v>
      </c>
      <c r="AB13" s="32">
        <v>22</v>
      </c>
      <c r="AC13" s="87" t="s">
        <v>491</v>
      </c>
      <c r="AD13" s="32">
        <v>14</v>
      </c>
      <c r="AE13" s="32">
        <v>14</v>
      </c>
      <c r="AF13" s="32">
        <v>4</v>
      </c>
      <c r="AG13" s="32">
        <v>19</v>
      </c>
      <c r="AH13" s="32">
        <v>16</v>
      </c>
      <c r="AI13" s="87" t="s">
        <v>491</v>
      </c>
      <c r="AJ13" s="87" t="s">
        <v>491</v>
      </c>
      <c r="AK13" s="87" t="s">
        <v>491</v>
      </c>
    </row>
    <row r="14" spans="1:37" ht="15.75" customHeight="1">
      <c r="A14" s="89" t="s">
        <v>492</v>
      </c>
      <c r="B14" s="32">
        <f t="shared" si="0"/>
        <v>403</v>
      </c>
      <c r="C14" s="32">
        <v>41</v>
      </c>
      <c r="D14" s="32">
        <v>53</v>
      </c>
      <c r="E14" s="32">
        <v>18</v>
      </c>
      <c r="F14" s="32">
        <v>14</v>
      </c>
      <c r="G14" s="32">
        <v>16</v>
      </c>
      <c r="H14" s="32">
        <v>28</v>
      </c>
      <c r="I14" s="32">
        <v>32</v>
      </c>
      <c r="J14" s="32">
        <v>14</v>
      </c>
      <c r="K14" s="32">
        <v>13</v>
      </c>
      <c r="L14" s="32">
        <v>14</v>
      </c>
      <c r="M14" s="32">
        <v>25</v>
      </c>
      <c r="N14" s="32">
        <v>51</v>
      </c>
      <c r="O14" s="32">
        <v>16</v>
      </c>
      <c r="P14" s="32">
        <v>45</v>
      </c>
      <c r="Q14" s="32">
        <v>23</v>
      </c>
      <c r="R14" s="32">
        <v>27</v>
      </c>
      <c r="S14" s="32">
        <v>7</v>
      </c>
      <c r="T14" s="32">
        <v>9</v>
      </c>
      <c r="U14" s="32">
        <v>5</v>
      </c>
      <c r="V14" s="32">
        <v>7</v>
      </c>
      <c r="W14" s="32">
        <v>21</v>
      </c>
      <c r="X14" s="32">
        <v>9</v>
      </c>
      <c r="Y14" s="32">
        <v>14</v>
      </c>
      <c r="Z14" s="32">
        <v>9</v>
      </c>
      <c r="AA14" s="32">
        <v>22</v>
      </c>
      <c r="AB14" s="32">
        <v>21</v>
      </c>
      <c r="AC14" s="87" t="s">
        <v>491</v>
      </c>
      <c r="AD14" s="32">
        <v>18</v>
      </c>
      <c r="AE14" s="32">
        <v>20</v>
      </c>
      <c r="AF14" s="32">
        <v>8</v>
      </c>
      <c r="AG14" s="32">
        <v>22</v>
      </c>
      <c r="AH14" s="32">
        <v>10</v>
      </c>
      <c r="AI14" s="87" t="s">
        <v>491</v>
      </c>
      <c r="AJ14" s="87" t="s">
        <v>491</v>
      </c>
      <c r="AK14" s="87" t="s">
        <v>491</v>
      </c>
    </row>
    <row r="15" spans="1:37" ht="15.75" customHeight="1">
      <c r="A15" s="89" t="s">
        <v>493</v>
      </c>
      <c r="B15" s="32">
        <f t="shared" si="0"/>
        <v>359</v>
      </c>
      <c r="C15" s="32">
        <v>41</v>
      </c>
      <c r="D15" s="32">
        <v>48</v>
      </c>
      <c r="E15" s="32">
        <v>17</v>
      </c>
      <c r="F15" s="32">
        <v>10</v>
      </c>
      <c r="G15" s="32">
        <v>29</v>
      </c>
      <c r="H15" s="32">
        <v>29</v>
      </c>
      <c r="I15" s="32">
        <v>10</v>
      </c>
      <c r="J15" s="32">
        <v>17</v>
      </c>
      <c r="K15" s="32">
        <v>17</v>
      </c>
      <c r="L15" s="32">
        <v>9</v>
      </c>
      <c r="M15" s="32">
        <v>20</v>
      </c>
      <c r="N15" s="32">
        <v>48</v>
      </c>
      <c r="O15" s="32">
        <v>11</v>
      </c>
      <c r="P15" s="32">
        <v>33</v>
      </c>
      <c r="Q15" s="32">
        <v>20</v>
      </c>
      <c r="R15" s="32">
        <v>40</v>
      </c>
      <c r="S15" s="32">
        <v>7</v>
      </c>
      <c r="T15" s="32">
        <v>9</v>
      </c>
      <c r="U15" s="32">
        <v>8</v>
      </c>
      <c r="V15" s="32">
        <v>5</v>
      </c>
      <c r="W15" s="32">
        <v>33</v>
      </c>
      <c r="X15" s="32">
        <v>9</v>
      </c>
      <c r="Y15" s="32">
        <v>9</v>
      </c>
      <c r="Z15" s="32">
        <v>10</v>
      </c>
      <c r="AA15" s="32">
        <v>13</v>
      </c>
      <c r="AB15" s="32">
        <v>20</v>
      </c>
      <c r="AC15" s="87">
        <v>1</v>
      </c>
      <c r="AD15" s="32">
        <v>14</v>
      </c>
      <c r="AE15" s="32">
        <v>14</v>
      </c>
      <c r="AF15" s="32">
        <v>8</v>
      </c>
      <c r="AG15" s="32">
        <v>16</v>
      </c>
      <c r="AH15" s="32">
        <v>14</v>
      </c>
      <c r="AI15" s="87" t="s">
        <v>491</v>
      </c>
      <c r="AJ15" s="87" t="s">
        <v>491</v>
      </c>
      <c r="AK15" s="87" t="s">
        <v>491</v>
      </c>
    </row>
    <row r="16" spans="1:37" ht="15.75" customHeight="1">
      <c r="A16" s="89" t="s">
        <v>494</v>
      </c>
      <c r="B16" s="32">
        <f t="shared" si="0"/>
        <v>388</v>
      </c>
      <c r="C16" s="32">
        <v>36</v>
      </c>
      <c r="D16" s="32">
        <v>53</v>
      </c>
      <c r="E16" s="32">
        <v>25</v>
      </c>
      <c r="F16" s="32">
        <v>10</v>
      </c>
      <c r="G16" s="32">
        <v>31</v>
      </c>
      <c r="H16" s="32">
        <v>27</v>
      </c>
      <c r="I16" s="32">
        <v>15</v>
      </c>
      <c r="J16" s="32">
        <v>15</v>
      </c>
      <c r="K16" s="32">
        <v>18</v>
      </c>
      <c r="L16" s="32">
        <v>11</v>
      </c>
      <c r="M16" s="32">
        <v>26</v>
      </c>
      <c r="N16" s="32">
        <v>46</v>
      </c>
      <c r="O16" s="32">
        <v>9</v>
      </c>
      <c r="P16" s="32">
        <v>41</v>
      </c>
      <c r="Q16" s="32">
        <v>25</v>
      </c>
      <c r="R16" s="32">
        <v>39</v>
      </c>
      <c r="S16" s="32">
        <v>11</v>
      </c>
      <c r="T16" s="32">
        <v>14</v>
      </c>
      <c r="U16" s="32">
        <v>9</v>
      </c>
      <c r="V16" s="32">
        <v>9</v>
      </c>
      <c r="W16" s="32">
        <v>34</v>
      </c>
      <c r="X16" s="32">
        <v>34</v>
      </c>
      <c r="Y16" s="32">
        <v>14</v>
      </c>
      <c r="Z16" s="32">
        <v>13</v>
      </c>
      <c r="AA16" s="32">
        <v>11</v>
      </c>
      <c r="AB16" s="32">
        <v>19</v>
      </c>
      <c r="AC16" s="87" t="s">
        <v>491</v>
      </c>
      <c r="AD16" s="32">
        <v>13</v>
      </c>
      <c r="AE16" s="32">
        <v>12</v>
      </c>
      <c r="AF16" s="32">
        <v>16</v>
      </c>
      <c r="AG16" s="32">
        <v>26</v>
      </c>
      <c r="AH16" s="32">
        <v>16</v>
      </c>
      <c r="AI16" s="87" t="s">
        <v>491</v>
      </c>
      <c r="AJ16" s="87" t="s">
        <v>491</v>
      </c>
      <c r="AK16" s="87" t="s">
        <v>491</v>
      </c>
    </row>
    <row r="17" spans="1:37" ht="15.75" customHeight="1">
      <c r="A17" s="89" t="s">
        <v>495</v>
      </c>
      <c r="B17" s="32">
        <f t="shared" si="0"/>
        <v>337</v>
      </c>
      <c r="C17" s="32">
        <v>40</v>
      </c>
      <c r="D17" s="32">
        <v>49</v>
      </c>
      <c r="E17" s="32">
        <v>18</v>
      </c>
      <c r="F17" s="32">
        <v>7</v>
      </c>
      <c r="G17" s="32">
        <v>14</v>
      </c>
      <c r="H17" s="32">
        <v>20</v>
      </c>
      <c r="I17" s="32">
        <v>11</v>
      </c>
      <c r="J17" s="32">
        <v>7</v>
      </c>
      <c r="K17" s="32">
        <v>14</v>
      </c>
      <c r="L17" s="32">
        <v>11</v>
      </c>
      <c r="M17" s="32">
        <v>17</v>
      </c>
      <c r="N17" s="32">
        <v>49</v>
      </c>
      <c r="O17" s="32">
        <v>12</v>
      </c>
      <c r="P17" s="32">
        <v>50</v>
      </c>
      <c r="Q17" s="32">
        <v>18</v>
      </c>
      <c r="R17" s="32">
        <v>48</v>
      </c>
      <c r="S17" s="32">
        <v>5</v>
      </c>
      <c r="T17" s="32">
        <v>4</v>
      </c>
      <c r="U17" s="32">
        <v>4</v>
      </c>
      <c r="V17" s="32">
        <v>4</v>
      </c>
      <c r="W17" s="32">
        <v>26</v>
      </c>
      <c r="X17" s="32">
        <v>29</v>
      </c>
      <c r="Y17" s="32">
        <v>13</v>
      </c>
      <c r="Z17" s="32">
        <v>13</v>
      </c>
      <c r="AA17" s="32">
        <v>10</v>
      </c>
      <c r="AB17" s="32">
        <v>13</v>
      </c>
      <c r="AC17" s="87" t="s">
        <v>491</v>
      </c>
      <c r="AD17" s="32">
        <v>17</v>
      </c>
      <c r="AE17" s="32">
        <v>12</v>
      </c>
      <c r="AF17" s="32">
        <v>14</v>
      </c>
      <c r="AG17" s="32">
        <v>18</v>
      </c>
      <c r="AH17" s="32">
        <v>10</v>
      </c>
      <c r="AI17" s="87" t="s">
        <v>491</v>
      </c>
      <c r="AJ17" s="87" t="s">
        <v>491</v>
      </c>
      <c r="AK17" s="87" t="s">
        <v>491</v>
      </c>
    </row>
    <row r="18" spans="1:37" ht="15.75" customHeight="1">
      <c r="A18" s="89" t="s">
        <v>496</v>
      </c>
      <c r="B18" s="32">
        <f t="shared" si="0"/>
        <v>400</v>
      </c>
      <c r="C18" s="32">
        <v>46</v>
      </c>
      <c r="D18" s="32">
        <v>61</v>
      </c>
      <c r="E18" s="32">
        <v>22</v>
      </c>
      <c r="F18" s="32">
        <v>6</v>
      </c>
      <c r="G18" s="32">
        <v>18</v>
      </c>
      <c r="H18" s="32">
        <v>22</v>
      </c>
      <c r="I18" s="32">
        <v>9</v>
      </c>
      <c r="J18" s="32">
        <v>16</v>
      </c>
      <c r="K18" s="32">
        <v>18</v>
      </c>
      <c r="L18" s="32">
        <v>21</v>
      </c>
      <c r="M18" s="32">
        <v>23</v>
      </c>
      <c r="N18" s="32">
        <v>53</v>
      </c>
      <c r="O18" s="32">
        <v>14</v>
      </c>
      <c r="P18" s="32">
        <v>48</v>
      </c>
      <c r="Q18" s="32">
        <v>23</v>
      </c>
      <c r="R18" s="32">
        <v>25</v>
      </c>
      <c r="S18" s="32">
        <v>9</v>
      </c>
      <c r="T18" s="32">
        <v>9</v>
      </c>
      <c r="U18" s="32">
        <v>6</v>
      </c>
      <c r="V18" s="32">
        <v>10</v>
      </c>
      <c r="W18" s="32">
        <v>23</v>
      </c>
      <c r="X18" s="32">
        <v>29</v>
      </c>
      <c r="Y18" s="32">
        <v>14</v>
      </c>
      <c r="Z18" s="32">
        <v>14</v>
      </c>
      <c r="AA18" s="32">
        <v>15</v>
      </c>
      <c r="AB18" s="32">
        <v>19</v>
      </c>
      <c r="AC18" s="32">
        <v>1</v>
      </c>
      <c r="AD18" s="32">
        <v>14</v>
      </c>
      <c r="AE18" s="32">
        <v>16</v>
      </c>
      <c r="AF18" s="32">
        <v>12</v>
      </c>
      <c r="AG18" s="32">
        <v>23</v>
      </c>
      <c r="AH18" s="32">
        <v>12</v>
      </c>
      <c r="AI18" s="87" t="s">
        <v>491</v>
      </c>
      <c r="AJ18" s="87" t="s">
        <v>491</v>
      </c>
      <c r="AK18" s="87" t="s">
        <v>491</v>
      </c>
    </row>
    <row r="19" spans="1:37" ht="15.75" customHeight="1">
      <c r="A19" s="89" t="s">
        <v>497</v>
      </c>
      <c r="B19" s="32">
        <f t="shared" si="0"/>
        <v>386</v>
      </c>
      <c r="C19" s="32">
        <v>37</v>
      </c>
      <c r="D19" s="32">
        <v>48</v>
      </c>
      <c r="E19" s="32">
        <v>16</v>
      </c>
      <c r="F19" s="32">
        <v>15</v>
      </c>
      <c r="G19" s="32">
        <v>34</v>
      </c>
      <c r="H19" s="32">
        <v>26</v>
      </c>
      <c r="I19" s="32">
        <v>11</v>
      </c>
      <c r="J19" s="32">
        <v>18</v>
      </c>
      <c r="K19" s="32">
        <v>19</v>
      </c>
      <c r="L19" s="32">
        <v>16</v>
      </c>
      <c r="M19" s="32">
        <v>21</v>
      </c>
      <c r="N19" s="32">
        <v>48</v>
      </c>
      <c r="O19" s="32">
        <v>12</v>
      </c>
      <c r="P19" s="87">
        <v>41</v>
      </c>
      <c r="Q19" s="32">
        <v>24</v>
      </c>
      <c r="R19" s="32">
        <v>30</v>
      </c>
      <c r="S19" s="32">
        <v>10</v>
      </c>
      <c r="T19" s="32">
        <v>10</v>
      </c>
      <c r="U19" s="32">
        <v>7</v>
      </c>
      <c r="V19" s="32">
        <v>6</v>
      </c>
      <c r="W19" s="32">
        <v>24</v>
      </c>
      <c r="X19" s="32">
        <v>24</v>
      </c>
      <c r="Y19" s="32">
        <v>13</v>
      </c>
      <c r="Z19" s="32">
        <v>16</v>
      </c>
      <c r="AA19" s="32">
        <v>19</v>
      </c>
      <c r="AB19" s="32">
        <v>24</v>
      </c>
      <c r="AC19" s="87" t="s">
        <v>491</v>
      </c>
      <c r="AD19" s="32">
        <v>19</v>
      </c>
      <c r="AE19" s="32">
        <v>16</v>
      </c>
      <c r="AF19" s="32">
        <v>7</v>
      </c>
      <c r="AG19" s="32">
        <v>31</v>
      </c>
      <c r="AH19" s="32">
        <v>16</v>
      </c>
      <c r="AI19" s="87" t="s">
        <v>491</v>
      </c>
      <c r="AJ19" s="87" t="s">
        <v>491</v>
      </c>
      <c r="AK19" s="87" t="s">
        <v>491</v>
      </c>
    </row>
    <row r="20" spans="1:37" ht="15.75" customHeight="1">
      <c r="A20" s="89" t="s">
        <v>498</v>
      </c>
      <c r="B20" s="32">
        <f t="shared" si="0"/>
        <v>298</v>
      </c>
      <c r="C20" s="32">
        <v>23</v>
      </c>
      <c r="D20" s="32">
        <v>24</v>
      </c>
      <c r="E20" s="32">
        <v>15</v>
      </c>
      <c r="F20" s="87">
        <v>7</v>
      </c>
      <c r="G20" s="32">
        <v>17</v>
      </c>
      <c r="H20" s="32">
        <v>19</v>
      </c>
      <c r="I20" s="32">
        <v>25</v>
      </c>
      <c r="J20" s="32">
        <v>9</v>
      </c>
      <c r="K20" s="32">
        <v>17</v>
      </c>
      <c r="L20" s="32">
        <v>16</v>
      </c>
      <c r="M20" s="32">
        <v>20</v>
      </c>
      <c r="N20" s="32">
        <v>30</v>
      </c>
      <c r="O20" s="32">
        <v>18</v>
      </c>
      <c r="P20" s="87">
        <v>33</v>
      </c>
      <c r="Q20" s="32">
        <v>25</v>
      </c>
      <c r="R20" s="87">
        <v>25</v>
      </c>
      <c r="S20" s="32">
        <v>8</v>
      </c>
      <c r="T20" s="32">
        <v>9</v>
      </c>
      <c r="U20" s="32">
        <v>7</v>
      </c>
      <c r="V20" s="32">
        <v>8</v>
      </c>
      <c r="W20" s="32">
        <v>29</v>
      </c>
      <c r="X20" s="32">
        <v>29</v>
      </c>
      <c r="Y20" s="32">
        <v>11</v>
      </c>
      <c r="Z20" s="32">
        <v>14</v>
      </c>
      <c r="AA20" s="32">
        <v>15</v>
      </c>
      <c r="AB20" s="32">
        <v>15</v>
      </c>
      <c r="AC20" s="87">
        <v>2</v>
      </c>
      <c r="AD20" s="32">
        <v>14</v>
      </c>
      <c r="AE20" s="32">
        <v>14</v>
      </c>
      <c r="AF20" s="32">
        <v>2</v>
      </c>
      <c r="AG20" s="32">
        <v>35</v>
      </c>
      <c r="AH20" s="32">
        <v>16</v>
      </c>
      <c r="AI20" s="87" t="s">
        <v>491</v>
      </c>
      <c r="AJ20" s="87" t="s">
        <v>491</v>
      </c>
      <c r="AK20" s="87" t="s">
        <v>491</v>
      </c>
    </row>
    <row r="21" spans="1:37" ht="15.75" customHeight="1">
      <c r="A21" s="89" t="s">
        <v>499</v>
      </c>
      <c r="B21" s="32">
        <f t="shared" si="0"/>
        <v>140</v>
      </c>
      <c r="C21" s="32">
        <v>6</v>
      </c>
      <c r="D21" s="32">
        <v>7</v>
      </c>
      <c r="E21" s="32">
        <v>5</v>
      </c>
      <c r="F21" s="87" t="s">
        <v>491</v>
      </c>
      <c r="G21" s="87">
        <v>2</v>
      </c>
      <c r="H21" s="32">
        <v>3</v>
      </c>
      <c r="I21" s="32">
        <v>5</v>
      </c>
      <c r="J21" s="32">
        <v>1</v>
      </c>
      <c r="K21" s="32">
        <v>10</v>
      </c>
      <c r="L21" s="32">
        <v>1</v>
      </c>
      <c r="M21" s="32">
        <v>11</v>
      </c>
      <c r="N21" s="32">
        <v>32</v>
      </c>
      <c r="O21" s="32">
        <v>11</v>
      </c>
      <c r="P21" s="87">
        <v>26</v>
      </c>
      <c r="Q21" s="32">
        <v>20</v>
      </c>
      <c r="R21" s="87">
        <v>25</v>
      </c>
      <c r="S21" s="32">
        <v>2</v>
      </c>
      <c r="T21" s="32">
        <v>2</v>
      </c>
      <c r="U21" s="87" t="s">
        <v>491</v>
      </c>
      <c r="V21" s="87" t="s">
        <v>491</v>
      </c>
      <c r="W21" s="32">
        <v>13</v>
      </c>
      <c r="X21" s="32">
        <v>13</v>
      </c>
      <c r="Y21" s="32">
        <v>7</v>
      </c>
      <c r="Z21" s="32">
        <v>7</v>
      </c>
      <c r="AA21" s="32">
        <v>11</v>
      </c>
      <c r="AB21" s="32">
        <v>13</v>
      </c>
      <c r="AC21" s="87" t="s">
        <v>491</v>
      </c>
      <c r="AD21" s="32">
        <v>11</v>
      </c>
      <c r="AE21" s="87">
        <v>10</v>
      </c>
      <c r="AF21" s="32">
        <v>1</v>
      </c>
      <c r="AG21" s="32">
        <v>28</v>
      </c>
      <c r="AH21" s="32">
        <v>10</v>
      </c>
      <c r="AI21" s="87" t="s">
        <v>491</v>
      </c>
      <c r="AJ21" s="87" t="s">
        <v>491</v>
      </c>
      <c r="AK21" s="87" t="s">
        <v>491</v>
      </c>
    </row>
    <row r="22" spans="1:37" ht="15.75" customHeight="1">
      <c r="A22" s="89" t="s">
        <v>305</v>
      </c>
      <c r="B22" s="32">
        <f t="shared" si="0"/>
        <v>130</v>
      </c>
      <c r="C22" s="32">
        <v>4</v>
      </c>
      <c r="D22" s="32">
        <v>4</v>
      </c>
      <c r="E22" s="87">
        <v>8</v>
      </c>
      <c r="F22" s="87" t="s">
        <v>491</v>
      </c>
      <c r="G22" s="87" t="s">
        <v>491</v>
      </c>
      <c r="H22" s="32">
        <v>3</v>
      </c>
      <c r="I22" s="32">
        <v>1</v>
      </c>
      <c r="J22" s="32">
        <v>2</v>
      </c>
      <c r="K22" s="87">
        <v>6</v>
      </c>
      <c r="L22" s="87" t="s">
        <v>491</v>
      </c>
      <c r="M22" s="32">
        <v>20</v>
      </c>
      <c r="N22" s="32">
        <v>36</v>
      </c>
      <c r="O22" s="32">
        <v>4</v>
      </c>
      <c r="P22" s="87">
        <v>24</v>
      </c>
      <c r="Q22" s="32">
        <v>18</v>
      </c>
      <c r="R22" s="87">
        <v>18</v>
      </c>
      <c r="S22" s="87" t="s">
        <v>491</v>
      </c>
      <c r="T22" s="87" t="s">
        <v>491</v>
      </c>
      <c r="U22" s="87" t="s">
        <v>491</v>
      </c>
      <c r="V22" s="87" t="s">
        <v>491</v>
      </c>
      <c r="W22" s="32">
        <v>11</v>
      </c>
      <c r="X22" s="87">
        <v>11</v>
      </c>
      <c r="Y22" s="87">
        <v>4</v>
      </c>
      <c r="Z22" s="87">
        <v>4</v>
      </c>
      <c r="AA22" s="32">
        <v>10</v>
      </c>
      <c r="AB22" s="87">
        <v>10</v>
      </c>
      <c r="AC22" s="87" t="s">
        <v>491</v>
      </c>
      <c r="AD22" s="32">
        <v>12</v>
      </c>
      <c r="AE22" s="87">
        <v>16</v>
      </c>
      <c r="AF22" s="87">
        <v>2</v>
      </c>
      <c r="AG22" s="32">
        <v>23</v>
      </c>
      <c r="AH22" s="87">
        <v>14</v>
      </c>
      <c r="AI22" s="120">
        <v>32</v>
      </c>
      <c r="AJ22" s="120">
        <v>4</v>
      </c>
      <c r="AK22" s="120">
        <v>28</v>
      </c>
    </row>
    <row r="23" spans="1:37" ht="15.75" customHeight="1">
      <c r="A23" s="89" t="s">
        <v>500</v>
      </c>
      <c r="B23" s="32">
        <f t="shared" si="0"/>
        <v>191</v>
      </c>
      <c r="C23" s="32">
        <v>8</v>
      </c>
      <c r="D23" s="32">
        <v>11</v>
      </c>
      <c r="E23" s="32">
        <v>8</v>
      </c>
      <c r="F23" s="87">
        <v>2</v>
      </c>
      <c r="G23" s="32">
        <v>5</v>
      </c>
      <c r="H23" s="32">
        <v>4</v>
      </c>
      <c r="I23" s="32">
        <v>7</v>
      </c>
      <c r="J23" s="32">
        <v>5</v>
      </c>
      <c r="K23" s="32">
        <v>13</v>
      </c>
      <c r="L23" s="32">
        <v>6</v>
      </c>
      <c r="M23" s="32">
        <v>18</v>
      </c>
      <c r="N23" s="32">
        <v>50</v>
      </c>
      <c r="O23" s="32">
        <v>11</v>
      </c>
      <c r="P23" s="32">
        <v>23</v>
      </c>
      <c r="Q23" s="32">
        <v>20</v>
      </c>
      <c r="R23" s="87">
        <v>25</v>
      </c>
      <c r="S23" s="87">
        <v>4</v>
      </c>
      <c r="T23" s="32">
        <v>4</v>
      </c>
      <c r="U23" s="87">
        <v>2</v>
      </c>
      <c r="V23" s="87">
        <v>4</v>
      </c>
      <c r="W23" s="32">
        <v>14</v>
      </c>
      <c r="X23" s="87">
        <v>14</v>
      </c>
      <c r="Y23" s="87">
        <v>7</v>
      </c>
      <c r="Z23" s="32">
        <v>7</v>
      </c>
      <c r="AA23" s="32">
        <v>12</v>
      </c>
      <c r="AB23" s="87">
        <v>12</v>
      </c>
      <c r="AC23" s="87" t="s">
        <v>491</v>
      </c>
      <c r="AD23" s="32">
        <v>14</v>
      </c>
      <c r="AE23" s="87">
        <v>8</v>
      </c>
      <c r="AF23" s="32">
        <v>4</v>
      </c>
      <c r="AG23" s="32">
        <v>22</v>
      </c>
      <c r="AH23" s="87">
        <v>6</v>
      </c>
      <c r="AI23" s="120">
        <v>30</v>
      </c>
      <c r="AJ23" s="120">
        <v>22</v>
      </c>
      <c r="AK23" s="120">
        <v>29</v>
      </c>
    </row>
    <row r="24" spans="1:37" ht="15.75" customHeight="1">
      <c r="A24" s="89" t="s">
        <v>501</v>
      </c>
      <c r="B24" s="32">
        <f t="shared" si="0"/>
        <v>300</v>
      </c>
      <c r="C24" s="32">
        <v>29</v>
      </c>
      <c r="D24" s="32">
        <v>23</v>
      </c>
      <c r="E24" s="32">
        <v>19</v>
      </c>
      <c r="F24" s="32">
        <v>7</v>
      </c>
      <c r="G24" s="32">
        <v>20</v>
      </c>
      <c r="H24" s="32">
        <v>17</v>
      </c>
      <c r="I24" s="32">
        <v>13</v>
      </c>
      <c r="J24" s="32">
        <v>14</v>
      </c>
      <c r="K24" s="32">
        <v>15</v>
      </c>
      <c r="L24" s="32">
        <v>7</v>
      </c>
      <c r="M24" s="32">
        <v>19</v>
      </c>
      <c r="N24" s="32">
        <v>51</v>
      </c>
      <c r="O24" s="32">
        <v>12</v>
      </c>
      <c r="P24" s="32">
        <v>32</v>
      </c>
      <c r="Q24" s="32">
        <v>22</v>
      </c>
      <c r="R24" s="87">
        <v>33</v>
      </c>
      <c r="S24" s="32">
        <v>7</v>
      </c>
      <c r="T24" s="32">
        <v>7</v>
      </c>
      <c r="U24" s="32">
        <v>12</v>
      </c>
      <c r="V24" s="32">
        <v>6</v>
      </c>
      <c r="W24" s="32">
        <v>23</v>
      </c>
      <c r="X24" s="32">
        <v>22</v>
      </c>
      <c r="Y24" s="32">
        <v>11</v>
      </c>
      <c r="Z24" s="32">
        <v>10</v>
      </c>
      <c r="AA24" s="32">
        <v>11</v>
      </c>
      <c r="AB24" s="32">
        <v>12</v>
      </c>
      <c r="AC24" s="87" t="s">
        <v>491</v>
      </c>
      <c r="AD24" s="32">
        <v>10</v>
      </c>
      <c r="AE24" s="87">
        <v>16</v>
      </c>
      <c r="AF24" s="32">
        <v>4</v>
      </c>
      <c r="AG24" s="32">
        <v>28</v>
      </c>
      <c r="AH24" s="32">
        <v>16</v>
      </c>
      <c r="AI24" s="120">
        <v>27</v>
      </c>
      <c r="AJ24" s="120">
        <v>12</v>
      </c>
      <c r="AK24" s="120">
        <v>33</v>
      </c>
    </row>
    <row r="25" spans="1:37" ht="4.5" customHeight="1" thickBot="1">
      <c r="A25" s="133"/>
      <c r="B25" s="54"/>
      <c r="C25" s="54"/>
      <c r="D25" s="54"/>
      <c r="E25" s="54"/>
      <c r="F25" s="54"/>
      <c r="G25" s="54" t="s">
        <v>210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210</v>
      </c>
      <c r="AD25" s="54"/>
      <c r="AE25" s="54"/>
      <c r="AF25" s="54"/>
      <c r="AG25" s="54"/>
      <c r="AH25" s="54" t="s">
        <v>210</v>
      </c>
      <c r="AI25" s="128"/>
      <c r="AJ25" s="128"/>
      <c r="AK25" s="128"/>
    </row>
    <row r="26" spans="2:34" ht="13.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18" s="124" customFormat="1" ht="109.5" customHeight="1">
      <c r="A27" s="122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34"/>
      <c r="R27" s="123"/>
    </row>
    <row r="28" spans="2:18" s="124" customFormat="1" ht="4.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25"/>
    </row>
    <row r="29" spans="1:18" s="124" customFormat="1" ht="13.5">
      <c r="A29" s="9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25"/>
    </row>
    <row r="30" spans="1:18" s="124" customFormat="1" ht="13.5">
      <c r="A30" s="90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25"/>
    </row>
    <row r="31" spans="1:18" s="124" customFormat="1" ht="13.5">
      <c r="A31" s="9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25"/>
    </row>
    <row r="32" spans="1:18" s="124" customFormat="1" ht="13.5">
      <c r="A32" s="9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5"/>
    </row>
    <row r="33" spans="1:18" s="124" customFormat="1" ht="13.5">
      <c r="A33" s="9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25"/>
    </row>
    <row r="34" spans="1:18" s="124" customFormat="1" ht="13.5">
      <c r="A34" s="90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25"/>
    </row>
    <row r="35" spans="1:18" s="124" customFormat="1" ht="13.5">
      <c r="A35" s="10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25"/>
    </row>
    <row r="36" spans="1:18" s="124" customFormat="1" ht="13.5">
      <c r="A36" s="10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25"/>
    </row>
    <row r="37" spans="1:18" s="124" customFormat="1" ht="13.5">
      <c r="A37" s="10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88"/>
      <c r="N37" s="73"/>
      <c r="O37" s="73"/>
      <c r="P37" s="73"/>
      <c r="Q37" s="73"/>
      <c r="R37" s="125"/>
    </row>
    <row r="38" spans="1:18" s="124" customFormat="1" ht="13.5">
      <c r="A38" s="10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125"/>
    </row>
    <row r="39" spans="1:18" s="124" customFormat="1" ht="13.5">
      <c r="A39" s="10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88"/>
      <c r="N39" s="73"/>
      <c r="O39" s="73"/>
      <c r="P39" s="73"/>
      <c r="Q39" s="73"/>
      <c r="R39" s="125"/>
    </row>
    <row r="40" spans="1:18" s="124" customFormat="1" ht="13.5">
      <c r="A40" s="10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25"/>
    </row>
    <row r="41" spans="1:18" s="124" customFormat="1" ht="13.5">
      <c r="A41" s="10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88"/>
      <c r="N41" s="73"/>
      <c r="O41" s="73"/>
      <c r="P41" s="73"/>
      <c r="Q41" s="73"/>
      <c r="R41" s="125"/>
    </row>
    <row r="42" spans="1:18" s="124" customFormat="1" ht="13.5">
      <c r="A42" s="109"/>
      <c r="B42" s="8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8"/>
      <c r="N42" s="73"/>
      <c r="O42" s="73"/>
      <c r="P42" s="73"/>
      <c r="Q42" s="73"/>
      <c r="R42" s="125"/>
    </row>
    <row r="43" spans="1:18" s="124" customFormat="1" ht="13.5">
      <c r="A43" s="109"/>
      <c r="B43" s="88"/>
      <c r="C43" s="73"/>
      <c r="D43" s="73"/>
      <c r="E43" s="73"/>
      <c r="F43" s="88"/>
      <c r="G43" s="73"/>
      <c r="H43" s="73"/>
      <c r="I43" s="73"/>
      <c r="J43" s="73"/>
      <c r="K43" s="73"/>
      <c r="L43" s="73"/>
      <c r="M43" s="88"/>
      <c r="N43" s="73"/>
      <c r="O43" s="88"/>
      <c r="P43" s="73"/>
      <c r="Q43" s="73"/>
      <c r="R43" s="125"/>
    </row>
    <row r="44" spans="1:18" s="124" customFormat="1" ht="13.5">
      <c r="A44" s="109"/>
      <c r="B44" s="88"/>
      <c r="C44" s="88"/>
      <c r="D44" s="88"/>
      <c r="E44" s="88"/>
      <c r="F44" s="73"/>
      <c r="G44" s="73"/>
      <c r="H44" s="88"/>
      <c r="I44" s="88"/>
      <c r="J44" s="88"/>
      <c r="K44" s="73"/>
      <c r="L44" s="88"/>
      <c r="M44" s="88"/>
      <c r="N44" s="73"/>
      <c r="O44" s="88"/>
      <c r="P44" s="88"/>
      <c r="Q44" s="73"/>
      <c r="R44" s="126"/>
    </row>
    <row r="45" spans="1:18" s="124" customFormat="1" ht="13.5">
      <c r="A45" s="109"/>
      <c r="B45" s="88"/>
      <c r="C45" s="88"/>
      <c r="D45" s="73"/>
      <c r="E45" s="88"/>
      <c r="F45" s="88"/>
      <c r="G45" s="73"/>
      <c r="H45" s="88"/>
      <c r="I45" s="88"/>
      <c r="J45" s="73"/>
      <c r="K45" s="73"/>
      <c r="L45" s="88"/>
      <c r="M45" s="88"/>
      <c r="N45" s="73"/>
      <c r="O45" s="88"/>
      <c r="P45" s="73"/>
      <c r="Q45" s="73"/>
      <c r="R45" s="126"/>
    </row>
    <row r="46" spans="1:18" s="124" customFormat="1" ht="13.5">
      <c r="A46" s="109"/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88"/>
      <c r="N46" s="73"/>
      <c r="O46" s="88"/>
      <c r="P46" s="73"/>
      <c r="Q46" s="73"/>
      <c r="R46" s="125"/>
    </row>
    <row r="47" spans="2:18" s="124" customFormat="1" ht="4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125"/>
    </row>
    <row r="48" spans="2:17" s="124" customFormat="1" ht="13.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s="124" customFormat="1" ht="13.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s="124" customFormat="1" ht="13.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s="124" customFormat="1" ht="13.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s="124" customFormat="1" ht="13.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s="124" customFormat="1" ht="13.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s="124" customFormat="1" ht="13.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s="124" customFormat="1" ht="13.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s="124" customFormat="1" ht="13.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s="124" customFormat="1" ht="13.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s="124" customFormat="1" ht="13.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s="124" customFormat="1" ht="13.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s="124" customFormat="1" ht="13.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s="124" customFormat="1" ht="13.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s="124" customFormat="1" ht="13.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s="124" customFormat="1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s="124" customFormat="1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s="124" customFormat="1" ht="13.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s="124" customFormat="1" ht="13.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s="124" customFormat="1" ht="13.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s="124" customFormat="1" ht="13.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s="124" customFormat="1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s="124" customFormat="1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s="124" customFormat="1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s="124" customFormat="1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s="124" customFormat="1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s="124" customFormat="1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s="124" customFormat="1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s="124" customFormat="1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s="124" customFormat="1" ht="13.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="124" customFormat="1" ht="13.5"/>
    <row r="79" s="124" customFormat="1" ht="13.5"/>
    <row r="80" s="124" customFormat="1" ht="13.5"/>
    <row r="81" s="124" customFormat="1" ht="13.5"/>
    <row r="82" s="124" customFormat="1" ht="13.5"/>
    <row r="83" s="124" customFormat="1" ht="13.5"/>
    <row r="84" s="124" customFormat="1" ht="13.5"/>
    <row r="85" s="124" customFormat="1" ht="13.5"/>
    <row r="86" s="124" customFormat="1" ht="13.5"/>
    <row r="87" s="124" customFormat="1" ht="13.5"/>
    <row r="88" s="124" customFormat="1" ht="13.5"/>
    <row r="89" s="124" customFormat="1" ht="13.5"/>
    <row r="90" s="124" customFormat="1" ht="13.5"/>
    <row r="91" s="124" customFormat="1" ht="13.5"/>
    <row r="92" s="124" customFormat="1" ht="13.5"/>
    <row r="93" s="124" customFormat="1" ht="13.5"/>
    <row r="94" s="124" customFormat="1" ht="13.5"/>
    <row r="95" s="124" customFormat="1" ht="13.5"/>
    <row r="96" s="124" customFormat="1" ht="13.5"/>
    <row r="97" s="124" customFormat="1" ht="13.5"/>
    <row r="98" s="124" customFormat="1" ht="13.5"/>
    <row r="99" s="124" customFormat="1" ht="13.5"/>
    <row r="100" s="124" customFormat="1" ht="13.5"/>
    <row r="101" s="124" customFormat="1" ht="13.5"/>
    <row r="102" s="124" customFormat="1" ht="13.5"/>
    <row r="103" s="124" customFormat="1" ht="13.5"/>
    <row r="104" s="124" customFormat="1" ht="13.5"/>
    <row r="105" s="124" customFormat="1" ht="13.5"/>
    <row r="106" s="124" customFormat="1" ht="13.5"/>
    <row r="107" s="124" customFormat="1" ht="13.5"/>
    <row r="108" s="124" customFormat="1" ht="13.5"/>
    <row r="109" s="124" customFormat="1" ht="13.5"/>
    <row r="110" s="124" customFormat="1" ht="13.5"/>
    <row r="111" s="124" customFormat="1" ht="13.5"/>
    <row r="112" s="124" customFormat="1" ht="13.5"/>
    <row r="113" s="124" customFormat="1" ht="13.5"/>
    <row r="114" s="124" customFormat="1" ht="13.5"/>
    <row r="115" s="124" customFormat="1" ht="13.5"/>
    <row r="116" s="124" customFormat="1" ht="13.5"/>
    <row r="117" s="124" customFormat="1" ht="13.5"/>
    <row r="118" s="124" customFormat="1" ht="13.5"/>
    <row r="119" s="124" customFormat="1" ht="13.5"/>
    <row r="120" s="124" customFormat="1" ht="13.5"/>
    <row r="121" s="124" customFormat="1" ht="13.5"/>
    <row r="122" s="124" customFormat="1" ht="13.5"/>
    <row r="123" s="124" customFormat="1" ht="13.5"/>
    <row r="124" s="124" customFormat="1" ht="13.5"/>
    <row r="125" s="124" customFormat="1" ht="13.5"/>
    <row r="126" s="124" customFormat="1" ht="13.5"/>
    <row r="127" s="124" customFormat="1" ht="13.5"/>
    <row r="128" s="124" customFormat="1" ht="13.5"/>
    <row r="129" s="124" customFormat="1" ht="13.5"/>
    <row r="130" s="124" customFormat="1" ht="13.5"/>
    <row r="131" s="124" customFormat="1" ht="13.5"/>
    <row r="132" s="124" customFormat="1" ht="13.5"/>
    <row r="133" s="124" customFormat="1" ht="13.5"/>
    <row r="134" s="124" customFormat="1" ht="13.5"/>
    <row r="135" s="124" customFormat="1" ht="13.5"/>
    <row r="136" s="124" customFormat="1" ht="13.5"/>
    <row r="137" s="124" customFormat="1" ht="13.5"/>
    <row r="138" s="124" customFormat="1" ht="13.5"/>
    <row r="139" s="124" customFormat="1" ht="13.5"/>
    <row r="140" s="124" customFormat="1" ht="13.5"/>
    <row r="141" s="124" customFormat="1" ht="13.5"/>
    <row r="142" s="124" customFormat="1" ht="13.5"/>
    <row r="143" s="124" customFormat="1" ht="13.5"/>
    <row r="144" s="124" customFormat="1" ht="13.5"/>
    <row r="145" s="124" customFormat="1" ht="13.5"/>
    <row r="146" s="124" customFormat="1" ht="13.5"/>
    <row r="147" s="124" customFormat="1" ht="13.5"/>
    <row r="148" s="124" customFormat="1" ht="13.5"/>
    <row r="149" s="124" customFormat="1" ht="13.5"/>
    <row r="150" s="124" customFormat="1" ht="13.5"/>
    <row r="151" s="124" customFormat="1" ht="13.5"/>
    <row r="152" s="124" customFormat="1" ht="13.5"/>
    <row r="153" s="124" customFormat="1" ht="13.5"/>
    <row r="154" s="124" customFormat="1" ht="13.5"/>
    <row r="155" s="124" customFormat="1" ht="13.5"/>
    <row r="156" s="124" customFormat="1" ht="13.5"/>
    <row r="157" s="124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&amp;R&amp;"ＭＳ 明朝,標準"教育・文化　 197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14" customFormat="1" ht="17.25" customHeight="1">
      <c r="A1" s="358" t="s">
        <v>149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13"/>
      <c r="O1" s="13"/>
    </row>
    <row r="2" spans="2:15" ht="4.5" customHeight="1">
      <c r="B2" s="3"/>
      <c r="C2" s="3"/>
      <c r="D2" s="3"/>
      <c r="E2" s="11"/>
      <c r="F2" s="454"/>
      <c r="G2" s="454"/>
      <c r="H2" s="11"/>
      <c r="I2" s="3"/>
      <c r="J2" s="3"/>
      <c r="K2" s="3"/>
      <c r="L2" s="3"/>
      <c r="M2" s="3"/>
      <c r="N2" s="1"/>
      <c r="O2" s="1"/>
    </row>
    <row r="3" spans="1:13" s="31" customFormat="1" ht="17.25" customHeight="1">
      <c r="A3" s="360" t="s">
        <v>342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2:13" s="31" customFormat="1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6.5" customHeight="1" thickBot="1">
      <c r="A5" s="53"/>
      <c r="B5" s="54"/>
      <c r="C5" s="54"/>
      <c r="D5" s="54"/>
      <c r="E5" s="54"/>
      <c r="F5" s="54"/>
      <c r="G5" s="54"/>
      <c r="H5" s="54" t="s">
        <v>594</v>
      </c>
      <c r="I5" s="440" t="s">
        <v>431</v>
      </c>
      <c r="J5" s="440"/>
      <c r="K5" s="440"/>
      <c r="L5" s="440"/>
      <c r="M5" s="440"/>
    </row>
    <row r="6" spans="1:15" s="31" customFormat="1" ht="16.5" customHeight="1">
      <c r="A6" s="455" t="s">
        <v>521</v>
      </c>
      <c r="B6" s="399" t="s">
        <v>341</v>
      </c>
      <c r="C6" s="381" t="s">
        <v>151</v>
      </c>
      <c r="D6" s="387"/>
      <c r="E6" s="381" t="s">
        <v>152</v>
      </c>
      <c r="F6" s="386"/>
      <c r="G6" s="386"/>
      <c r="H6" s="386"/>
      <c r="I6" s="386"/>
      <c r="J6" s="387"/>
      <c r="K6" s="381" t="s">
        <v>153</v>
      </c>
      <c r="L6" s="386"/>
      <c r="M6" s="386"/>
      <c r="N6" s="100"/>
      <c r="O6" s="100"/>
    </row>
    <row r="7" spans="1:15" s="31" customFormat="1" ht="16.5" customHeight="1">
      <c r="A7" s="455"/>
      <c r="B7" s="399"/>
      <c r="C7" s="453" t="s">
        <v>340</v>
      </c>
      <c r="D7" s="378" t="s">
        <v>338</v>
      </c>
      <c r="E7" s="453" t="s">
        <v>154</v>
      </c>
      <c r="F7" s="453"/>
      <c r="G7" s="453"/>
      <c r="H7" s="453" t="s">
        <v>155</v>
      </c>
      <c r="I7" s="453"/>
      <c r="J7" s="453"/>
      <c r="K7" s="384" t="s">
        <v>19</v>
      </c>
      <c r="L7" s="453" t="s">
        <v>266</v>
      </c>
      <c r="M7" s="384" t="s">
        <v>339</v>
      </c>
      <c r="N7" s="100"/>
      <c r="O7" s="100"/>
    </row>
    <row r="8" spans="1:15" s="31" customFormat="1" ht="37.5" customHeight="1">
      <c r="A8" s="456"/>
      <c r="B8" s="379"/>
      <c r="C8" s="453"/>
      <c r="D8" s="379"/>
      <c r="E8" s="185" t="s">
        <v>19</v>
      </c>
      <c r="F8" s="185" t="s">
        <v>266</v>
      </c>
      <c r="G8" s="185" t="s">
        <v>339</v>
      </c>
      <c r="H8" s="185" t="s">
        <v>19</v>
      </c>
      <c r="I8" s="185" t="s">
        <v>266</v>
      </c>
      <c r="J8" s="185" t="s">
        <v>339</v>
      </c>
      <c r="K8" s="386"/>
      <c r="L8" s="453"/>
      <c r="M8" s="386"/>
      <c r="N8" s="100"/>
      <c r="O8" s="100"/>
    </row>
    <row r="9" spans="1:13" s="31" customFormat="1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31" customFormat="1" ht="15" customHeight="1">
      <c r="A10" s="59" t="s">
        <v>15</v>
      </c>
      <c r="B10" s="32">
        <v>303</v>
      </c>
      <c r="C10" s="32">
        <v>101885</v>
      </c>
      <c r="D10" s="32">
        <v>336.25412541254127</v>
      </c>
      <c r="E10" s="32">
        <v>56866</v>
      </c>
      <c r="F10" s="32">
        <v>52332</v>
      </c>
      <c r="G10" s="32">
        <v>4534</v>
      </c>
      <c r="H10" s="32">
        <v>9175</v>
      </c>
      <c r="I10" s="32">
        <v>3690</v>
      </c>
      <c r="J10" s="32">
        <v>5485</v>
      </c>
      <c r="K10" s="32">
        <v>35844</v>
      </c>
      <c r="L10" s="32">
        <v>27534</v>
      </c>
      <c r="M10" s="32">
        <v>8310</v>
      </c>
    </row>
    <row r="11" spans="1:13" s="31" customFormat="1" ht="15" customHeight="1">
      <c r="A11" s="59">
        <v>14</v>
      </c>
      <c r="B11" s="32">
        <v>305</v>
      </c>
      <c r="C11" s="32">
        <v>69186</v>
      </c>
      <c r="D11" s="32">
        <v>226.83934426229507</v>
      </c>
      <c r="E11" s="32">
        <v>30100</v>
      </c>
      <c r="F11" s="32">
        <v>26777</v>
      </c>
      <c r="G11" s="32">
        <v>3323</v>
      </c>
      <c r="H11" s="32">
        <v>6019</v>
      </c>
      <c r="I11" s="32">
        <v>3204</v>
      </c>
      <c r="J11" s="32">
        <v>2815</v>
      </c>
      <c r="K11" s="32">
        <v>33067</v>
      </c>
      <c r="L11" s="32">
        <v>26512</v>
      </c>
      <c r="M11" s="32">
        <v>6555</v>
      </c>
    </row>
    <row r="12" spans="1:13" s="31" customFormat="1" ht="15" customHeight="1">
      <c r="A12" s="59">
        <v>15</v>
      </c>
      <c r="B12" s="32">
        <v>306</v>
      </c>
      <c r="C12" s="32">
        <f>E12+H12+K12</f>
        <v>64966</v>
      </c>
      <c r="D12" s="32">
        <v>212</v>
      </c>
      <c r="E12" s="32">
        <v>27224</v>
      </c>
      <c r="F12" s="32">
        <v>24606</v>
      </c>
      <c r="G12" s="32">
        <v>2618</v>
      </c>
      <c r="H12" s="32">
        <v>5704</v>
      </c>
      <c r="I12" s="32">
        <v>2840</v>
      </c>
      <c r="J12" s="32">
        <v>2864</v>
      </c>
      <c r="K12" s="32">
        <v>32038</v>
      </c>
      <c r="L12" s="32">
        <v>24505</v>
      </c>
      <c r="M12" s="32">
        <v>7533</v>
      </c>
    </row>
    <row r="13" spans="1:13" s="31" customFormat="1" ht="15" customHeight="1">
      <c r="A13" s="59">
        <v>16</v>
      </c>
      <c r="B13" s="32">
        <v>189</v>
      </c>
      <c r="C13" s="32">
        <v>57885</v>
      </c>
      <c r="D13" s="32">
        <v>306</v>
      </c>
      <c r="E13" s="32">
        <v>29070</v>
      </c>
      <c r="F13" s="32">
        <v>22952</v>
      </c>
      <c r="G13" s="32">
        <v>6118</v>
      </c>
      <c r="H13" s="32">
        <v>4904</v>
      </c>
      <c r="I13" s="32">
        <v>1885</v>
      </c>
      <c r="J13" s="32">
        <v>3019</v>
      </c>
      <c r="K13" s="32">
        <v>23911</v>
      </c>
      <c r="L13" s="32">
        <v>15005</v>
      </c>
      <c r="M13" s="32">
        <v>8906</v>
      </c>
    </row>
    <row r="14" spans="1:13" s="17" customFormat="1" ht="15" customHeight="1">
      <c r="A14" s="258">
        <v>17</v>
      </c>
      <c r="B14" s="282">
        <f>SUM(B16:B27)</f>
        <v>303</v>
      </c>
      <c r="C14" s="282">
        <f>SUM(C16:C27)</f>
        <v>88488</v>
      </c>
      <c r="D14" s="282">
        <f>C14/B14</f>
        <v>292.03960396039605</v>
      </c>
      <c r="E14" s="282">
        <f aca="true" t="shared" si="0" ref="E14:M14">SUM(E16:E27)</f>
        <v>46013</v>
      </c>
      <c r="F14" s="282">
        <f t="shared" si="0"/>
        <v>39170</v>
      </c>
      <c r="G14" s="282">
        <f t="shared" si="0"/>
        <v>6843</v>
      </c>
      <c r="H14" s="282">
        <f t="shared" si="0"/>
        <v>7190</v>
      </c>
      <c r="I14" s="282">
        <f t="shared" si="0"/>
        <v>4076</v>
      </c>
      <c r="J14" s="282">
        <f t="shared" si="0"/>
        <v>3114</v>
      </c>
      <c r="K14" s="282">
        <f t="shared" si="0"/>
        <v>35285</v>
      </c>
      <c r="L14" s="282">
        <f t="shared" si="0"/>
        <v>25512</v>
      </c>
      <c r="M14" s="282">
        <f t="shared" si="0"/>
        <v>9773</v>
      </c>
    </row>
    <row r="15" spans="1:13" s="31" customFormat="1" ht="13.5" customHeight="1">
      <c r="A15" s="59"/>
      <c r="B15" s="32"/>
      <c r="C15" s="32" t="s">
        <v>595</v>
      </c>
      <c r="D15" s="32" t="s">
        <v>595</v>
      </c>
      <c r="E15" s="32" t="s">
        <v>595</v>
      </c>
      <c r="F15" s="32"/>
      <c r="G15" s="32"/>
      <c r="H15" s="32"/>
      <c r="I15" s="32"/>
      <c r="J15" s="32"/>
      <c r="K15" s="32" t="s">
        <v>0</v>
      </c>
      <c r="L15" s="32"/>
      <c r="M15" s="32"/>
    </row>
    <row r="16" spans="1:13" s="31" customFormat="1" ht="15" customHeight="1">
      <c r="A16" s="89" t="s">
        <v>304</v>
      </c>
      <c r="B16" s="32">
        <v>26</v>
      </c>
      <c r="C16" s="32">
        <f aca="true" t="shared" si="1" ref="C16:C27">E16+H16+K16</f>
        <v>8043</v>
      </c>
      <c r="D16" s="32">
        <f aca="true" t="shared" si="2" ref="D16:D27">C16/B16</f>
        <v>309.34615384615387</v>
      </c>
      <c r="E16" s="32">
        <f aca="true" t="shared" si="3" ref="E16:E27">F16+G16</f>
        <v>3752</v>
      </c>
      <c r="F16" s="32">
        <v>3124</v>
      </c>
      <c r="G16" s="32">
        <v>628</v>
      </c>
      <c r="H16" s="32">
        <f aca="true" t="shared" si="4" ref="H16:H27">I16+J16</f>
        <v>399</v>
      </c>
      <c r="I16" s="32">
        <v>354</v>
      </c>
      <c r="J16" s="32">
        <v>45</v>
      </c>
      <c r="K16" s="32">
        <f aca="true" t="shared" si="5" ref="K16:K27">L16+M16</f>
        <v>3892</v>
      </c>
      <c r="L16" s="32">
        <v>2446</v>
      </c>
      <c r="M16" s="32">
        <v>1446</v>
      </c>
    </row>
    <row r="17" spans="1:13" s="31" customFormat="1" ht="15" customHeight="1">
      <c r="A17" s="89" t="s">
        <v>505</v>
      </c>
      <c r="B17" s="32">
        <v>25</v>
      </c>
      <c r="C17" s="32">
        <f t="shared" si="1"/>
        <v>6956</v>
      </c>
      <c r="D17" s="32">
        <f t="shared" si="2"/>
        <v>278.24</v>
      </c>
      <c r="E17" s="32">
        <f t="shared" si="3"/>
        <v>3626</v>
      </c>
      <c r="F17" s="32">
        <v>3008</v>
      </c>
      <c r="G17" s="32">
        <v>618</v>
      </c>
      <c r="H17" s="32">
        <f t="shared" si="4"/>
        <v>496</v>
      </c>
      <c r="I17" s="32">
        <v>283</v>
      </c>
      <c r="J17" s="32">
        <v>213</v>
      </c>
      <c r="K17" s="32">
        <f t="shared" si="5"/>
        <v>2834</v>
      </c>
      <c r="L17" s="32">
        <v>2060</v>
      </c>
      <c r="M17" s="32">
        <v>774</v>
      </c>
    </row>
    <row r="18" spans="1:13" s="31" customFormat="1" ht="15" customHeight="1">
      <c r="A18" s="89" t="s">
        <v>506</v>
      </c>
      <c r="B18" s="32">
        <v>26</v>
      </c>
      <c r="C18" s="32">
        <f t="shared" si="1"/>
        <v>11635</v>
      </c>
      <c r="D18" s="32">
        <f t="shared" si="2"/>
        <v>447.5</v>
      </c>
      <c r="E18" s="32">
        <f t="shared" si="3"/>
        <v>7269</v>
      </c>
      <c r="F18" s="32">
        <v>6126</v>
      </c>
      <c r="G18" s="32">
        <v>1143</v>
      </c>
      <c r="H18" s="32">
        <f t="shared" si="4"/>
        <v>772</v>
      </c>
      <c r="I18" s="32">
        <v>483</v>
      </c>
      <c r="J18" s="32">
        <v>289</v>
      </c>
      <c r="K18" s="32">
        <f t="shared" si="5"/>
        <v>3594</v>
      </c>
      <c r="L18" s="32">
        <v>2708</v>
      </c>
      <c r="M18" s="32">
        <v>886</v>
      </c>
    </row>
    <row r="19" spans="1:13" s="31" customFormat="1" ht="15" customHeight="1">
      <c r="A19" s="89" t="s">
        <v>507</v>
      </c>
      <c r="B19" s="32">
        <v>27</v>
      </c>
      <c r="C19" s="32">
        <f t="shared" si="1"/>
        <v>13922</v>
      </c>
      <c r="D19" s="32">
        <f t="shared" si="2"/>
        <v>515.6296296296297</v>
      </c>
      <c r="E19" s="32">
        <f t="shared" si="3"/>
        <v>8815</v>
      </c>
      <c r="F19" s="32">
        <v>7136</v>
      </c>
      <c r="G19" s="32">
        <v>1679</v>
      </c>
      <c r="H19" s="32">
        <f t="shared" si="4"/>
        <v>509</v>
      </c>
      <c r="I19" s="32">
        <v>414</v>
      </c>
      <c r="J19" s="32">
        <v>95</v>
      </c>
      <c r="K19" s="32">
        <f t="shared" si="5"/>
        <v>4598</v>
      </c>
      <c r="L19" s="32">
        <v>3340</v>
      </c>
      <c r="M19" s="32">
        <v>1258</v>
      </c>
    </row>
    <row r="20" spans="1:13" s="31" customFormat="1" ht="15" customHeight="1">
      <c r="A20" s="89" t="s">
        <v>508</v>
      </c>
      <c r="B20" s="32">
        <v>26</v>
      </c>
      <c r="C20" s="32">
        <f t="shared" si="1"/>
        <v>6913</v>
      </c>
      <c r="D20" s="32">
        <f t="shared" si="2"/>
        <v>265.88461538461536</v>
      </c>
      <c r="E20" s="32">
        <f t="shared" si="3"/>
        <v>4104</v>
      </c>
      <c r="F20" s="32">
        <v>3469</v>
      </c>
      <c r="G20" s="32">
        <v>635</v>
      </c>
      <c r="H20" s="32">
        <f t="shared" si="4"/>
        <v>413</v>
      </c>
      <c r="I20" s="32">
        <v>365</v>
      </c>
      <c r="J20" s="32">
        <v>48</v>
      </c>
      <c r="K20" s="32">
        <f t="shared" si="5"/>
        <v>2396</v>
      </c>
      <c r="L20" s="32">
        <v>2019</v>
      </c>
      <c r="M20" s="32">
        <v>377</v>
      </c>
    </row>
    <row r="21" spans="1:13" s="31" customFormat="1" ht="15" customHeight="1">
      <c r="A21" s="89" t="s">
        <v>509</v>
      </c>
      <c r="B21" s="32">
        <v>26</v>
      </c>
      <c r="C21" s="32">
        <f t="shared" si="1"/>
        <v>7068</v>
      </c>
      <c r="D21" s="32">
        <f t="shared" si="2"/>
        <v>271.84615384615387</v>
      </c>
      <c r="E21" s="32">
        <f t="shared" si="3"/>
        <v>3689</v>
      </c>
      <c r="F21" s="32">
        <v>3548</v>
      </c>
      <c r="G21" s="32">
        <v>141</v>
      </c>
      <c r="H21" s="32">
        <f t="shared" si="4"/>
        <v>609</v>
      </c>
      <c r="I21" s="32">
        <v>502</v>
      </c>
      <c r="J21" s="32">
        <v>107</v>
      </c>
      <c r="K21" s="32">
        <f t="shared" si="5"/>
        <v>2770</v>
      </c>
      <c r="L21" s="32">
        <v>2559</v>
      </c>
      <c r="M21" s="32">
        <v>211</v>
      </c>
    </row>
    <row r="22" spans="1:13" s="31" customFormat="1" ht="15" customHeight="1">
      <c r="A22" s="89" t="s">
        <v>596</v>
      </c>
      <c r="B22" s="32">
        <v>26</v>
      </c>
      <c r="C22" s="32">
        <f t="shared" si="1"/>
        <v>8964</v>
      </c>
      <c r="D22" s="32">
        <f t="shared" si="2"/>
        <v>344.7692307692308</v>
      </c>
      <c r="E22" s="32">
        <f t="shared" si="3"/>
        <v>4267</v>
      </c>
      <c r="F22" s="32">
        <v>4120</v>
      </c>
      <c r="G22" s="32">
        <v>147</v>
      </c>
      <c r="H22" s="32">
        <f t="shared" si="4"/>
        <v>1029</v>
      </c>
      <c r="I22" s="32">
        <v>710</v>
      </c>
      <c r="J22" s="32">
        <v>319</v>
      </c>
      <c r="K22" s="32">
        <f t="shared" si="5"/>
        <v>3668</v>
      </c>
      <c r="L22" s="32">
        <v>3120</v>
      </c>
      <c r="M22" s="32">
        <v>548</v>
      </c>
    </row>
    <row r="23" spans="1:13" s="31" customFormat="1" ht="15" customHeight="1">
      <c r="A23" s="89" t="s">
        <v>514</v>
      </c>
      <c r="B23" s="87">
        <v>24</v>
      </c>
      <c r="C23" s="32">
        <f t="shared" si="1"/>
        <v>5479</v>
      </c>
      <c r="D23" s="32">
        <f t="shared" si="2"/>
        <v>228.29166666666666</v>
      </c>
      <c r="E23" s="32">
        <f t="shared" si="3"/>
        <v>2545</v>
      </c>
      <c r="F23" s="87">
        <v>2318</v>
      </c>
      <c r="G23" s="87">
        <v>227</v>
      </c>
      <c r="H23" s="32">
        <f t="shared" si="4"/>
        <v>253</v>
      </c>
      <c r="I23" s="87">
        <v>136</v>
      </c>
      <c r="J23" s="87">
        <v>117</v>
      </c>
      <c r="K23" s="32">
        <f t="shared" si="5"/>
        <v>2681</v>
      </c>
      <c r="L23" s="87">
        <v>2551</v>
      </c>
      <c r="M23" s="87">
        <v>130</v>
      </c>
    </row>
    <row r="24" spans="1:13" s="31" customFormat="1" ht="15" customHeight="1">
      <c r="A24" s="89" t="s">
        <v>515</v>
      </c>
      <c r="B24" s="87">
        <v>23</v>
      </c>
      <c r="C24" s="32">
        <f t="shared" si="1"/>
        <v>1673</v>
      </c>
      <c r="D24" s="32">
        <f t="shared" si="2"/>
        <v>72.73913043478261</v>
      </c>
      <c r="E24" s="32">
        <f t="shared" si="3"/>
        <v>555</v>
      </c>
      <c r="F24" s="87">
        <v>504</v>
      </c>
      <c r="G24" s="87">
        <v>51</v>
      </c>
      <c r="H24" s="32">
        <f t="shared" si="4"/>
        <v>81</v>
      </c>
      <c r="I24" s="87">
        <v>37</v>
      </c>
      <c r="J24" s="87">
        <v>44</v>
      </c>
      <c r="K24" s="32">
        <f t="shared" si="5"/>
        <v>1037</v>
      </c>
      <c r="L24" s="87">
        <v>915</v>
      </c>
      <c r="M24" s="87">
        <v>122</v>
      </c>
    </row>
    <row r="25" spans="1:13" s="31" customFormat="1" ht="15" customHeight="1">
      <c r="A25" s="89" t="s">
        <v>305</v>
      </c>
      <c r="B25" s="87">
        <v>24</v>
      </c>
      <c r="C25" s="32">
        <f t="shared" si="1"/>
        <v>5513</v>
      </c>
      <c r="D25" s="32">
        <f t="shared" si="2"/>
        <v>229.70833333333334</v>
      </c>
      <c r="E25" s="32">
        <f t="shared" si="3"/>
        <v>2074</v>
      </c>
      <c r="F25" s="87">
        <v>1584</v>
      </c>
      <c r="G25" s="87">
        <v>490</v>
      </c>
      <c r="H25" s="32">
        <f t="shared" si="4"/>
        <v>1255</v>
      </c>
      <c r="I25" s="87">
        <v>189</v>
      </c>
      <c r="J25" s="87">
        <v>1066</v>
      </c>
      <c r="K25" s="32">
        <f t="shared" si="5"/>
        <v>2184</v>
      </c>
      <c r="L25" s="87">
        <v>1092</v>
      </c>
      <c r="M25" s="87">
        <v>1092</v>
      </c>
    </row>
    <row r="26" spans="1:13" s="31" customFormat="1" ht="15" customHeight="1">
      <c r="A26" s="89" t="s">
        <v>510</v>
      </c>
      <c r="B26" s="87">
        <v>24</v>
      </c>
      <c r="C26" s="32">
        <f t="shared" si="1"/>
        <v>6093</v>
      </c>
      <c r="D26" s="32">
        <f t="shared" si="2"/>
        <v>253.875</v>
      </c>
      <c r="E26" s="32">
        <f t="shared" si="3"/>
        <v>2472</v>
      </c>
      <c r="F26" s="87">
        <v>2008</v>
      </c>
      <c r="G26" s="87">
        <v>464</v>
      </c>
      <c r="H26" s="32">
        <f t="shared" si="4"/>
        <v>716</v>
      </c>
      <c r="I26" s="87">
        <v>148</v>
      </c>
      <c r="J26" s="87">
        <v>568</v>
      </c>
      <c r="K26" s="32">
        <f t="shared" si="5"/>
        <v>2905</v>
      </c>
      <c r="L26" s="87">
        <v>1212</v>
      </c>
      <c r="M26" s="87">
        <v>1693</v>
      </c>
    </row>
    <row r="27" spans="1:13" s="31" customFormat="1" ht="15" customHeight="1">
      <c r="A27" s="89" t="s">
        <v>511</v>
      </c>
      <c r="B27" s="32">
        <v>26</v>
      </c>
      <c r="C27" s="32">
        <f t="shared" si="1"/>
        <v>6229</v>
      </c>
      <c r="D27" s="32">
        <f t="shared" si="2"/>
        <v>239.57692307692307</v>
      </c>
      <c r="E27" s="32">
        <f t="shared" si="3"/>
        <v>2845</v>
      </c>
      <c r="F27" s="32">
        <v>2225</v>
      </c>
      <c r="G27" s="32">
        <v>620</v>
      </c>
      <c r="H27" s="32">
        <f t="shared" si="4"/>
        <v>658</v>
      </c>
      <c r="I27" s="32">
        <v>455</v>
      </c>
      <c r="J27" s="32">
        <v>203</v>
      </c>
      <c r="K27" s="32">
        <f t="shared" si="5"/>
        <v>2726</v>
      </c>
      <c r="L27" s="32">
        <v>1490</v>
      </c>
      <c r="M27" s="32">
        <v>1236</v>
      </c>
    </row>
    <row r="28" spans="1:13" s="31" customFormat="1" ht="4.5" customHeight="1" thickBo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31" customFormat="1" ht="16.5" customHeight="1">
      <c r="A29" s="31" t="s">
        <v>427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31" customFormat="1" ht="16.5" customHeight="1">
      <c r="A30" s="31" t="s">
        <v>512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16">
    <mergeCell ref="F2:G2"/>
    <mergeCell ref="C6:D6"/>
    <mergeCell ref="B6:B8"/>
    <mergeCell ref="A6:A8"/>
    <mergeCell ref="C7:C8"/>
    <mergeCell ref="D7:D8"/>
    <mergeCell ref="I5:M5"/>
    <mergeCell ref="A1:M1"/>
    <mergeCell ref="A3:M3"/>
    <mergeCell ref="M7:M8"/>
    <mergeCell ref="H7:J7"/>
    <mergeCell ref="K6:M6"/>
    <mergeCell ref="E7:G7"/>
    <mergeCell ref="E6:J6"/>
    <mergeCell ref="K7:K8"/>
    <mergeCell ref="L7:L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31" customFormat="1" ht="17.25">
      <c r="A1" s="360" t="s">
        <v>428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31" customFormat="1" ht="4.5" customHeight="1">
      <c r="A2" s="7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 thickBot="1">
      <c r="A3" s="65"/>
      <c r="B3" s="54"/>
      <c r="C3" s="54"/>
      <c r="D3" s="54"/>
      <c r="E3" s="54"/>
      <c r="F3" s="54"/>
      <c r="G3" s="54"/>
      <c r="H3" s="54" t="s">
        <v>429</v>
      </c>
      <c r="I3" s="440" t="s">
        <v>431</v>
      </c>
      <c r="J3" s="440"/>
      <c r="K3" s="440"/>
      <c r="L3" s="440"/>
      <c r="M3" s="440"/>
    </row>
    <row r="4" spans="1:13" s="31" customFormat="1" ht="16.5" customHeight="1">
      <c r="A4" s="455" t="s">
        <v>486</v>
      </c>
      <c r="B4" s="399" t="s">
        <v>341</v>
      </c>
      <c r="C4" s="381" t="s">
        <v>151</v>
      </c>
      <c r="D4" s="387"/>
      <c r="E4" s="381" t="s">
        <v>152</v>
      </c>
      <c r="F4" s="386"/>
      <c r="G4" s="386"/>
      <c r="H4" s="386"/>
      <c r="I4" s="386"/>
      <c r="J4" s="387"/>
      <c r="K4" s="381" t="s">
        <v>153</v>
      </c>
      <c r="L4" s="386"/>
      <c r="M4" s="386"/>
    </row>
    <row r="5" spans="1:13" s="31" customFormat="1" ht="16.5" customHeight="1">
      <c r="A5" s="455"/>
      <c r="B5" s="399"/>
      <c r="C5" s="453" t="s">
        <v>340</v>
      </c>
      <c r="D5" s="378" t="s">
        <v>338</v>
      </c>
      <c r="E5" s="453" t="s">
        <v>154</v>
      </c>
      <c r="F5" s="453"/>
      <c r="G5" s="453"/>
      <c r="H5" s="453" t="s">
        <v>155</v>
      </c>
      <c r="I5" s="453"/>
      <c r="J5" s="453"/>
      <c r="K5" s="384" t="s">
        <v>19</v>
      </c>
      <c r="L5" s="453" t="s">
        <v>266</v>
      </c>
      <c r="M5" s="384" t="s">
        <v>339</v>
      </c>
    </row>
    <row r="6" spans="1:13" s="31" customFormat="1" ht="37.5" customHeight="1">
      <c r="A6" s="456"/>
      <c r="B6" s="379"/>
      <c r="C6" s="453"/>
      <c r="D6" s="379"/>
      <c r="E6" s="185" t="s">
        <v>19</v>
      </c>
      <c r="F6" s="185" t="s">
        <v>266</v>
      </c>
      <c r="G6" s="185" t="s">
        <v>339</v>
      </c>
      <c r="H6" s="185" t="s">
        <v>19</v>
      </c>
      <c r="I6" s="185" t="s">
        <v>266</v>
      </c>
      <c r="J6" s="185" t="s">
        <v>339</v>
      </c>
      <c r="K6" s="386"/>
      <c r="L6" s="453"/>
      <c r="M6" s="386"/>
    </row>
    <row r="7" spans="1:13" s="31" customFormat="1" ht="5.25" customHeight="1">
      <c r="A7" s="18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15" customHeight="1">
      <c r="A8" s="59" t="s">
        <v>15</v>
      </c>
      <c r="B8" s="32">
        <v>302</v>
      </c>
      <c r="C8" s="32">
        <v>13762</v>
      </c>
      <c r="D8" s="32">
        <v>45.56953642384106</v>
      </c>
      <c r="E8" s="32">
        <v>5165</v>
      </c>
      <c r="F8" s="32">
        <v>5023</v>
      </c>
      <c r="G8" s="32">
        <v>142</v>
      </c>
      <c r="H8" s="32">
        <v>1391</v>
      </c>
      <c r="I8" s="32">
        <v>1249</v>
      </c>
      <c r="J8" s="32">
        <v>142</v>
      </c>
      <c r="K8" s="32">
        <v>7206</v>
      </c>
      <c r="L8" s="32">
        <v>6923</v>
      </c>
      <c r="M8" s="32">
        <v>283</v>
      </c>
    </row>
    <row r="9" spans="1:13" s="31" customFormat="1" ht="15" customHeight="1">
      <c r="A9" s="59">
        <v>14</v>
      </c>
      <c r="B9" s="32">
        <v>305</v>
      </c>
      <c r="C9" s="32">
        <v>13667</v>
      </c>
      <c r="D9" s="32">
        <v>45</v>
      </c>
      <c r="E9" s="32">
        <v>4813</v>
      </c>
      <c r="F9" s="32">
        <v>4716</v>
      </c>
      <c r="G9" s="32">
        <v>97</v>
      </c>
      <c r="H9" s="32">
        <v>1169</v>
      </c>
      <c r="I9" s="32">
        <v>1124</v>
      </c>
      <c r="J9" s="32">
        <v>45</v>
      </c>
      <c r="K9" s="32">
        <v>7685</v>
      </c>
      <c r="L9" s="32">
        <v>7066</v>
      </c>
      <c r="M9" s="32">
        <v>619</v>
      </c>
    </row>
    <row r="10" spans="1:13" s="31" customFormat="1" ht="15" customHeight="1">
      <c r="A10" s="59">
        <v>15</v>
      </c>
      <c r="B10" s="32">
        <v>306</v>
      </c>
      <c r="C10" s="32">
        <v>12061</v>
      </c>
      <c r="D10" s="32">
        <v>39</v>
      </c>
      <c r="E10" s="32">
        <v>4153</v>
      </c>
      <c r="F10" s="32">
        <v>4062</v>
      </c>
      <c r="G10" s="32">
        <v>91</v>
      </c>
      <c r="H10" s="32">
        <v>631</v>
      </c>
      <c r="I10" s="32">
        <v>614</v>
      </c>
      <c r="J10" s="32">
        <v>17</v>
      </c>
      <c r="K10" s="32">
        <v>7277</v>
      </c>
      <c r="L10" s="32">
        <v>6828</v>
      </c>
      <c r="M10" s="32">
        <v>449</v>
      </c>
    </row>
    <row r="11" spans="1:13" ht="15" customHeight="1">
      <c r="A11" s="59">
        <v>16</v>
      </c>
      <c r="B11" s="32">
        <v>303</v>
      </c>
      <c r="C11" s="32">
        <v>12699</v>
      </c>
      <c r="D11" s="32">
        <v>42</v>
      </c>
      <c r="E11" s="32">
        <v>4722</v>
      </c>
      <c r="F11" s="32">
        <v>4617</v>
      </c>
      <c r="G11" s="32">
        <v>105</v>
      </c>
      <c r="H11" s="32">
        <v>556</v>
      </c>
      <c r="I11" s="32">
        <v>555</v>
      </c>
      <c r="J11" s="32">
        <v>1</v>
      </c>
      <c r="K11" s="32">
        <v>7421</v>
      </c>
      <c r="L11" s="32">
        <v>7108</v>
      </c>
      <c r="M11" s="32">
        <v>313</v>
      </c>
    </row>
    <row r="12" spans="1:13" ht="15" customHeight="1">
      <c r="A12" s="258">
        <v>17</v>
      </c>
      <c r="B12" s="18">
        <f>SUM(B14:B25)</f>
        <v>303</v>
      </c>
      <c r="C12" s="18">
        <f aca="true" t="shared" si="0" ref="C12:M12">SUM(C14:C25)</f>
        <v>12040</v>
      </c>
      <c r="D12" s="18">
        <f>C12/B12</f>
        <v>39.73597359735974</v>
      </c>
      <c r="E12" s="18">
        <f t="shared" si="0"/>
        <v>4196</v>
      </c>
      <c r="F12" s="18">
        <f t="shared" si="0"/>
        <v>4109</v>
      </c>
      <c r="G12" s="18">
        <f t="shared" si="0"/>
        <v>87</v>
      </c>
      <c r="H12" s="18">
        <f t="shared" si="0"/>
        <v>667</v>
      </c>
      <c r="I12" s="18">
        <f t="shared" si="0"/>
        <v>617</v>
      </c>
      <c r="J12" s="18">
        <f t="shared" si="0"/>
        <v>50</v>
      </c>
      <c r="K12" s="18">
        <f t="shared" si="0"/>
        <v>7177</v>
      </c>
      <c r="L12" s="18">
        <f t="shared" si="0"/>
        <v>6957</v>
      </c>
      <c r="M12" s="18">
        <f t="shared" si="0"/>
        <v>220</v>
      </c>
    </row>
    <row r="13" spans="1:13" ht="13.5" customHeight="1">
      <c r="A13" s="59"/>
      <c r="B13" s="32"/>
      <c r="C13" s="32" t="s">
        <v>503</v>
      </c>
      <c r="D13" s="32" t="s">
        <v>503</v>
      </c>
      <c r="E13" s="32" t="s">
        <v>503</v>
      </c>
      <c r="F13" s="32"/>
      <c r="G13" s="32"/>
      <c r="H13" s="32" t="s">
        <v>504</v>
      </c>
      <c r="I13" s="32"/>
      <c r="J13" s="32"/>
      <c r="K13" s="32" t="s">
        <v>504</v>
      </c>
      <c r="L13" s="32"/>
      <c r="M13" s="32"/>
    </row>
    <row r="14" spans="1:13" ht="15" customHeight="1">
      <c r="A14" s="89" t="s">
        <v>304</v>
      </c>
      <c r="B14" s="32">
        <v>26</v>
      </c>
      <c r="C14" s="32">
        <f>E14+H14+K14</f>
        <v>1261</v>
      </c>
      <c r="D14" s="32">
        <f>C14/B14</f>
        <v>48.5</v>
      </c>
      <c r="E14" s="32">
        <f>F14+G14</f>
        <v>333</v>
      </c>
      <c r="F14" s="32">
        <v>322</v>
      </c>
      <c r="G14" s="32">
        <v>11</v>
      </c>
      <c r="H14" s="32">
        <f>I14+J14</f>
        <v>47</v>
      </c>
      <c r="I14" s="32">
        <v>47</v>
      </c>
      <c r="J14" s="32">
        <v>0</v>
      </c>
      <c r="K14" s="32">
        <f>L14+M14</f>
        <v>881</v>
      </c>
      <c r="L14" s="32">
        <v>870</v>
      </c>
      <c r="M14" s="32">
        <v>11</v>
      </c>
    </row>
    <row r="15" spans="1:13" ht="15" customHeight="1">
      <c r="A15" s="89" t="s">
        <v>505</v>
      </c>
      <c r="B15" s="32">
        <v>25</v>
      </c>
      <c r="C15" s="32">
        <f aca="true" t="shared" si="1" ref="C15:C25">E15+H15+K15</f>
        <v>997</v>
      </c>
      <c r="D15" s="32">
        <f aca="true" t="shared" si="2" ref="D15:D25">C15/B15</f>
        <v>39.88</v>
      </c>
      <c r="E15" s="32">
        <f aca="true" t="shared" si="3" ref="E15:E25">F15+G15</f>
        <v>293</v>
      </c>
      <c r="F15" s="32">
        <v>286</v>
      </c>
      <c r="G15" s="32">
        <v>7</v>
      </c>
      <c r="H15" s="32">
        <f aca="true" t="shared" si="4" ref="H15:H25">I15+J15</f>
        <v>93</v>
      </c>
      <c r="I15" s="32">
        <v>45</v>
      </c>
      <c r="J15" s="87">
        <v>48</v>
      </c>
      <c r="K15" s="32">
        <f aca="true" t="shared" si="5" ref="K15:K25">L15+M15</f>
        <v>611</v>
      </c>
      <c r="L15" s="32">
        <v>605</v>
      </c>
      <c r="M15" s="32">
        <v>6</v>
      </c>
    </row>
    <row r="16" spans="1:13" ht="15" customHeight="1">
      <c r="A16" s="89" t="s">
        <v>506</v>
      </c>
      <c r="B16" s="32">
        <v>26</v>
      </c>
      <c r="C16" s="32">
        <f t="shared" si="1"/>
        <v>1003</v>
      </c>
      <c r="D16" s="32">
        <f t="shared" si="2"/>
        <v>38.57692307692308</v>
      </c>
      <c r="E16" s="32">
        <f t="shared" si="3"/>
        <v>258</v>
      </c>
      <c r="F16" s="32">
        <v>255</v>
      </c>
      <c r="G16" s="32">
        <v>3</v>
      </c>
      <c r="H16" s="32">
        <f t="shared" si="4"/>
        <v>48</v>
      </c>
      <c r="I16" s="32">
        <v>48</v>
      </c>
      <c r="J16" s="32">
        <v>0</v>
      </c>
      <c r="K16" s="32">
        <f t="shared" si="5"/>
        <v>697</v>
      </c>
      <c r="L16" s="32">
        <v>606</v>
      </c>
      <c r="M16" s="32">
        <v>91</v>
      </c>
    </row>
    <row r="17" spans="1:13" ht="15" customHeight="1">
      <c r="A17" s="89" t="s">
        <v>507</v>
      </c>
      <c r="B17" s="32">
        <v>27</v>
      </c>
      <c r="C17" s="32">
        <f t="shared" si="1"/>
        <v>1269</v>
      </c>
      <c r="D17" s="32">
        <f t="shared" si="2"/>
        <v>47</v>
      </c>
      <c r="E17" s="32">
        <f t="shared" si="3"/>
        <v>465</v>
      </c>
      <c r="F17" s="32">
        <v>458</v>
      </c>
      <c r="G17" s="32">
        <v>7</v>
      </c>
      <c r="H17" s="32">
        <f t="shared" si="4"/>
        <v>51</v>
      </c>
      <c r="I17" s="32">
        <v>51</v>
      </c>
      <c r="J17" s="87">
        <v>0</v>
      </c>
      <c r="K17" s="32">
        <f t="shared" si="5"/>
        <v>753</v>
      </c>
      <c r="L17" s="32">
        <v>710</v>
      </c>
      <c r="M17" s="32">
        <v>43</v>
      </c>
    </row>
    <row r="18" spans="1:13" ht="15" customHeight="1">
      <c r="A18" s="89" t="s">
        <v>508</v>
      </c>
      <c r="B18" s="32">
        <v>26</v>
      </c>
      <c r="C18" s="32">
        <f t="shared" si="1"/>
        <v>1165</v>
      </c>
      <c r="D18" s="32">
        <f t="shared" si="2"/>
        <v>44.80769230769231</v>
      </c>
      <c r="E18" s="32">
        <f t="shared" si="3"/>
        <v>643</v>
      </c>
      <c r="F18" s="32">
        <v>624</v>
      </c>
      <c r="G18" s="32">
        <v>19</v>
      </c>
      <c r="H18" s="32">
        <f t="shared" si="4"/>
        <v>87</v>
      </c>
      <c r="I18" s="32">
        <v>85</v>
      </c>
      <c r="J18" s="32">
        <v>2</v>
      </c>
      <c r="K18" s="32">
        <f t="shared" si="5"/>
        <v>435</v>
      </c>
      <c r="L18" s="32">
        <v>422</v>
      </c>
      <c r="M18" s="32">
        <v>13</v>
      </c>
    </row>
    <row r="19" spans="1:13" ht="15" customHeight="1">
      <c r="A19" s="89" t="s">
        <v>509</v>
      </c>
      <c r="B19" s="32">
        <v>26</v>
      </c>
      <c r="C19" s="32">
        <f t="shared" si="1"/>
        <v>1288</v>
      </c>
      <c r="D19" s="32">
        <f t="shared" si="2"/>
        <v>49.53846153846154</v>
      </c>
      <c r="E19" s="32">
        <f t="shared" si="3"/>
        <v>533</v>
      </c>
      <c r="F19" s="32">
        <v>531</v>
      </c>
      <c r="G19" s="32">
        <v>2</v>
      </c>
      <c r="H19" s="32">
        <f t="shared" si="4"/>
        <v>76</v>
      </c>
      <c r="I19" s="32">
        <v>76</v>
      </c>
      <c r="J19" s="32">
        <v>0</v>
      </c>
      <c r="K19" s="32">
        <f t="shared" si="5"/>
        <v>679</v>
      </c>
      <c r="L19" s="32">
        <v>668</v>
      </c>
      <c r="M19" s="32">
        <v>11</v>
      </c>
    </row>
    <row r="20" spans="1:13" ht="15" customHeight="1">
      <c r="A20" s="89" t="s">
        <v>513</v>
      </c>
      <c r="B20" s="32">
        <v>26</v>
      </c>
      <c r="C20" s="32">
        <f t="shared" si="1"/>
        <v>1121</v>
      </c>
      <c r="D20" s="32">
        <f t="shared" si="2"/>
        <v>43.11538461538461</v>
      </c>
      <c r="E20" s="32">
        <f t="shared" si="3"/>
        <v>358</v>
      </c>
      <c r="F20" s="32">
        <v>350</v>
      </c>
      <c r="G20" s="32">
        <v>8</v>
      </c>
      <c r="H20" s="32">
        <f t="shared" si="4"/>
        <v>53</v>
      </c>
      <c r="I20" s="32">
        <v>53</v>
      </c>
      <c r="J20" s="32">
        <v>0</v>
      </c>
      <c r="K20" s="32">
        <f t="shared" si="5"/>
        <v>710</v>
      </c>
      <c r="L20" s="32">
        <v>705</v>
      </c>
      <c r="M20" s="32">
        <v>5</v>
      </c>
    </row>
    <row r="21" spans="1:13" ht="15" customHeight="1">
      <c r="A21" s="89" t="s">
        <v>514</v>
      </c>
      <c r="B21" s="32">
        <v>24</v>
      </c>
      <c r="C21" s="32">
        <f t="shared" si="1"/>
        <v>1089</v>
      </c>
      <c r="D21" s="32">
        <f t="shared" si="2"/>
        <v>45.375</v>
      </c>
      <c r="E21" s="32">
        <f t="shared" si="3"/>
        <v>369</v>
      </c>
      <c r="F21" s="32">
        <v>359</v>
      </c>
      <c r="G21" s="32">
        <v>10</v>
      </c>
      <c r="H21" s="32">
        <f t="shared" si="4"/>
        <v>80</v>
      </c>
      <c r="I21" s="32">
        <v>80</v>
      </c>
      <c r="J21" s="87">
        <v>0</v>
      </c>
      <c r="K21" s="32">
        <f t="shared" si="5"/>
        <v>640</v>
      </c>
      <c r="L21" s="32">
        <v>636</v>
      </c>
      <c r="M21" s="32">
        <v>4</v>
      </c>
    </row>
    <row r="22" spans="1:13" ht="15" customHeight="1">
      <c r="A22" s="89" t="s">
        <v>515</v>
      </c>
      <c r="B22" s="32">
        <v>23</v>
      </c>
      <c r="C22" s="32">
        <f t="shared" si="1"/>
        <v>327</v>
      </c>
      <c r="D22" s="32">
        <f t="shared" si="2"/>
        <v>14.217391304347826</v>
      </c>
      <c r="E22" s="32">
        <f t="shared" si="3"/>
        <v>134</v>
      </c>
      <c r="F22" s="32">
        <v>128</v>
      </c>
      <c r="G22" s="32">
        <v>6</v>
      </c>
      <c r="H22" s="32">
        <f t="shared" si="4"/>
        <v>8</v>
      </c>
      <c r="I22" s="32">
        <v>8</v>
      </c>
      <c r="J22" s="87">
        <v>0</v>
      </c>
      <c r="K22" s="32">
        <f t="shared" si="5"/>
        <v>185</v>
      </c>
      <c r="L22" s="32">
        <v>183</v>
      </c>
      <c r="M22" s="32">
        <v>2</v>
      </c>
    </row>
    <row r="23" spans="1:13" ht="15" customHeight="1">
      <c r="A23" s="89" t="s">
        <v>305</v>
      </c>
      <c r="B23" s="32">
        <v>24</v>
      </c>
      <c r="C23" s="32">
        <f t="shared" si="1"/>
        <v>475</v>
      </c>
      <c r="D23" s="32">
        <f t="shared" si="2"/>
        <v>19.791666666666668</v>
      </c>
      <c r="E23" s="32">
        <f t="shared" si="3"/>
        <v>152</v>
      </c>
      <c r="F23" s="32">
        <v>150</v>
      </c>
      <c r="G23" s="32">
        <v>2</v>
      </c>
      <c r="H23" s="32">
        <f t="shared" si="4"/>
        <v>19</v>
      </c>
      <c r="I23" s="32">
        <v>19</v>
      </c>
      <c r="J23" s="87">
        <v>0</v>
      </c>
      <c r="K23" s="32">
        <f t="shared" si="5"/>
        <v>304</v>
      </c>
      <c r="L23" s="32">
        <v>292</v>
      </c>
      <c r="M23" s="32">
        <v>12</v>
      </c>
    </row>
    <row r="24" spans="1:13" ht="15" customHeight="1">
      <c r="A24" s="89" t="s">
        <v>510</v>
      </c>
      <c r="B24" s="32">
        <v>24</v>
      </c>
      <c r="C24" s="32">
        <f t="shared" si="1"/>
        <v>847</v>
      </c>
      <c r="D24" s="32">
        <f t="shared" si="2"/>
        <v>35.291666666666664</v>
      </c>
      <c r="E24" s="32">
        <f t="shared" si="3"/>
        <v>283</v>
      </c>
      <c r="F24" s="32">
        <v>281</v>
      </c>
      <c r="G24" s="32">
        <v>2</v>
      </c>
      <c r="H24" s="32">
        <f t="shared" si="4"/>
        <v>55</v>
      </c>
      <c r="I24" s="32">
        <v>55</v>
      </c>
      <c r="J24" s="32">
        <v>0</v>
      </c>
      <c r="K24" s="32">
        <f t="shared" si="5"/>
        <v>509</v>
      </c>
      <c r="L24" s="32">
        <v>505</v>
      </c>
      <c r="M24" s="32">
        <v>4</v>
      </c>
    </row>
    <row r="25" spans="1:13" ht="15" customHeight="1">
      <c r="A25" s="89" t="s">
        <v>511</v>
      </c>
      <c r="B25" s="32">
        <v>26</v>
      </c>
      <c r="C25" s="32">
        <f t="shared" si="1"/>
        <v>1198</v>
      </c>
      <c r="D25" s="32">
        <f t="shared" si="2"/>
        <v>46.07692307692308</v>
      </c>
      <c r="E25" s="32">
        <f t="shared" si="3"/>
        <v>375</v>
      </c>
      <c r="F25" s="32">
        <v>365</v>
      </c>
      <c r="G25" s="32">
        <v>10</v>
      </c>
      <c r="H25" s="32">
        <f t="shared" si="4"/>
        <v>50</v>
      </c>
      <c r="I25" s="32">
        <v>50</v>
      </c>
      <c r="J25" s="87">
        <v>0</v>
      </c>
      <c r="K25" s="32">
        <f t="shared" si="5"/>
        <v>773</v>
      </c>
      <c r="L25" s="32">
        <v>755</v>
      </c>
      <c r="M25" s="87">
        <v>18</v>
      </c>
    </row>
    <row r="26" spans="1:13" ht="4.5" customHeight="1" thickBot="1">
      <c r="A26" s="78"/>
      <c r="B26" s="54"/>
      <c r="C26" s="54" t="s">
        <v>430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.75" customHeight="1">
      <c r="A27" s="187" t="s">
        <v>427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sheetProtection/>
  <mergeCells count="14">
    <mergeCell ref="K4:M4"/>
    <mergeCell ref="C5:C6"/>
    <mergeCell ref="D5:D6"/>
    <mergeCell ref="E5:G5"/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&amp;L&amp;"ＭＳ 明朝,標準"198 　教育・文化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7" width="14.25390625" style="31" customWidth="1"/>
    <col min="8" max="16384" width="9.00390625" style="31" customWidth="1"/>
  </cols>
  <sheetData>
    <row r="1" spans="1:7" ht="19.5" customHeight="1">
      <c r="A1" s="360" t="s">
        <v>516</v>
      </c>
      <c r="B1" s="360"/>
      <c r="C1" s="360"/>
      <c r="D1" s="360"/>
      <c r="E1" s="360"/>
      <c r="F1" s="360"/>
      <c r="G1" s="360"/>
    </row>
    <row r="2" spans="1:7" ht="9" customHeight="1" thickBot="1">
      <c r="A2" s="65"/>
      <c r="B2" s="54"/>
      <c r="C2" s="54"/>
      <c r="D2" s="54"/>
      <c r="E2" s="440"/>
      <c r="F2" s="440"/>
      <c r="G2" s="440"/>
    </row>
    <row r="3" spans="1:7" ht="18" customHeight="1">
      <c r="A3" s="455" t="s">
        <v>486</v>
      </c>
      <c r="B3" s="399" t="s">
        <v>523</v>
      </c>
      <c r="C3" s="381" t="s">
        <v>151</v>
      </c>
      <c r="D3" s="387"/>
      <c r="E3" s="381" t="s">
        <v>153</v>
      </c>
      <c r="F3" s="386"/>
      <c r="G3" s="386"/>
    </row>
    <row r="4" spans="1:7" s="79" customFormat="1" ht="18" customHeight="1">
      <c r="A4" s="455"/>
      <c r="B4" s="399"/>
      <c r="C4" s="453" t="s">
        <v>524</v>
      </c>
      <c r="D4" s="378" t="s">
        <v>522</v>
      </c>
      <c r="E4" s="384" t="s">
        <v>19</v>
      </c>
      <c r="F4" s="453" t="s">
        <v>266</v>
      </c>
      <c r="G4" s="384" t="s">
        <v>517</v>
      </c>
    </row>
    <row r="5" spans="1:7" s="79" customFormat="1" ht="37.5" customHeight="1">
      <c r="A5" s="456"/>
      <c r="B5" s="379"/>
      <c r="C5" s="453"/>
      <c r="D5" s="379"/>
      <c r="E5" s="386"/>
      <c r="F5" s="453"/>
      <c r="G5" s="386"/>
    </row>
    <row r="6" spans="1:7" ht="6" customHeight="1">
      <c r="A6" s="186"/>
      <c r="B6" s="32"/>
      <c r="C6" s="32"/>
      <c r="D6" s="32"/>
      <c r="E6" s="32"/>
      <c r="F6" s="32"/>
      <c r="G6" s="32"/>
    </row>
    <row r="7" spans="1:7" s="17" customFormat="1" ht="16.5" customHeight="1">
      <c r="A7" s="258" t="s">
        <v>518</v>
      </c>
      <c r="B7" s="326">
        <f>SUM(B9:B11)</f>
        <v>74</v>
      </c>
      <c r="C7" s="326">
        <f>SUM(C9:C11)</f>
        <v>562</v>
      </c>
      <c r="D7" s="326">
        <f>C7/B7</f>
        <v>7.594594594594595</v>
      </c>
      <c r="E7" s="326">
        <f>SUM(E9:E11)</f>
        <v>562</v>
      </c>
      <c r="F7" s="326">
        <f>SUM(F9:F11)</f>
        <v>433</v>
      </c>
      <c r="G7" s="326">
        <f>SUM(G9:G11)</f>
        <v>129</v>
      </c>
    </row>
    <row r="8" spans="1:7" ht="16.5" customHeight="1">
      <c r="A8" s="59"/>
      <c r="B8" s="32"/>
      <c r="C8" s="32" t="s">
        <v>519</v>
      </c>
      <c r="D8" s="32" t="s">
        <v>519</v>
      </c>
      <c r="E8" s="32" t="s">
        <v>474</v>
      </c>
      <c r="F8" s="32"/>
      <c r="G8" s="32"/>
    </row>
    <row r="9" spans="1:7" ht="16.5" customHeight="1">
      <c r="A9" s="89" t="s">
        <v>305</v>
      </c>
      <c r="B9" s="325">
        <v>24</v>
      </c>
      <c r="C9" s="325">
        <f>E9</f>
        <v>140</v>
      </c>
      <c r="D9" s="325">
        <f>C9/B9</f>
        <v>5.833333333333333</v>
      </c>
      <c r="E9" s="325">
        <f>F9+G9</f>
        <v>140</v>
      </c>
      <c r="F9" s="325">
        <v>132</v>
      </c>
      <c r="G9" s="325">
        <v>8</v>
      </c>
    </row>
    <row r="10" spans="1:7" ht="16.5" customHeight="1">
      <c r="A10" s="89" t="s">
        <v>510</v>
      </c>
      <c r="B10" s="325">
        <v>24</v>
      </c>
      <c r="C10" s="325">
        <f>E10</f>
        <v>222</v>
      </c>
      <c r="D10" s="325">
        <f>C10/B10</f>
        <v>9.25</v>
      </c>
      <c r="E10" s="325">
        <f>F10+G10</f>
        <v>222</v>
      </c>
      <c r="F10" s="325">
        <v>144</v>
      </c>
      <c r="G10" s="325">
        <v>78</v>
      </c>
    </row>
    <row r="11" spans="1:7" ht="16.5" customHeight="1">
      <c r="A11" s="89" t="s">
        <v>511</v>
      </c>
      <c r="B11" s="325">
        <v>26</v>
      </c>
      <c r="C11" s="325">
        <f>E11</f>
        <v>200</v>
      </c>
      <c r="D11" s="325">
        <f>C11/B11</f>
        <v>7.6923076923076925</v>
      </c>
      <c r="E11" s="325">
        <f>F11+G11</f>
        <v>200</v>
      </c>
      <c r="F11" s="325">
        <v>157</v>
      </c>
      <c r="G11" s="325">
        <v>43</v>
      </c>
    </row>
    <row r="12" spans="1:7" ht="6" customHeight="1" thickBot="1">
      <c r="A12" s="78"/>
      <c r="B12" s="54"/>
      <c r="C12" s="54" t="s">
        <v>520</v>
      </c>
      <c r="D12" s="54"/>
      <c r="E12" s="54"/>
      <c r="F12" s="54"/>
      <c r="G12" s="54"/>
    </row>
    <row r="13" spans="1:7" ht="18" customHeight="1">
      <c r="A13" s="187" t="s">
        <v>427</v>
      </c>
      <c r="B13" s="32"/>
      <c r="C13" s="32"/>
      <c r="D13" s="32"/>
      <c r="E13" s="32"/>
      <c r="F13" s="32"/>
      <c r="G13" s="32"/>
    </row>
  </sheetData>
  <sheetProtection/>
  <mergeCells count="11">
    <mergeCell ref="F4:F5"/>
    <mergeCell ref="G4:G5"/>
    <mergeCell ref="A1:G1"/>
    <mergeCell ref="A3:A5"/>
    <mergeCell ref="B3:B5"/>
    <mergeCell ref="C3:D3"/>
    <mergeCell ref="E3:G3"/>
    <mergeCell ref="C4:C5"/>
    <mergeCell ref="E2:G2"/>
    <mergeCell ref="D4:D5"/>
    <mergeCell ref="E4:E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0.5" style="25" customWidth="1"/>
    <col min="2" max="2" width="11.875" style="25" customWidth="1"/>
    <col min="3" max="3" width="0.5" style="25" customWidth="1"/>
    <col min="4" max="10" width="8.625" style="25" customWidth="1"/>
    <col min="11" max="11" width="9.875" style="25" customWidth="1"/>
    <col min="12" max="14" width="8.625" style="25" customWidth="1"/>
    <col min="15" max="16384" width="9.00390625" style="25" customWidth="1"/>
  </cols>
  <sheetData>
    <row r="1" spans="1:14" s="310" customFormat="1" ht="19.5" customHeight="1">
      <c r="A1" s="460" t="s">
        <v>335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2:14" s="310" customFormat="1" ht="12" customHeight="1">
      <c r="B2" s="157"/>
      <c r="C2" s="157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157"/>
    </row>
    <row r="3" spans="1:14" s="35" customFormat="1" ht="19.5" customHeight="1">
      <c r="A3" s="372" t="s">
        <v>529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s="37" customFormat="1" ht="18.75" customHeight="1" thickBot="1">
      <c r="A4" s="44"/>
      <c r="B4" s="44"/>
      <c r="C4" s="44"/>
      <c r="D4" s="46"/>
      <c r="E4" s="46"/>
      <c r="F4" s="46"/>
      <c r="G4" s="46"/>
      <c r="H4" s="46"/>
      <c r="I4" s="46"/>
      <c r="J4" s="46"/>
      <c r="K4" s="46"/>
      <c r="L4" s="461" t="s">
        <v>336</v>
      </c>
      <c r="M4" s="461"/>
      <c r="N4" s="461"/>
    </row>
    <row r="5" spans="1:14" s="31" customFormat="1" ht="21" customHeight="1">
      <c r="A5" s="351"/>
      <c r="B5" s="458" t="s">
        <v>283</v>
      </c>
      <c r="C5" s="355"/>
      <c r="D5" s="462" t="s">
        <v>526</v>
      </c>
      <c r="E5" s="463"/>
      <c r="F5" s="463"/>
      <c r="G5" s="464"/>
      <c r="H5" s="465" t="s">
        <v>527</v>
      </c>
      <c r="I5" s="465"/>
      <c r="J5" s="465"/>
      <c r="K5" s="462" t="s">
        <v>528</v>
      </c>
      <c r="L5" s="463"/>
      <c r="M5" s="463"/>
      <c r="N5" s="466"/>
    </row>
    <row r="6" spans="1:14" s="31" customFormat="1" ht="21" customHeight="1">
      <c r="A6" s="352"/>
      <c r="B6" s="459"/>
      <c r="C6" s="353"/>
      <c r="D6" s="38" t="s">
        <v>262</v>
      </c>
      <c r="E6" s="180" t="s">
        <v>156</v>
      </c>
      <c r="F6" s="180" t="s">
        <v>157</v>
      </c>
      <c r="G6" s="38" t="s">
        <v>249</v>
      </c>
      <c r="H6" s="38" t="s">
        <v>262</v>
      </c>
      <c r="I6" s="38" t="s">
        <v>266</v>
      </c>
      <c r="J6" s="38" t="s">
        <v>334</v>
      </c>
      <c r="K6" s="38" t="s">
        <v>262</v>
      </c>
      <c r="L6" s="180" t="s">
        <v>156</v>
      </c>
      <c r="M6" s="181" t="s">
        <v>157</v>
      </c>
      <c r="N6" s="39" t="s">
        <v>249</v>
      </c>
    </row>
    <row r="7" spans="1:14" ht="6" customHeight="1">
      <c r="A7" s="153"/>
      <c r="B7" s="182"/>
      <c r="C7" s="163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s="17" customFormat="1" ht="21" customHeight="1">
      <c r="A8" s="20"/>
      <c r="B8" s="283" t="s">
        <v>21</v>
      </c>
      <c r="C8" s="158"/>
      <c r="D8" s="18">
        <v>511847</v>
      </c>
      <c r="E8" s="18">
        <v>353535</v>
      </c>
      <c r="F8" s="18">
        <v>156052</v>
      </c>
      <c r="G8" s="18">
        <v>2260</v>
      </c>
      <c r="H8" s="18">
        <v>440191</v>
      </c>
      <c r="I8" s="18">
        <v>339375</v>
      </c>
      <c r="J8" s="18">
        <v>100816</v>
      </c>
      <c r="K8" s="18">
        <v>1323311</v>
      </c>
      <c r="L8" s="18">
        <v>917801</v>
      </c>
      <c r="M8" s="18">
        <v>376601</v>
      </c>
      <c r="N8" s="19">
        <v>28909</v>
      </c>
    </row>
    <row r="9" spans="1:14" ht="4.5" customHeight="1">
      <c r="A9" s="66"/>
      <c r="B9" s="183"/>
      <c r="C9" s="158"/>
      <c r="D9" s="179" t="s">
        <v>563</v>
      </c>
      <c r="E9" s="179"/>
      <c r="F9" s="179"/>
      <c r="G9" s="179"/>
      <c r="H9" s="179" t="s">
        <v>563</v>
      </c>
      <c r="I9" s="179"/>
      <c r="J9" s="179"/>
      <c r="K9" s="179" t="s">
        <v>563</v>
      </c>
      <c r="L9" s="179"/>
      <c r="M9" s="179"/>
      <c r="N9" s="184"/>
    </row>
    <row r="10" spans="1:14" ht="21" customHeight="1">
      <c r="A10" s="66"/>
      <c r="B10" s="183" t="s">
        <v>158</v>
      </c>
      <c r="C10" s="158"/>
      <c r="D10" s="32">
        <v>182967</v>
      </c>
      <c r="E10" s="32">
        <v>143059</v>
      </c>
      <c r="F10" s="32">
        <v>39908</v>
      </c>
      <c r="G10" s="32"/>
      <c r="H10" s="32">
        <v>49965</v>
      </c>
      <c r="I10" s="32">
        <v>42931</v>
      </c>
      <c r="J10" s="32">
        <v>7034</v>
      </c>
      <c r="K10" s="32">
        <v>142576</v>
      </c>
      <c r="L10" s="32">
        <v>104011</v>
      </c>
      <c r="M10" s="32">
        <v>38565</v>
      </c>
      <c r="N10" s="66"/>
    </row>
    <row r="11" spans="1:14" ht="21" customHeight="1">
      <c r="A11" s="66"/>
      <c r="B11" s="183" t="s">
        <v>159</v>
      </c>
      <c r="C11" s="158"/>
      <c r="D11" s="32">
        <v>39466</v>
      </c>
      <c r="E11" s="32">
        <v>27230</v>
      </c>
      <c r="F11" s="32">
        <v>12236</v>
      </c>
      <c r="G11" s="32"/>
      <c r="H11" s="32">
        <v>7426</v>
      </c>
      <c r="I11" s="32">
        <v>6669</v>
      </c>
      <c r="J11" s="32">
        <v>757</v>
      </c>
      <c r="K11" s="32">
        <v>30754</v>
      </c>
      <c r="L11" s="32">
        <v>23817</v>
      </c>
      <c r="M11" s="32">
        <v>6937</v>
      </c>
      <c r="N11" s="66"/>
    </row>
    <row r="12" spans="1:14" ht="21" customHeight="1">
      <c r="A12" s="66"/>
      <c r="B12" s="183" t="s">
        <v>16</v>
      </c>
      <c r="C12" s="158"/>
      <c r="D12" s="32">
        <v>91583</v>
      </c>
      <c r="E12" s="32">
        <v>70990</v>
      </c>
      <c r="F12" s="32">
        <v>18333</v>
      </c>
      <c r="G12" s="32">
        <v>2260</v>
      </c>
      <c r="H12" s="32">
        <v>229708</v>
      </c>
      <c r="I12" s="32">
        <v>182019</v>
      </c>
      <c r="J12" s="32">
        <v>47689</v>
      </c>
      <c r="K12" s="32">
        <v>603936</v>
      </c>
      <c r="L12" s="32">
        <v>474634</v>
      </c>
      <c r="M12" s="32">
        <v>100393</v>
      </c>
      <c r="N12" s="73">
        <v>28909</v>
      </c>
    </row>
    <row r="13" spans="1:14" ht="21" customHeight="1">
      <c r="A13" s="66"/>
      <c r="B13" s="183" t="s">
        <v>160</v>
      </c>
      <c r="C13" s="158"/>
      <c r="D13" s="32">
        <v>35069</v>
      </c>
      <c r="E13" s="32">
        <v>20343</v>
      </c>
      <c r="F13" s="32">
        <v>14726</v>
      </c>
      <c r="G13" s="32"/>
      <c r="H13" s="32">
        <v>43498</v>
      </c>
      <c r="I13" s="32">
        <v>31312</v>
      </c>
      <c r="J13" s="32">
        <v>12186</v>
      </c>
      <c r="K13" s="32">
        <v>149105</v>
      </c>
      <c r="L13" s="32">
        <v>90067</v>
      </c>
      <c r="M13" s="32">
        <v>59038</v>
      </c>
      <c r="N13" s="66"/>
    </row>
    <row r="14" spans="1:14" ht="21" customHeight="1">
      <c r="A14" s="66"/>
      <c r="B14" s="183" t="s">
        <v>161</v>
      </c>
      <c r="C14" s="158"/>
      <c r="D14" s="32">
        <v>49270</v>
      </c>
      <c r="E14" s="32">
        <v>26749</v>
      </c>
      <c r="F14" s="32">
        <v>22521</v>
      </c>
      <c r="G14" s="32"/>
      <c r="H14" s="32">
        <v>37711</v>
      </c>
      <c r="I14" s="32">
        <v>27319</v>
      </c>
      <c r="J14" s="32">
        <v>10392</v>
      </c>
      <c r="K14" s="32">
        <v>133477</v>
      </c>
      <c r="L14" s="32">
        <v>75576</v>
      </c>
      <c r="M14" s="32">
        <v>57901</v>
      </c>
      <c r="N14" s="66"/>
    </row>
    <row r="15" spans="1:14" ht="21" customHeight="1">
      <c r="A15" s="66"/>
      <c r="B15" s="183" t="s">
        <v>162</v>
      </c>
      <c r="C15" s="158"/>
      <c r="D15" s="32">
        <v>41352</v>
      </c>
      <c r="E15" s="32">
        <v>21851</v>
      </c>
      <c r="F15" s="32">
        <v>19501</v>
      </c>
      <c r="G15" s="32"/>
      <c r="H15" s="32">
        <v>29853</v>
      </c>
      <c r="I15" s="32">
        <v>20817</v>
      </c>
      <c r="J15" s="32">
        <v>9036</v>
      </c>
      <c r="K15" s="32">
        <v>109388</v>
      </c>
      <c r="L15" s="32">
        <v>60271</v>
      </c>
      <c r="M15" s="32">
        <v>49117</v>
      </c>
      <c r="N15" s="66"/>
    </row>
    <row r="16" spans="1:14" ht="21" customHeight="1">
      <c r="A16" s="66"/>
      <c r="B16" s="183" t="s">
        <v>163</v>
      </c>
      <c r="C16" s="158"/>
      <c r="D16" s="32">
        <v>49921</v>
      </c>
      <c r="E16" s="32">
        <v>29787</v>
      </c>
      <c r="F16" s="32">
        <v>20134</v>
      </c>
      <c r="G16" s="32"/>
      <c r="H16" s="32">
        <v>40760</v>
      </c>
      <c r="I16" s="32">
        <v>27537</v>
      </c>
      <c r="J16" s="32">
        <v>13223</v>
      </c>
      <c r="K16" s="32">
        <v>149646</v>
      </c>
      <c r="L16" s="32">
        <v>87441</v>
      </c>
      <c r="M16" s="32">
        <v>62205</v>
      </c>
      <c r="N16" s="66"/>
    </row>
    <row r="17" spans="1:14" ht="21" customHeight="1">
      <c r="A17" s="66"/>
      <c r="B17" s="183" t="s">
        <v>525</v>
      </c>
      <c r="C17" s="158"/>
      <c r="D17" s="32">
        <v>22219</v>
      </c>
      <c r="E17" s="32">
        <v>13526</v>
      </c>
      <c r="F17" s="32">
        <v>8693</v>
      </c>
      <c r="G17" s="32"/>
      <c r="H17" s="32">
        <v>1270</v>
      </c>
      <c r="I17" s="32">
        <v>771</v>
      </c>
      <c r="J17" s="32">
        <v>499</v>
      </c>
      <c r="K17" s="32">
        <v>4429</v>
      </c>
      <c r="L17" s="32">
        <v>1984</v>
      </c>
      <c r="M17" s="32">
        <v>2445</v>
      </c>
      <c r="N17" s="66"/>
    </row>
    <row r="18" spans="1:14" ht="6" customHeight="1" thickBot="1">
      <c r="A18" s="53"/>
      <c r="B18" s="53"/>
      <c r="C18" s="16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</row>
    <row r="19" spans="1:14" s="312" customFormat="1" ht="16.5" customHeight="1">
      <c r="A19" s="66" t="s">
        <v>425</v>
      </c>
      <c r="B19" s="66"/>
      <c r="C19" s="17"/>
      <c r="D19" s="18"/>
      <c r="E19" s="18"/>
      <c r="F19" s="18"/>
      <c r="G19" s="457"/>
      <c r="H19" s="457"/>
      <c r="I19" s="457"/>
      <c r="J19" s="18"/>
      <c r="K19" s="73"/>
      <c r="L19" s="457" t="s">
        <v>337</v>
      </c>
      <c r="M19" s="457"/>
      <c r="N19" s="457"/>
    </row>
    <row r="20" ht="13.5">
      <c r="N20" s="23"/>
    </row>
  </sheetData>
  <sheetProtection/>
  <mergeCells count="11">
    <mergeCell ref="K5:N5"/>
    <mergeCell ref="G19:I19"/>
    <mergeCell ref="L19:N19"/>
    <mergeCell ref="B5:B6"/>
    <mergeCell ref="A5:A6"/>
    <mergeCell ref="A1:N1"/>
    <mergeCell ref="L4:N4"/>
    <mergeCell ref="A3:N3"/>
    <mergeCell ref="C5:C6"/>
    <mergeCell ref="D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75390625" style="1" customWidth="1"/>
    <col min="4" max="4" width="0.5" style="1" customWidth="1"/>
    <col min="5" max="9" width="14.625" style="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31" customFormat="1" ht="19.5" customHeight="1">
      <c r="A1" s="360" t="s">
        <v>423</v>
      </c>
      <c r="B1" s="360"/>
      <c r="C1" s="360"/>
      <c r="D1" s="360"/>
      <c r="E1" s="360"/>
      <c r="F1" s="360"/>
      <c r="G1" s="360"/>
      <c r="H1" s="360"/>
      <c r="I1" s="360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5"/>
    </row>
    <row r="2" spans="1:20" s="31" customFormat="1" ht="16.5" customHeight="1" thickBot="1">
      <c r="A2" s="32"/>
      <c r="B2" s="32"/>
      <c r="D2" s="54"/>
      <c r="E2" s="54"/>
      <c r="F2" s="54"/>
      <c r="G2" s="54"/>
      <c r="H2" s="54"/>
      <c r="I2" s="87" t="s">
        <v>38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1" s="170" customFormat="1" ht="19.5" customHeight="1">
      <c r="A3" s="167"/>
      <c r="B3" s="469" t="s">
        <v>332</v>
      </c>
      <c r="C3" s="469"/>
      <c r="D3" s="81"/>
      <c r="E3" s="81" t="s">
        <v>15</v>
      </c>
      <c r="F3" s="81" t="s">
        <v>207</v>
      </c>
      <c r="G3" s="81" t="s">
        <v>250</v>
      </c>
      <c r="H3" s="167" t="s">
        <v>258</v>
      </c>
      <c r="I3" s="286" t="s">
        <v>331</v>
      </c>
      <c r="J3" s="169"/>
      <c r="K3" s="169"/>
    </row>
    <row r="4" spans="1:11" s="31" customFormat="1" ht="6" customHeight="1">
      <c r="A4" s="66"/>
      <c r="B4" s="66"/>
      <c r="C4" s="66"/>
      <c r="D4" s="58"/>
      <c r="E4" s="32"/>
      <c r="F4" s="32"/>
      <c r="G4" s="32"/>
      <c r="H4" s="32"/>
      <c r="I4" s="19"/>
      <c r="J4" s="32"/>
      <c r="K4" s="32"/>
    </row>
    <row r="5" spans="1:11" s="31" customFormat="1" ht="19.5" customHeight="1">
      <c r="A5" s="66"/>
      <c r="B5" s="66" t="s">
        <v>424</v>
      </c>
      <c r="D5" s="106"/>
      <c r="E5" s="32"/>
      <c r="F5" s="32"/>
      <c r="G5" s="32"/>
      <c r="H5" s="32"/>
      <c r="I5" s="19"/>
      <c r="J5" s="32"/>
      <c r="K5" s="32"/>
    </row>
    <row r="6" spans="1:11" s="31" customFormat="1" ht="19.5" customHeight="1">
      <c r="A6" s="66"/>
      <c r="B6" s="66"/>
      <c r="C6" s="171" t="s">
        <v>326</v>
      </c>
      <c r="D6" s="106"/>
      <c r="E6" s="325">
        <v>745784</v>
      </c>
      <c r="F6" s="325">
        <v>892002</v>
      </c>
      <c r="G6" s="325">
        <v>913095</v>
      </c>
      <c r="H6" s="325">
        <v>938620</v>
      </c>
      <c r="I6" s="326">
        <v>985584</v>
      </c>
      <c r="J6" s="32"/>
      <c r="K6" s="32"/>
    </row>
    <row r="7" spans="1:11" s="31" customFormat="1" ht="19.5" customHeight="1">
      <c r="A7" s="66"/>
      <c r="B7" s="66"/>
      <c r="C7" s="171" t="s">
        <v>327</v>
      </c>
      <c r="D7" s="106"/>
      <c r="E7" s="325">
        <v>558563</v>
      </c>
      <c r="F7" s="325">
        <v>593658</v>
      </c>
      <c r="G7" s="325">
        <v>609397</v>
      </c>
      <c r="H7" s="325">
        <v>633314</v>
      </c>
      <c r="I7" s="326">
        <v>661941</v>
      </c>
      <c r="J7" s="32"/>
      <c r="K7" s="32"/>
    </row>
    <row r="8" spans="1:11" s="31" customFormat="1" ht="19.5" customHeight="1">
      <c r="A8" s="66"/>
      <c r="B8" s="66"/>
      <c r="C8" s="171" t="s">
        <v>328</v>
      </c>
      <c r="D8" s="106"/>
      <c r="E8" s="325">
        <v>88471</v>
      </c>
      <c r="F8" s="325">
        <v>92210</v>
      </c>
      <c r="G8" s="325">
        <v>95294</v>
      </c>
      <c r="H8" s="325">
        <v>98483</v>
      </c>
      <c r="I8" s="326">
        <v>102739</v>
      </c>
      <c r="J8" s="32"/>
      <c r="K8" s="32"/>
    </row>
    <row r="9" spans="1:11" s="31" customFormat="1" ht="19.5" customHeight="1">
      <c r="A9" s="169"/>
      <c r="B9" s="169"/>
      <c r="C9" s="172" t="s">
        <v>166</v>
      </c>
      <c r="D9" s="173"/>
      <c r="E9" s="325">
        <v>44075</v>
      </c>
      <c r="F9" s="325">
        <v>46913</v>
      </c>
      <c r="G9" s="325">
        <v>44326</v>
      </c>
      <c r="H9" s="325">
        <v>46931</v>
      </c>
      <c r="I9" s="326">
        <v>49832</v>
      </c>
      <c r="J9" s="32"/>
      <c r="K9" s="32"/>
    </row>
    <row r="10" spans="1:11" s="31" customFormat="1" ht="19.5" customHeight="1">
      <c r="A10" s="169"/>
      <c r="B10" s="169"/>
      <c r="C10" s="172" t="s">
        <v>167</v>
      </c>
      <c r="D10" s="173"/>
      <c r="E10" s="325">
        <v>83345</v>
      </c>
      <c r="F10" s="325">
        <v>66569</v>
      </c>
      <c r="G10" s="325">
        <v>56190</v>
      </c>
      <c r="H10" s="325">
        <v>50684</v>
      </c>
      <c r="I10" s="326">
        <v>53142</v>
      </c>
      <c r="J10" s="32"/>
      <c r="K10" s="32"/>
    </row>
    <row r="11" spans="1:11" s="31" customFormat="1" ht="19.5" customHeight="1">
      <c r="A11" s="66"/>
      <c r="B11" s="66"/>
      <c r="C11" s="171" t="s">
        <v>329</v>
      </c>
      <c r="D11" s="106"/>
      <c r="E11" s="332" t="s">
        <v>590</v>
      </c>
      <c r="F11" s="332" t="s">
        <v>590</v>
      </c>
      <c r="G11" s="332" t="s">
        <v>590</v>
      </c>
      <c r="H11" s="332" t="s">
        <v>590</v>
      </c>
      <c r="I11" s="331" t="s">
        <v>590</v>
      </c>
      <c r="J11" s="32"/>
      <c r="K11" s="32"/>
    </row>
    <row r="12" spans="1:11" s="31" customFormat="1" ht="19.5" customHeight="1">
      <c r="A12" s="169"/>
      <c r="B12" s="169"/>
      <c r="C12" s="172" t="s">
        <v>168</v>
      </c>
      <c r="D12" s="173"/>
      <c r="E12" s="325">
        <v>58250</v>
      </c>
      <c r="F12" s="325">
        <v>59987</v>
      </c>
      <c r="G12" s="325">
        <v>65726</v>
      </c>
      <c r="H12" s="325">
        <v>66578</v>
      </c>
      <c r="I12" s="326">
        <v>77503</v>
      </c>
      <c r="J12" s="32"/>
      <c r="K12" s="32"/>
    </row>
    <row r="13" spans="1:11" s="31" customFormat="1" ht="19.5" customHeight="1">
      <c r="A13" s="169"/>
      <c r="B13" s="169"/>
      <c r="C13" s="172" t="s">
        <v>169</v>
      </c>
      <c r="D13" s="173"/>
      <c r="E13" s="325">
        <v>1551</v>
      </c>
      <c r="F13" s="325">
        <v>1727</v>
      </c>
      <c r="G13" s="325">
        <v>1764</v>
      </c>
      <c r="H13" s="325">
        <v>1947</v>
      </c>
      <c r="I13" s="326">
        <v>2010</v>
      </c>
      <c r="J13" s="32"/>
      <c r="K13" s="32"/>
    </row>
    <row r="14" spans="1:11" s="31" customFormat="1" ht="19.5" customHeight="1">
      <c r="A14" s="169"/>
      <c r="B14" s="169"/>
      <c r="C14" s="172" t="s">
        <v>244</v>
      </c>
      <c r="D14" s="173"/>
      <c r="E14" s="325"/>
      <c r="F14" s="325">
        <v>123148</v>
      </c>
      <c r="G14" s="325">
        <v>135692</v>
      </c>
      <c r="H14" s="325">
        <v>139166</v>
      </c>
      <c r="I14" s="326">
        <v>14156</v>
      </c>
      <c r="J14" s="32"/>
      <c r="K14" s="32"/>
    </row>
    <row r="15" spans="1:11" s="31" customFormat="1" ht="19.5" customHeight="1">
      <c r="A15" s="174"/>
      <c r="B15" s="468" t="s">
        <v>333</v>
      </c>
      <c r="C15" s="468"/>
      <c r="D15" s="175"/>
      <c r="E15" s="325"/>
      <c r="F15" s="325"/>
      <c r="G15" s="325"/>
      <c r="H15" s="325"/>
      <c r="I15" s="326"/>
      <c r="J15" s="32"/>
      <c r="K15" s="32"/>
    </row>
    <row r="16" spans="1:11" s="31" customFormat="1" ht="19.5" customHeight="1">
      <c r="A16" s="169"/>
      <c r="B16" s="468" t="s">
        <v>330</v>
      </c>
      <c r="C16" s="468"/>
      <c r="D16" s="173"/>
      <c r="E16" s="325"/>
      <c r="F16" s="325"/>
      <c r="G16" s="325"/>
      <c r="H16" s="325"/>
      <c r="I16" s="326"/>
      <c r="J16" s="32"/>
      <c r="K16" s="32"/>
    </row>
    <row r="17" spans="1:11" s="31" customFormat="1" ht="19.5" customHeight="1">
      <c r="A17" s="174"/>
      <c r="B17" s="174"/>
      <c r="C17" s="176" t="s">
        <v>165</v>
      </c>
      <c r="D17" s="175"/>
      <c r="E17" s="325">
        <v>1041960</v>
      </c>
      <c r="F17" s="325">
        <v>1011013</v>
      </c>
      <c r="G17" s="325">
        <v>998922</v>
      </c>
      <c r="H17" s="325">
        <v>982576</v>
      </c>
      <c r="I17" s="326">
        <v>997025</v>
      </c>
      <c r="J17" s="32"/>
      <c r="K17" s="32"/>
    </row>
    <row r="18" spans="1:11" s="31" customFormat="1" ht="19.5" customHeight="1">
      <c r="A18" s="169"/>
      <c r="B18" s="169"/>
      <c r="C18" s="176" t="s">
        <v>170</v>
      </c>
      <c r="D18" s="173"/>
      <c r="E18" s="325">
        <v>970064</v>
      </c>
      <c r="F18" s="325">
        <v>1004293</v>
      </c>
      <c r="G18" s="325">
        <v>986174</v>
      </c>
      <c r="H18" s="325">
        <v>970530</v>
      </c>
      <c r="I18" s="326">
        <v>983653</v>
      </c>
      <c r="J18" s="32"/>
      <c r="K18" s="32"/>
    </row>
    <row r="19" spans="1:11" s="31" customFormat="1" ht="19.5" customHeight="1">
      <c r="A19" s="169"/>
      <c r="B19" s="169"/>
      <c r="C19" s="176" t="s">
        <v>171</v>
      </c>
      <c r="D19" s="173"/>
      <c r="E19" s="325">
        <v>71896</v>
      </c>
      <c r="F19" s="325">
        <v>6720</v>
      </c>
      <c r="G19" s="325">
        <v>12748</v>
      </c>
      <c r="H19" s="325">
        <v>12046</v>
      </c>
      <c r="I19" s="326">
        <v>13372</v>
      </c>
      <c r="J19" s="32"/>
      <c r="K19" s="32"/>
    </row>
    <row r="20" spans="1:11" s="31" customFormat="1" ht="19.5" customHeight="1">
      <c r="A20" s="169"/>
      <c r="B20" s="169"/>
      <c r="C20" s="169"/>
      <c r="D20" s="173"/>
      <c r="E20" s="325"/>
      <c r="F20" s="325"/>
      <c r="G20" s="325"/>
      <c r="H20" s="325"/>
      <c r="I20" s="326"/>
      <c r="J20" s="32"/>
      <c r="K20" s="32"/>
    </row>
    <row r="21" spans="1:11" s="31" customFormat="1" ht="19.5" customHeight="1">
      <c r="A21" s="174"/>
      <c r="B21" s="468" t="s">
        <v>164</v>
      </c>
      <c r="C21" s="468"/>
      <c r="D21" s="175"/>
      <c r="E21" s="325"/>
      <c r="F21" s="325"/>
      <c r="G21" s="325"/>
      <c r="H21" s="325"/>
      <c r="I21" s="326"/>
      <c r="J21" s="32"/>
      <c r="K21" s="32"/>
    </row>
    <row r="22" spans="1:11" s="31" customFormat="1" ht="19.5" customHeight="1">
      <c r="A22" s="169"/>
      <c r="B22" s="169"/>
      <c r="C22" s="176" t="s">
        <v>165</v>
      </c>
      <c r="D22" s="173"/>
      <c r="E22" s="325">
        <v>16772</v>
      </c>
      <c r="F22" s="325">
        <v>22604</v>
      </c>
      <c r="G22" s="325">
        <v>21965</v>
      </c>
      <c r="H22" s="325">
        <v>25808</v>
      </c>
      <c r="I22" s="326">
        <v>31937</v>
      </c>
      <c r="J22" s="32"/>
      <c r="K22" s="32"/>
    </row>
    <row r="23" spans="1:11" s="31" customFormat="1" ht="19.5" customHeight="1">
      <c r="A23" s="169"/>
      <c r="B23" s="169"/>
      <c r="C23" s="176" t="s">
        <v>172</v>
      </c>
      <c r="D23" s="173"/>
      <c r="E23" s="325">
        <v>12452</v>
      </c>
      <c r="F23" s="325">
        <v>17948</v>
      </c>
      <c r="G23" s="325">
        <v>17828</v>
      </c>
      <c r="H23" s="325">
        <v>21849</v>
      </c>
      <c r="I23" s="326">
        <v>27935</v>
      </c>
      <c r="J23" s="73"/>
      <c r="K23" s="73"/>
    </row>
    <row r="24" spans="1:11" s="31" customFormat="1" ht="19.5" customHeight="1">
      <c r="A24" s="169"/>
      <c r="B24" s="169"/>
      <c r="C24" s="176" t="s">
        <v>173</v>
      </c>
      <c r="D24" s="173"/>
      <c r="E24" s="325">
        <v>3555</v>
      </c>
      <c r="F24" s="325">
        <v>3798</v>
      </c>
      <c r="G24" s="325">
        <v>3302</v>
      </c>
      <c r="H24" s="325">
        <v>3250</v>
      </c>
      <c r="I24" s="326">
        <v>3258</v>
      </c>
      <c r="J24" s="73"/>
      <c r="K24" s="73"/>
    </row>
    <row r="25" spans="1:11" s="31" customFormat="1" ht="19.5" customHeight="1">
      <c r="A25" s="169"/>
      <c r="B25" s="169"/>
      <c r="C25" s="176" t="s">
        <v>174</v>
      </c>
      <c r="D25" s="173"/>
      <c r="E25" s="325">
        <v>765</v>
      </c>
      <c r="F25" s="325">
        <v>858</v>
      </c>
      <c r="G25" s="325">
        <v>835</v>
      </c>
      <c r="H25" s="325">
        <v>709</v>
      </c>
      <c r="I25" s="326">
        <v>744</v>
      </c>
      <c r="J25" s="75"/>
      <c r="K25" s="75"/>
    </row>
    <row r="26" spans="1:11" s="31" customFormat="1" ht="6" customHeight="1" thickBot="1">
      <c r="A26" s="53"/>
      <c r="B26" s="53"/>
      <c r="C26" s="53"/>
      <c r="D26" s="53"/>
      <c r="E26" s="177"/>
      <c r="F26" s="54"/>
      <c r="G26" s="54"/>
      <c r="H26" s="54"/>
      <c r="I26" s="22"/>
      <c r="J26" s="73"/>
      <c r="K26" s="73"/>
    </row>
    <row r="27" spans="1:20" s="31" customFormat="1" ht="18" customHeight="1">
      <c r="A27" s="66" t="s">
        <v>426</v>
      </c>
      <c r="B27" s="66"/>
      <c r="C27" s="66"/>
      <c r="E27" s="32"/>
      <c r="F27" s="32" t="s">
        <v>104</v>
      </c>
      <c r="G27" s="32"/>
      <c r="H27" s="32"/>
      <c r="I27" s="18"/>
      <c r="J27" s="73"/>
      <c r="K27" s="73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ht="18" customHeight="1">
      <c r="A28" s="467" t="s">
        <v>463</v>
      </c>
      <c r="B28" s="467"/>
      <c r="C28" s="467"/>
      <c r="D28" s="467"/>
      <c r="E28" s="467"/>
      <c r="F28" s="467"/>
      <c r="G28" s="178"/>
      <c r="H28" s="178"/>
      <c r="I28" s="287"/>
      <c r="J28" s="174"/>
      <c r="K28" s="174"/>
      <c r="L28" s="32"/>
      <c r="M28" s="32"/>
      <c r="N28" s="32"/>
      <c r="O28" s="32"/>
      <c r="P28" s="32"/>
      <c r="Q28" s="32"/>
      <c r="R28" s="32"/>
      <c r="S28" s="32"/>
      <c r="T28" s="32"/>
    </row>
    <row r="29" spans="1:3" ht="13.5">
      <c r="A29" s="15"/>
      <c r="B29" s="15"/>
      <c r="C29" s="15"/>
    </row>
    <row r="30" spans="1:3" ht="13.5">
      <c r="A30" s="15"/>
      <c r="B30" s="15"/>
      <c r="C30" s="15"/>
    </row>
    <row r="31" spans="1:3" ht="13.5">
      <c r="A31" s="15"/>
      <c r="B31" s="15"/>
      <c r="C31" s="15"/>
    </row>
    <row r="32" spans="1:3" ht="13.5">
      <c r="A32" s="15"/>
      <c r="B32" s="15"/>
      <c r="C32" s="15"/>
    </row>
    <row r="33" spans="1:3" ht="13.5">
      <c r="A33" s="15"/>
      <c r="B33" s="15"/>
      <c r="C33" s="15"/>
    </row>
    <row r="34" spans="1:3" ht="13.5">
      <c r="A34" s="15"/>
      <c r="C34" s="15"/>
    </row>
    <row r="35" spans="1:3" ht="13.5">
      <c r="A35" s="15"/>
      <c r="C35" s="15"/>
    </row>
    <row r="36" spans="1:3" ht="13.5">
      <c r="A36" s="15"/>
      <c r="C36" s="15"/>
    </row>
    <row r="37" ht="13.5">
      <c r="C37" s="15"/>
    </row>
  </sheetData>
  <sheetProtection/>
  <mergeCells count="6">
    <mergeCell ref="A28:F28"/>
    <mergeCell ref="A1:I1"/>
    <mergeCell ref="B15:C15"/>
    <mergeCell ref="B21:C21"/>
    <mergeCell ref="B16:C16"/>
    <mergeCell ref="B3:C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358" t="s">
        <v>321</v>
      </c>
      <c r="B1" s="358"/>
      <c r="C1" s="358"/>
      <c r="D1" s="358"/>
      <c r="E1" s="358"/>
      <c r="F1" s="358"/>
      <c r="G1" s="358"/>
      <c r="H1" s="1"/>
      <c r="I1" s="1"/>
    </row>
    <row r="2" spans="1:7" s="159" customFormat="1" ht="9" customHeight="1">
      <c r="A2" s="165"/>
      <c r="B2" s="160"/>
      <c r="C2" s="160"/>
      <c r="D2" s="160"/>
      <c r="E2" s="160"/>
      <c r="F2" s="160"/>
      <c r="G2" s="160"/>
    </row>
    <row r="3" spans="1:7" s="31" customFormat="1" ht="18" customHeight="1" thickBot="1">
      <c r="A3" s="53"/>
      <c r="B3" s="54"/>
      <c r="C3" s="54"/>
      <c r="D3" s="54"/>
      <c r="E3" s="54"/>
      <c r="F3" s="54"/>
      <c r="G3" s="166" t="s">
        <v>39</v>
      </c>
    </row>
    <row r="4" spans="1:7" s="31" customFormat="1" ht="24" customHeight="1">
      <c r="A4" s="355" t="s">
        <v>263</v>
      </c>
      <c r="B4" s="346" t="s">
        <v>325</v>
      </c>
      <c r="C4" s="346"/>
      <c r="D4" s="346"/>
      <c r="E4" s="346" t="s">
        <v>175</v>
      </c>
      <c r="F4" s="346" t="s">
        <v>176</v>
      </c>
      <c r="G4" s="348" t="s">
        <v>324</v>
      </c>
    </row>
    <row r="5" spans="1:7" s="31" customFormat="1" ht="24" customHeight="1">
      <c r="A5" s="353"/>
      <c r="B5" s="143" t="s">
        <v>262</v>
      </c>
      <c r="C5" s="143" t="s">
        <v>322</v>
      </c>
      <c r="D5" s="143" t="s">
        <v>323</v>
      </c>
      <c r="E5" s="471"/>
      <c r="F5" s="471"/>
      <c r="G5" s="470"/>
    </row>
    <row r="6" spans="1:7" s="31" customFormat="1" ht="6" customHeight="1">
      <c r="A6" s="58"/>
      <c r="B6" s="32"/>
      <c r="C6" s="32"/>
      <c r="D6" s="32"/>
      <c r="E6" s="32"/>
      <c r="F6" s="32"/>
      <c r="G6" s="73"/>
    </row>
    <row r="7" spans="1:7" s="31" customFormat="1" ht="24.75" customHeight="1">
      <c r="A7" s="59" t="s">
        <v>14</v>
      </c>
      <c r="B7" s="325">
        <v>101883</v>
      </c>
      <c r="C7" s="325">
        <v>56379</v>
      </c>
      <c r="D7" s="325">
        <v>45504</v>
      </c>
      <c r="E7" s="325">
        <v>2614</v>
      </c>
      <c r="F7" s="325">
        <v>49</v>
      </c>
      <c r="G7" s="325">
        <v>37237</v>
      </c>
    </row>
    <row r="8" spans="1:7" s="31" customFormat="1" ht="24.75" customHeight="1">
      <c r="A8" s="59">
        <v>14</v>
      </c>
      <c r="B8" s="325">
        <v>97914</v>
      </c>
      <c r="C8" s="325">
        <v>53717</v>
      </c>
      <c r="D8" s="325">
        <v>44197</v>
      </c>
      <c r="E8" s="325">
        <v>3169</v>
      </c>
      <c r="F8" s="325">
        <v>42</v>
      </c>
      <c r="G8" s="325">
        <v>41836</v>
      </c>
    </row>
    <row r="9" spans="1:7" s="31" customFormat="1" ht="24.75" customHeight="1">
      <c r="A9" s="59">
        <v>15</v>
      </c>
      <c r="B9" s="325">
        <v>108577</v>
      </c>
      <c r="C9" s="325">
        <v>62753</v>
      </c>
      <c r="D9" s="325">
        <v>45824</v>
      </c>
      <c r="E9" s="325">
        <v>2892</v>
      </c>
      <c r="F9" s="325">
        <v>46</v>
      </c>
      <c r="G9" s="325">
        <v>46422</v>
      </c>
    </row>
    <row r="10" spans="1:7" s="31" customFormat="1" ht="24.75" customHeight="1">
      <c r="A10" s="59">
        <v>16</v>
      </c>
      <c r="B10" s="325">
        <v>109861</v>
      </c>
      <c r="C10" s="325">
        <v>62522</v>
      </c>
      <c r="D10" s="325">
        <v>47339</v>
      </c>
      <c r="E10" s="325">
        <v>2867</v>
      </c>
      <c r="F10" s="325">
        <v>52</v>
      </c>
      <c r="G10" s="325">
        <v>40808</v>
      </c>
    </row>
    <row r="11" spans="1:7" s="17" customFormat="1" ht="25.5" customHeight="1">
      <c r="A11" s="258">
        <v>17</v>
      </c>
      <c r="B11" s="326">
        <v>95785</v>
      </c>
      <c r="C11" s="326">
        <v>52101</v>
      </c>
      <c r="D11" s="326">
        <v>43684</v>
      </c>
      <c r="E11" s="326">
        <v>3527</v>
      </c>
      <c r="F11" s="326">
        <v>60</v>
      </c>
      <c r="G11" s="326">
        <v>36409</v>
      </c>
    </row>
    <row r="12" spans="1:7" s="31" customFormat="1" ht="5.25" customHeight="1" thickBot="1">
      <c r="A12" s="60"/>
      <c r="B12" s="54"/>
      <c r="C12" s="54"/>
      <c r="D12" s="54"/>
      <c r="E12" s="54"/>
      <c r="F12" s="54"/>
      <c r="G12" s="54"/>
    </row>
    <row r="13" spans="1:7" s="31" customFormat="1" ht="19.5" customHeight="1">
      <c r="A13" s="31" t="s">
        <v>464</v>
      </c>
      <c r="B13" s="32"/>
      <c r="C13" s="32"/>
      <c r="D13" s="32"/>
      <c r="E13" s="32"/>
      <c r="F13" s="32"/>
      <c r="G13" s="73"/>
    </row>
    <row r="14" spans="2:7" s="31" customFormat="1" ht="13.5">
      <c r="B14" s="32"/>
      <c r="C14" s="32"/>
      <c r="D14" s="32"/>
      <c r="E14" s="32"/>
      <c r="F14" s="32"/>
      <c r="G14" s="73"/>
    </row>
    <row r="15" ht="13.5">
      <c r="G15" s="12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3" width="4.25390625" style="31" customWidth="1"/>
    <col min="4" max="6" width="5.50390625" style="31" customWidth="1"/>
    <col min="7" max="24" width="4.625" style="31" customWidth="1"/>
    <col min="25" max="25" width="4.375" style="31" customWidth="1"/>
    <col min="26" max="16384" width="9.00390625" style="31" customWidth="1"/>
  </cols>
  <sheetData>
    <row r="1" spans="1:25" s="250" customFormat="1" ht="21" customHeight="1">
      <c r="A1" s="362" t="s">
        <v>375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5" s="35" customFormat="1" ht="1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35" customFormat="1" ht="36" customHeight="1">
      <c r="A3" s="370" t="s">
        <v>263</v>
      </c>
      <c r="B3" s="368" t="s">
        <v>106</v>
      </c>
      <c r="C3" s="368" t="s">
        <v>44</v>
      </c>
      <c r="D3" s="363" t="s">
        <v>262</v>
      </c>
      <c r="E3" s="364"/>
      <c r="F3" s="365"/>
      <c r="G3" s="363" t="s">
        <v>450</v>
      </c>
      <c r="H3" s="364"/>
      <c r="I3" s="365"/>
      <c r="J3" s="363" t="s">
        <v>451</v>
      </c>
      <c r="K3" s="364"/>
      <c r="L3" s="365"/>
      <c r="M3" s="363" t="s">
        <v>452</v>
      </c>
      <c r="N3" s="364"/>
      <c r="O3" s="365"/>
      <c r="P3" s="363" t="s">
        <v>453</v>
      </c>
      <c r="Q3" s="364"/>
      <c r="R3" s="365"/>
      <c r="S3" s="363" t="s">
        <v>454</v>
      </c>
      <c r="T3" s="364"/>
      <c r="U3" s="365"/>
      <c r="V3" s="363" t="s">
        <v>455</v>
      </c>
      <c r="W3" s="364"/>
      <c r="X3" s="365"/>
      <c r="Y3" s="366" t="s">
        <v>107</v>
      </c>
    </row>
    <row r="4" spans="1:25" s="35" customFormat="1" ht="36" customHeight="1">
      <c r="A4" s="371"/>
      <c r="B4" s="369"/>
      <c r="C4" s="369"/>
      <c r="D4" s="248" t="s">
        <v>19</v>
      </c>
      <c r="E4" s="251" t="s">
        <v>45</v>
      </c>
      <c r="F4" s="251" t="s">
        <v>46</v>
      </c>
      <c r="G4" s="251" t="s">
        <v>19</v>
      </c>
      <c r="H4" s="251" t="s">
        <v>45</v>
      </c>
      <c r="I4" s="251" t="s">
        <v>46</v>
      </c>
      <c r="J4" s="251" t="s">
        <v>19</v>
      </c>
      <c r="K4" s="251" t="s">
        <v>45</v>
      </c>
      <c r="L4" s="251" t="s">
        <v>46</v>
      </c>
      <c r="M4" s="251" t="s">
        <v>19</v>
      </c>
      <c r="N4" s="251" t="s">
        <v>45</v>
      </c>
      <c r="O4" s="251" t="s">
        <v>46</v>
      </c>
      <c r="P4" s="251" t="s">
        <v>19</v>
      </c>
      <c r="Q4" s="251" t="s">
        <v>45</v>
      </c>
      <c r="R4" s="251" t="s">
        <v>46</v>
      </c>
      <c r="S4" s="251" t="s">
        <v>19</v>
      </c>
      <c r="T4" s="251" t="s">
        <v>45</v>
      </c>
      <c r="U4" s="251" t="s">
        <v>46</v>
      </c>
      <c r="V4" s="251" t="s">
        <v>19</v>
      </c>
      <c r="W4" s="251" t="s">
        <v>45</v>
      </c>
      <c r="X4" s="249" t="s">
        <v>46</v>
      </c>
      <c r="Y4" s="367"/>
    </row>
    <row r="5" spans="1:25" ht="9.7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58.5" customHeight="1">
      <c r="A6" s="41" t="s">
        <v>105</v>
      </c>
      <c r="B6" s="290">
        <v>48</v>
      </c>
      <c r="C6" s="290">
        <v>721</v>
      </c>
      <c r="D6" s="290">
        <v>21936</v>
      </c>
      <c r="E6" s="290">
        <v>11113</v>
      </c>
      <c r="F6" s="290">
        <v>10823</v>
      </c>
      <c r="G6" s="290">
        <v>3633</v>
      </c>
      <c r="H6" s="290">
        <v>1854</v>
      </c>
      <c r="I6" s="290">
        <v>1779</v>
      </c>
      <c r="J6" s="290">
        <v>3808</v>
      </c>
      <c r="K6" s="290">
        <v>1931</v>
      </c>
      <c r="L6" s="290">
        <v>1877</v>
      </c>
      <c r="M6" s="290">
        <v>3667</v>
      </c>
      <c r="N6" s="290">
        <v>1906</v>
      </c>
      <c r="O6" s="290">
        <v>1761</v>
      </c>
      <c r="P6" s="290">
        <v>3613</v>
      </c>
      <c r="Q6" s="290">
        <v>1753</v>
      </c>
      <c r="R6" s="290">
        <v>1860</v>
      </c>
      <c r="S6" s="290">
        <v>3678</v>
      </c>
      <c r="T6" s="290">
        <v>1865</v>
      </c>
      <c r="U6" s="290">
        <v>1813</v>
      </c>
      <c r="V6" s="290">
        <v>3537</v>
      </c>
      <c r="W6" s="290">
        <v>1804</v>
      </c>
      <c r="X6" s="290">
        <v>1733</v>
      </c>
      <c r="Y6" s="290">
        <v>111</v>
      </c>
    </row>
    <row r="7" spans="1:25" ht="58.5" customHeight="1">
      <c r="A7" s="41">
        <v>15</v>
      </c>
      <c r="B7" s="290">
        <v>48</v>
      </c>
      <c r="C7" s="290">
        <v>723</v>
      </c>
      <c r="D7" s="290">
        <v>22216</v>
      </c>
      <c r="E7" s="290">
        <v>11244</v>
      </c>
      <c r="F7" s="290">
        <v>10972</v>
      </c>
      <c r="G7" s="290">
        <v>3855</v>
      </c>
      <c r="H7" s="290">
        <v>1948</v>
      </c>
      <c r="I7" s="290">
        <v>1907</v>
      </c>
      <c r="J7" s="290">
        <v>3632</v>
      </c>
      <c r="K7" s="290">
        <v>1861</v>
      </c>
      <c r="L7" s="290">
        <v>1771</v>
      </c>
      <c r="M7" s="290">
        <v>3810</v>
      </c>
      <c r="N7" s="290">
        <v>1926</v>
      </c>
      <c r="O7" s="290">
        <v>1884</v>
      </c>
      <c r="P7" s="290">
        <v>3643</v>
      </c>
      <c r="Q7" s="290">
        <v>1896</v>
      </c>
      <c r="R7" s="290">
        <v>1747</v>
      </c>
      <c r="S7" s="290">
        <v>3601</v>
      </c>
      <c r="T7" s="290">
        <v>1748</v>
      </c>
      <c r="U7" s="290">
        <v>1853</v>
      </c>
      <c r="V7" s="290">
        <v>3675</v>
      </c>
      <c r="W7" s="290">
        <v>1865</v>
      </c>
      <c r="X7" s="290">
        <v>1810</v>
      </c>
      <c r="Y7" s="290">
        <v>103</v>
      </c>
    </row>
    <row r="8" spans="1:25" ht="58.5" customHeight="1">
      <c r="A8" s="41">
        <v>16</v>
      </c>
      <c r="B8" s="290">
        <v>48</v>
      </c>
      <c r="C8" s="290">
        <v>721</v>
      </c>
      <c r="D8" s="290">
        <v>22206</v>
      </c>
      <c r="E8" s="290">
        <v>11275</v>
      </c>
      <c r="F8" s="290">
        <v>10931</v>
      </c>
      <c r="G8" s="290">
        <v>3681</v>
      </c>
      <c r="H8" s="290">
        <v>1884</v>
      </c>
      <c r="I8" s="290">
        <v>1797</v>
      </c>
      <c r="J8" s="290">
        <v>3860</v>
      </c>
      <c r="K8" s="290">
        <v>1960</v>
      </c>
      <c r="L8" s="290">
        <v>1900</v>
      </c>
      <c r="M8" s="290">
        <v>3634</v>
      </c>
      <c r="N8" s="290">
        <v>1865</v>
      </c>
      <c r="O8" s="290">
        <v>1769</v>
      </c>
      <c r="P8" s="290">
        <v>3810</v>
      </c>
      <c r="Q8" s="290">
        <v>1929</v>
      </c>
      <c r="R8" s="290">
        <v>1881</v>
      </c>
      <c r="S8" s="290">
        <v>3624</v>
      </c>
      <c r="T8" s="290">
        <v>1874</v>
      </c>
      <c r="U8" s="290">
        <v>1750</v>
      </c>
      <c r="V8" s="290">
        <v>3597</v>
      </c>
      <c r="W8" s="290">
        <v>1763</v>
      </c>
      <c r="X8" s="290">
        <v>1834</v>
      </c>
      <c r="Y8" s="290">
        <v>107</v>
      </c>
    </row>
    <row r="9" spans="1:25" ht="58.5" customHeight="1">
      <c r="A9" s="41">
        <v>17</v>
      </c>
      <c r="B9" s="290">
        <v>48</v>
      </c>
      <c r="C9" s="291">
        <v>743</v>
      </c>
      <c r="D9" s="291">
        <f aca="true" t="shared" si="0" ref="D9:F10">SUM(G9,J9,M9,P9,S9,V9)</f>
        <v>22425</v>
      </c>
      <c r="E9" s="291">
        <f t="shared" si="0"/>
        <v>11526</v>
      </c>
      <c r="F9" s="291">
        <f t="shared" si="0"/>
        <v>10899</v>
      </c>
      <c r="G9" s="291">
        <f>SUM(H9,I9)</f>
        <v>3777</v>
      </c>
      <c r="H9" s="291">
        <v>1981</v>
      </c>
      <c r="I9" s="291">
        <v>1796</v>
      </c>
      <c r="J9" s="291">
        <f>SUM(K9,L9)</f>
        <v>3679</v>
      </c>
      <c r="K9" s="291">
        <v>1897</v>
      </c>
      <c r="L9" s="291">
        <v>1782</v>
      </c>
      <c r="M9" s="291">
        <f>SUM(N9,O9)</f>
        <v>3889</v>
      </c>
      <c r="N9" s="291">
        <v>1970</v>
      </c>
      <c r="O9" s="291">
        <v>1919</v>
      </c>
      <c r="P9" s="291">
        <f>SUM(Q9,R9)</f>
        <v>3613</v>
      </c>
      <c r="Q9" s="291">
        <v>1857</v>
      </c>
      <c r="R9" s="291">
        <v>1756</v>
      </c>
      <c r="S9" s="291">
        <f>SUM(T9,U9)</f>
        <v>3841</v>
      </c>
      <c r="T9" s="291">
        <v>1951</v>
      </c>
      <c r="U9" s="291">
        <v>1890</v>
      </c>
      <c r="V9" s="291">
        <f>SUM(W9,X9)</f>
        <v>3626</v>
      </c>
      <c r="W9" s="291">
        <v>1870</v>
      </c>
      <c r="X9" s="291">
        <v>1756</v>
      </c>
      <c r="Y9" s="291">
        <v>111</v>
      </c>
    </row>
    <row r="10" spans="1:63" s="17" customFormat="1" ht="58.5" customHeight="1">
      <c r="A10" s="289">
        <v>18</v>
      </c>
      <c r="B10" s="292">
        <v>49</v>
      </c>
      <c r="C10" s="293">
        <v>787</v>
      </c>
      <c r="D10" s="293">
        <f t="shared" si="0"/>
        <v>23573</v>
      </c>
      <c r="E10" s="293">
        <f t="shared" si="0"/>
        <v>12116</v>
      </c>
      <c r="F10" s="293">
        <f t="shared" si="0"/>
        <v>11457</v>
      </c>
      <c r="G10" s="293">
        <f>SUM(H10,I10)</f>
        <v>4005</v>
      </c>
      <c r="H10" s="293">
        <v>2067</v>
      </c>
      <c r="I10" s="293">
        <v>1938</v>
      </c>
      <c r="J10" s="293">
        <f>SUM(K10,L10)</f>
        <v>3931</v>
      </c>
      <c r="K10" s="293">
        <v>2069</v>
      </c>
      <c r="L10" s="293">
        <v>1862</v>
      </c>
      <c r="M10" s="293">
        <f>SUM(N10,O10)</f>
        <v>3832</v>
      </c>
      <c r="N10" s="293">
        <v>1959</v>
      </c>
      <c r="O10" s="293">
        <v>1873</v>
      </c>
      <c r="P10" s="293">
        <f>SUM(Q10,R10)</f>
        <v>4044</v>
      </c>
      <c r="Q10" s="293">
        <v>2049</v>
      </c>
      <c r="R10" s="293">
        <v>1995</v>
      </c>
      <c r="S10" s="293">
        <f>SUM(T10,U10)</f>
        <v>3786</v>
      </c>
      <c r="T10" s="293">
        <v>1944</v>
      </c>
      <c r="U10" s="293">
        <v>1842</v>
      </c>
      <c r="V10" s="293">
        <f>SUM(W10,X10)</f>
        <v>3975</v>
      </c>
      <c r="W10" s="293">
        <v>2028</v>
      </c>
      <c r="X10" s="293">
        <v>1947</v>
      </c>
      <c r="Y10" s="293">
        <v>120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25" ht="9" customHeight="1" thickBot="1">
      <c r="A11" s="252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</row>
    <row r="12" spans="1:25" s="35" customFormat="1" ht="22.5" customHeight="1">
      <c r="A12" s="35" t="s">
        <v>449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4.25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7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17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2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2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2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12">
    <mergeCell ref="B3:B4"/>
    <mergeCell ref="A3:A4"/>
    <mergeCell ref="A1:Y1"/>
    <mergeCell ref="M3:O3"/>
    <mergeCell ref="J3:L3"/>
    <mergeCell ref="G3:I3"/>
    <mergeCell ref="Y3:Y4"/>
    <mergeCell ref="V3:X3"/>
    <mergeCell ref="S3:U3"/>
    <mergeCell ref="P3:R3"/>
    <mergeCell ref="D3:F3"/>
    <mergeCell ref="C3:C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5" customWidth="1"/>
    <col min="2" max="2" width="8.50390625" style="25" customWidth="1"/>
    <col min="3" max="3" width="8.75390625" style="25" customWidth="1"/>
    <col min="4" max="10" width="8.50390625" style="25" customWidth="1"/>
    <col min="11" max="11" width="8.625" style="25" customWidth="1"/>
    <col min="12" max="16384" width="9.00390625" style="25" customWidth="1"/>
  </cols>
  <sheetData>
    <row r="1" spans="1:12" ht="19.5" customHeight="1">
      <c r="A1" s="474" t="s">
        <v>177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17"/>
    </row>
    <row r="2" spans="1:12" ht="9" customHeight="1" thickBot="1">
      <c r="A2" s="161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</row>
    <row r="3" spans="1:12" s="31" customFormat="1" ht="24" customHeight="1">
      <c r="A3" s="353" t="s">
        <v>263</v>
      </c>
      <c r="B3" s="346" t="s">
        <v>150</v>
      </c>
      <c r="C3" s="399" t="s">
        <v>317</v>
      </c>
      <c r="D3" s="346" t="s">
        <v>556</v>
      </c>
      <c r="E3" s="346"/>
      <c r="F3" s="346"/>
      <c r="G3" s="346"/>
      <c r="H3" s="346"/>
      <c r="I3" s="346" t="s">
        <v>555</v>
      </c>
      <c r="J3" s="348"/>
      <c r="K3" s="472" t="s">
        <v>422</v>
      </c>
      <c r="L3" s="66"/>
    </row>
    <row r="4" spans="1:12" s="31" customFormat="1" ht="24" customHeight="1">
      <c r="A4" s="475"/>
      <c r="B4" s="471"/>
      <c r="C4" s="346"/>
      <c r="D4" s="143" t="s">
        <v>178</v>
      </c>
      <c r="E4" s="143" t="s">
        <v>318</v>
      </c>
      <c r="F4" s="143" t="s">
        <v>319</v>
      </c>
      <c r="G4" s="143" t="s">
        <v>320</v>
      </c>
      <c r="H4" s="143" t="s">
        <v>179</v>
      </c>
      <c r="I4" s="143" t="s">
        <v>180</v>
      </c>
      <c r="J4" s="140" t="s">
        <v>181</v>
      </c>
      <c r="K4" s="473"/>
      <c r="L4" s="66"/>
    </row>
    <row r="5" spans="1:11" s="31" customFormat="1" ht="5.2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73"/>
    </row>
    <row r="6" spans="1:11" s="31" customFormat="1" ht="26.25" customHeight="1">
      <c r="A6" s="59" t="s">
        <v>14</v>
      </c>
      <c r="B6" s="73">
        <v>294</v>
      </c>
      <c r="C6" s="73">
        <v>55279</v>
      </c>
      <c r="D6" s="73">
        <v>14018</v>
      </c>
      <c r="E6" s="73">
        <v>2496</v>
      </c>
      <c r="F6" s="73">
        <v>7313</v>
      </c>
      <c r="G6" s="73">
        <v>2774</v>
      </c>
      <c r="H6" s="73">
        <v>1435</v>
      </c>
      <c r="I6" s="73">
        <v>1878</v>
      </c>
      <c r="J6" s="73">
        <v>30508</v>
      </c>
      <c r="K6" s="73">
        <v>10753</v>
      </c>
    </row>
    <row r="7" spans="1:11" s="31" customFormat="1" ht="26.25" customHeight="1">
      <c r="A7" s="59">
        <v>14</v>
      </c>
      <c r="B7" s="73">
        <v>293</v>
      </c>
      <c r="C7" s="73">
        <v>55891</v>
      </c>
      <c r="D7" s="73">
        <v>16010</v>
      </c>
      <c r="E7" s="73">
        <v>2729</v>
      </c>
      <c r="F7" s="73">
        <v>7558</v>
      </c>
      <c r="G7" s="73">
        <v>3234</v>
      </c>
      <c r="H7" s="73">
        <v>2489</v>
      </c>
      <c r="I7" s="73">
        <v>1866</v>
      </c>
      <c r="J7" s="73">
        <v>30993</v>
      </c>
      <c r="K7" s="73">
        <v>8888</v>
      </c>
    </row>
    <row r="8" spans="1:11" s="31" customFormat="1" ht="26.25" customHeight="1">
      <c r="A8" s="59">
        <v>15</v>
      </c>
      <c r="B8" s="73">
        <v>296</v>
      </c>
      <c r="C8" s="73">
        <v>57676</v>
      </c>
      <c r="D8" s="73">
        <v>17367</v>
      </c>
      <c r="E8" s="73">
        <v>2584</v>
      </c>
      <c r="F8" s="73">
        <v>8241</v>
      </c>
      <c r="G8" s="73">
        <v>3099</v>
      </c>
      <c r="H8" s="73">
        <v>3443</v>
      </c>
      <c r="I8" s="73">
        <v>1880</v>
      </c>
      <c r="J8" s="73">
        <v>30738</v>
      </c>
      <c r="K8" s="73">
        <v>9571</v>
      </c>
    </row>
    <row r="9" spans="1:11" s="31" customFormat="1" ht="26.25" customHeight="1">
      <c r="A9" s="59">
        <v>16</v>
      </c>
      <c r="B9" s="73">
        <v>294</v>
      </c>
      <c r="C9" s="73">
        <v>53591</v>
      </c>
      <c r="D9" s="73">
        <v>17224</v>
      </c>
      <c r="E9" s="73">
        <v>2819</v>
      </c>
      <c r="F9" s="73">
        <v>7304</v>
      </c>
      <c r="G9" s="73">
        <v>3087</v>
      </c>
      <c r="H9" s="73">
        <v>4014</v>
      </c>
      <c r="I9" s="73">
        <v>1916</v>
      </c>
      <c r="J9" s="73">
        <v>28183</v>
      </c>
      <c r="K9" s="73">
        <v>8184</v>
      </c>
    </row>
    <row r="10" spans="1:11" s="17" customFormat="1" ht="26.25" customHeight="1">
      <c r="A10" s="258">
        <v>17</v>
      </c>
      <c r="B10" s="19">
        <v>297</v>
      </c>
      <c r="C10" s="19">
        <v>55580</v>
      </c>
      <c r="D10" s="19">
        <v>20404</v>
      </c>
      <c r="E10" s="19">
        <v>2921</v>
      </c>
      <c r="F10" s="19">
        <v>7264</v>
      </c>
      <c r="G10" s="19">
        <v>4410</v>
      </c>
      <c r="H10" s="19">
        <v>5809</v>
      </c>
      <c r="I10" s="19">
        <v>1868</v>
      </c>
      <c r="J10" s="19">
        <v>27636</v>
      </c>
      <c r="K10" s="19">
        <v>7540</v>
      </c>
    </row>
    <row r="11" spans="1:11" s="31" customFormat="1" ht="6" customHeight="1" thickBot="1">
      <c r="A11" s="60"/>
      <c r="B11" s="149"/>
      <c r="C11" s="54"/>
      <c r="D11" s="54"/>
      <c r="E11" s="53"/>
      <c r="F11" s="53"/>
      <c r="G11" s="53"/>
      <c r="H11" s="53"/>
      <c r="I11" s="54"/>
      <c r="J11" s="54"/>
      <c r="K11" s="53"/>
    </row>
    <row r="12" spans="1:11" s="31" customFormat="1" ht="18" customHeight="1">
      <c r="A12" s="31" t="s">
        <v>465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</sheetData>
  <sheetProtection/>
  <mergeCells count="7">
    <mergeCell ref="K3:K4"/>
    <mergeCell ref="C3:C4"/>
    <mergeCell ref="A1:K1"/>
    <mergeCell ref="B3:B4"/>
    <mergeCell ref="D3:H3"/>
    <mergeCell ref="I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5.25390625" style="25" customWidth="1"/>
    <col min="2" max="4" width="27.125" style="25" customWidth="1"/>
    <col min="5" max="16384" width="9.00390625" style="25" customWidth="1"/>
  </cols>
  <sheetData>
    <row r="1" spans="1:5" ht="17.25">
      <c r="A1" s="460" t="s">
        <v>182</v>
      </c>
      <c r="B1" s="460"/>
      <c r="C1" s="460"/>
      <c r="D1" s="460"/>
      <c r="E1" s="17"/>
    </row>
    <row r="2" spans="1:4" s="31" customFormat="1" ht="9" customHeight="1">
      <c r="A2" s="35"/>
      <c r="B2" s="32"/>
      <c r="C2" s="32"/>
      <c r="D2" s="32"/>
    </row>
    <row r="3" spans="1:4" s="31" customFormat="1" ht="18" customHeight="1" thickBot="1">
      <c r="A3" s="53"/>
      <c r="B3" s="54"/>
      <c r="C3" s="54"/>
      <c r="D3" s="166" t="s">
        <v>39</v>
      </c>
    </row>
    <row r="4" spans="1:4" s="31" customFormat="1" ht="24" customHeight="1">
      <c r="A4" s="55" t="s">
        <v>263</v>
      </c>
      <c r="B4" s="56" t="s">
        <v>183</v>
      </c>
      <c r="C4" s="56" t="s">
        <v>184</v>
      </c>
      <c r="D4" s="57" t="s">
        <v>185</v>
      </c>
    </row>
    <row r="5" spans="1:4" s="31" customFormat="1" ht="6" customHeight="1">
      <c r="A5" s="106"/>
      <c r="B5" s="32"/>
      <c r="C5" s="32"/>
      <c r="D5" s="32"/>
    </row>
    <row r="6" spans="1:4" s="31" customFormat="1" ht="24" customHeight="1">
      <c r="A6" s="59" t="s">
        <v>14</v>
      </c>
      <c r="B6" s="325">
        <v>770</v>
      </c>
      <c r="C6" s="325">
        <v>33224</v>
      </c>
      <c r="D6" s="325">
        <v>55811</v>
      </c>
    </row>
    <row r="7" spans="1:4" s="31" customFormat="1" ht="24.75" customHeight="1">
      <c r="A7" s="59">
        <v>14</v>
      </c>
      <c r="B7" s="325">
        <v>797</v>
      </c>
      <c r="C7" s="325">
        <v>33527</v>
      </c>
      <c r="D7" s="325">
        <v>59786</v>
      </c>
    </row>
    <row r="8" spans="1:4" s="31" customFormat="1" ht="24.75" customHeight="1">
      <c r="A8" s="59">
        <v>15</v>
      </c>
      <c r="B8" s="325">
        <v>700</v>
      </c>
      <c r="C8" s="325">
        <v>29012</v>
      </c>
      <c r="D8" s="325">
        <v>54385</v>
      </c>
    </row>
    <row r="9" spans="1:4" s="31" customFormat="1" ht="24.75" customHeight="1">
      <c r="A9" s="59">
        <v>16</v>
      </c>
      <c r="B9" s="325">
        <v>762</v>
      </c>
      <c r="C9" s="325">
        <v>29254</v>
      </c>
      <c r="D9" s="325">
        <v>55686</v>
      </c>
    </row>
    <row r="10" spans="1:4" s="17" customFormat="1" ht="24.75" customHeight="1">
      <c r="A10" s="258">
        <v>17</v>
      </c>
      <c r="B10" s="326">
        <v>761</v>
      </c>
      <c r="C10" s="326">
        <v>25771</v>
      </c>
      <c r="D10" s="326">
        <v>53223</v>
      </c>
    </row>
    <row r="11" spans="1:4" s="31" customFormat="1" ht="6" customHeight="1" thickBot="1">
      <c r="A11" s="60"/>
      <c r="B11" s="177"/>
      <c r="C11" s="54"/>
      <c r="D11" s="54"/>
    </row>
    <row r="12" spans="1:4" s="31" customFormat="1" ht="18" customHeight="1">
      <c r="A12" s="31" t="s">
        <v>466</v>
      </c>
      <c r="B12" s="32"/>
      <c r="C12" s="32"/>
      <c r="D12" s="32"/>
    </row>
    <row r="13" spans="2:4" s="31" customFormat="1" ht="13.5">
      <c r="B13" s="32"/>
      <c r="C13" s="32"/>
      <c r="D13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55" customWidth="1"/>
    <col min="2" max="10" width="6.375" style="17" customWidth="1"/>
    <col min="11" max="12" width="6.75390625" style="17" customWidth="1"/>
    <col min="13" max="13" width="7.125" style="17" customWidth="1"/>
    <col min="14" max="17" width="6.375" style="17" customWidth="1"/>
    <col min="18" max="16384" width="9.00390625" style="17" customWidth="1"/>
  </cols>
  <sheetData>
    <row r="1" spans="1:16" ht="20.25" customHeight="1">
      <c r="A1" s="476" t="s">
        <v>312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2" s="31" customFormat="1" ht="12" customHeight="1" thickBot="1">
      <c r="A2" s="65"/>
      <c r="B2" s="35"/>
    </row>
    <row r="3" spans="1:16" s="31" customFormat="1" ht="19.5" customHeight="1">
      <c r="A3" s="142" t="s">
        <v>486</v>
      </c>
      <c r="B3" s="150" t="s">
        <v>19</v>
      </c>
      <c r="C3" s="151" t="s">
        <v>302</v>
      </c>
      <c r="D3" s="151" t="s">
        <v>186</v>
      </c>
      <c r="E3" s="151" t="s">
        <v>296</v>
      </c>
      <c r="F3" s="151" t="s">
        <v>297</v>
      </c>
      <c r="G3" s="151" t="s">
        <v>298</v>
      </c>
      <c r="H3" s="151" t="s">
        <v>299</v>
      </c>
      <c r="I3" s="151" t="s">
        <v>300</v>
      </c>
      <c r="J3" s="151" t="s">
        <v>187</v>
      </c>
      <c r="K3" s="151" t="s">
        <v>188</v>
      </c>
      <c r="L3" s="151" t="s">
        <v>189</v>
      </c>
      <c r="M3" s="151" t="s">
        <v>190</v>
      </c>
      <c r="N3" s="151" t="s">
        <v>191</v>
      </c>
      <c r="O3" s="151" t="s">
        <v>301</v>
      </c>
      <c r="P3" s="152" t="s">
        <v>112</v>
      </c>
    </row>
    <row r="4" spans="1:2" s="31" customFormat="1" ht="6" customHeight="1">
      <c r="A4" s="59"/>
      <c r="B4" s="66"/>
    </row>
    <row r="5" spans="1:16" s="31" customFormat="1" ht="20.25" customHeight="1">
      <c r="A5" s="154"/>
      <c r="B5" s="477" t="s">
        <v>421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1:16" s="31" customFormat="1" ht="3" customHeight="1">
      <c r="A6" s="154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18" customHeight="1">
      <c r="A7" s="59" t="s">
        <v>205</v>
      </c>
      <c r="B7" s="66">
        <v>172</v>
      </c>
      <c r="C7" s="66">
        <v>22</v>
      </c>
      <c r="D7" s="66">
        <v>22</v>
      </c>
      <c r="E7" s="66">
        <v>3</v>
      </c>
      <c r="F7" s="66">
        <v>8</v>
      </c>
      <c r="G7" s="66">
        <v>14</v>
      </c>
      <c r="H7" s="66">
        <v>4</v>
      </c>
      <c r="I7" s="66">
        <v>3</v>
      </c>
      <c r="J7" s="66">
        <v>12</v>
      </c>
      <c r="K7" s="66">
        <v>1</v>
      </c>
      <c r="L7" s="66">
        <v>8</v>
      </c>
      <c r="M7" s="66">
        <v>61</v>
      </c>
      <c r="N7" s="66">
        <v>14</v>
      </c>
      <c r="O7" s="147" t="s">
        <v>316</v>
      </c>
      <c r="P7" s="156" t="s">
        <v>316</v>
      </c>
    </row>
    <row r="8" spans="1:16" s="31" customFormat="1" ht="18" customHeight="1">
      <c r="A8" s="59">
        <v>16</v>
      </c>
      <c r="B8" s="66">
        <v>173</v>
      </c>
      <c r="C8" s="66">
        <v>19</v>
      </c>
      <c r="D8" s="66">
        <v>22</v>
      </c>
      <c r="E8" s="147" t="s">
        <v>316</v>
      </c>
      <c r="F8" s="66">
        <v>11</v>
      </c>
      <c r="G8" s="66">
        <v>15</v>
      </c>
      <c r="H8" s="66">
        <v>2</v>
      </c>
      <c r="I8" s="66">
        <v>1</v>
      </c>
      <c r="J8" s="66">
        <v>19</v>
      </c>
      <c r="K8" s="66">
        <v>1</v>
      </c>
      <c r="L8" s="66">
        <v>2</v>
      </c>
      <c r="M8" s="66">
        <v>62</v>
      </c>
      <c r="N8" s="66">
        <v>13</v>
      </c>
      <c r="O8" s="147">
        <v>1</v>
      </c>
      <c r="P8" s="147">
        <v>5</v>
      </c>
    </row>
    <row r="9" spans="1:16" ht="18" customHeight="1">
      <c r="A9" s="258">
        <v>17</v>
      </c>
      <c r="B9" s="284">
        <f>SUM(B11:B22)</f>
        <v>173</v>
      </c>
      <c r="C9" s="284">
        <f aca="true" t="shared" si="0" ref="C9:P9">SUM(C11:C22)</f>
        <v>22</v>
      </c>
      <c r="D9" s="284">
        <f t="shared" si="0"/>
        <v>18</v>
      </c>
      <c r="E9" s="284">
        <f t="shared" si="0"/>
        <v>4</v>
      </c>
      <c r="F9" s="284">
        <f t="shared" si="0"/>
        <v>16</v>
      </c>
      <c r="G9" s="284">
        <f t="shared" si="0"/>
        <v>16</v>
      </c>
      <c r="H9" s="284">
        <f t="shared" si="0"/>
        <v>2</v>
      </c>
      <c r="I9" s="284" t="s">
        <v>536</v>
      </c>
      <c r="J9" s="284">
        <f t="shared" si="0"/>
        <v>13</v>
      </c>
      <c r="K9" s="284">
        <f t="shared" si="0"/>
        <v>2</v>
      </c>
      <c r="L9" s="284">
        <f t="shared" si="0"/>
        <v>10</v>
      </c>
      <c r="M9" s="284">
        <f t="shared" si="0"/>
        <v>55</v>
      </c>
      <c r="N9" s="284">
        <f t="shared" si="0"/>
        <v>13</v>
      </c>
      <c r="O9" s="284" t="s">
        <v>536</v>
      </c>
      <c r="P9" s="284">
        <f t="shared" si="0"/>
        <v>2</v>
      </c>
    </row>
    <row r="10" spans="1:2" s="31" customFormat="1" ht="12" customHeight="1">
      <c r="A10" s="59"/>
      <c r="B10" s="66" t="s">
        <v>0</v>
      </c>
    </row>
    <row r="11" spans="1:16" s="31" customFormat="1" ht="16.5" customHeight="1">
      <c r="A11" s="89" t="s">
        <v>304</v>
      </c>
      <c r="B11" s="147">
        <f>SUM(C11:P11)</f>
        <v>12</v>
      </c>
      <c r="C11" s="147">
        <v>1</v>
      </c>
      <c r="D11" s="147">
        <v>4</v>
      </c>
      <c r="E11" s="147" t="s">
        <v>405</v>
      </c>
      <c r="F11" s="147" t="s">
        <v>480</v>
      </c>
      <c r="G11" s="147">
        <v>2</v>
      </c>
      <c r="H11" s="147" t="s">
        <v>480</v>
      </c>
      <c r="I11" s="147" t="s">
        <v>480</v>
      </c>
      <c r="J11" s="147" t="s">
        <v>405</v>
      </c>
      <c r="K11" s="147" t="s">
        <v>480</v>
      </c>
      <c r="L11" s="147" t="s">
        <v>405</v>
      </c>
      <c r="M11" s="147">
        <v>5</v>
      </c>
      <c r="N11" s="147" t="s">
        <v>480</v>
      </c>
      <c r="O11" s="147" t="s">
        <v>480</v>
      </c>
      <c r="P11" s="147" t="s">
        <v>480</v>
      </c>
    </row>
    <row r="12" spans="1:16" s="31" customFormat="1" ht="16.5" customHeight="1">
      <c r="A12" s="89" t="s">
        <v>537</v>
      </c>
      <c r="B12" s="147">
        <f aca="true" t="shared" si="1" ref="B12:B22">SUM(C12:P12)</f>
        <v>16</v>
      </c>
      <c r="C12" s="147">
        <v>2</v>
      </c>
      <c r="D12" s="147">
        <v>2</v>
      </c>
      <c r="E12" s="147">
        <v>2</v>
      </c>
      <c r="F12" s="147">
        <v>2</v>
      </c>
      <c r="G12" s="147">
        <v>1</v>
      </c>
      <c r="H12" s="147" t="s">
        <v>480</v>
      </c>
      <c r="I12" s="147" t="s">
        <v>480</v>
      </c>
      <c r="J12" s="147">
        <v>2</v>
      </c>
      <c r="K12" s="147">
        <v>1</v>
      </c>
      <c r="L12" s="147">
        <v>1</v>
      </c>
      <c r="M12" s="147">
        <v>3</v>
      </c>
      <c r="N12" s="147" t="s">
        <v>405</v>
      </c>
      <c r="O12" s="147" t="s">
        <v>480</v>
      </c>
      <c r="P12" s="147" t="s">
        <v>405</v>
      </c>
    </row>
    <row r="13" spans="1:16" s="31" customFormat="1" ht="16.5" customHeight="1">
      <c r="A13" s="89" t="s">
        <v>538</v>
      </c>
      <c r="B13" s="147">
        <f t="shared" si="1"/>
        <v>11</v>
      </c>
      <c r="C13" s="147">
        <v>2</v>
      </c>
      <c r="D13" s="147">
        <v>1</v>
      </c>
      <c r="E13" s="147" t="s">
        <v>405</v>
      </c>
      <c r="F13" s="147" t="s">
        <v>480</v>
      </c>
      <c r="G13" s="147" t="s">
        <v>405</v>
      </c>
      <c r="H13" s="147" t="s">
        <v>480</v>
      </c>
      <c r="I13" s="147" t="s">
        <v>480</v>
      </c>
      <c r="J13" s="147" t="s">
        <v>405</v>
      </c>
      <c r="K13" s="147">
        <v>1</v>
      </c>
      <c r="L13" s="147">
        <v>2</v>
      </c>
      <c r="M13" s="147">
        <v>5</v>
      </c>
      <c r="N13" s="147" t="s">
        <v>480</v>
      </c>
      <c r="O13" s="147" t="s">
        <v>480</v>
      </c>
      <c r="P13" s="147" t="s">
        <v>480</v>
      </c>
    </row>
    <row r="14" spans="1:16" s="31" customFormat="1" ht="16.5" customHeight="1">
      <c r="A14" s="89" t="s">
        <v>539</v>
      </c>
      <c r="B14" s="147">
        <f t="shared" si="1"/>
        <v>19</v>
      </c>
      <c r="C14" s="147">
        <v>1</v>
      </c>
      <c r="D14" s="147">
        <v>1</v>
      </c>
      <c r="E14" s="147" t="s">
        <v>405</v>
      </c>
      <c r="F14" s="147">
        <v>4</v>
      </c>
      <c r="G14" s="147">
        <v>6</v>
      </c>
      <c r="H14" s="147" t="s">
        <v>480</v>
      </c>
      <c r="I14" s="147" t="s">
        <v>480</v>
      </c>
      <c r="J14" s="147">
        <v>1</v>
      </c>
      <c r="K14" s="147" t="s">
        <v>480</v>
      </c>
      <c r="L14" s="147" t="s">
        <v>405</v>
      </c>
      <c r="M14" s="147">
        <v>5</v>
      </c>
      <c r="N14" s="147">
        <v>1</v>
      </c>
      <c r="O14" s="147" t="s">
        <v>480</v>
      </c>
      <c r="P14" s="147" t="s">
        <v>405</v>
      </c>
    </row>
    <row r="15" spans="1:16" s="31" customFormat="1" ht="16.5" customHeight="1">
      <c r="A15" s="89" t="s">
        <v>540</v>
      </c>
      <c r="B15" s="147">
        <f t="shared" si="1"/>
        <v>12</v>
      </c>
      <c r="C15" s="147">
        <v>4</v>
      </c>
      <c r="D15" s="147" t="s">
        <v>405</v>
      </c>
      <c r="E15" s="147" t="s">
        <v>405</v>
      </c>
      <c r="F15" s="147">
        <v>1</v>
      </c>
      <c r="G15" s="147" t="s">
        <v>405</v>
      </c>
      <c r="H15" s="147" t="s">
        <v>480</v>
      </c>
      <c r="I15" s="147" t="s">
        <v>480</v>
      </c>
      <c r="J15" s="147">
        <v>2</v>
      </c>
      <c r="K15" s="147" t="s">
        <v>480</v>
      </c>
      <c r="L15" s="147">
        <v>1</v>
      </c>
      <c r="M15" s="147">
        <v>3</v>
      </c>
      <c r="N15" s="147">
        <v>1</v>
      </c>
      <c r="O15" s="147" t="s">
        <v>480</v>
      </c>
      <c r="P15" s="147" t="s">
        <v>480</v>
      </c>
    </row>
    <row r="16" spans="1:16" s="31" customFormat="1" ht="16.5" customHeight="1">
      <c r="A16" s="89" t="s">
        <v>541</v>
      </c>
      <c r="B16" s="147">
        <f t="shared" si="1"/>
        <v>17</v>
      </c>
      <c r="C16" s="147">
        <v>2</v>
      </c>
      <c r="D16" s="147">
        <v>2</v>
      </c>
      <c r="E16" s="147">
        <v>2</v>
      </c>
      <c r="F16" s="147">
        <v>1</v>
      </c>
      <c r="G16" s="147" t="s">
        <v>480</v>
      </c>
      <c r="H16" s="147" t="s">
        <v>480</v>
      </c>
      <c r="I16" s="147" t="s">
        <v>480</v>
      </c>
      <c r="J16" s="147">
        <v>1</v>
      </c>
      <c r="K16" s="147" t="s">
        <v>480</v>
      </c>
      <c r="L16" s="147">
        <v>1</v>
      </c>
      <c r="M16" s="147">
        <v>7</v>
      </c>
      <c r="N16" s="147">
        <v>1</v>
      </c>
      <c r="O16" s="147" t="s">
        <v>480</v>
      </c>
      <c r="P16" s="147" t="s">
        <v>480</v>
      </c>
    </row>
    <row r="17" spans="1:16" s="31" customFormat="1" ht="16.5" customHeight="1">
      <c r="A17" s="89" t="s">
        <v>542</v>
      </c>
      <c r="B17" s="147">
        <f t="shared" si="1"/>
        <v>15</v>
      </c>
      <c r="C17" s="147">
        <v>1</v>
      </c>
      <c r="D17" s="147">
        <v>2</v>
      </c>
      <c r="E17" s="147" t="s">
        <v>405</v>
      </c>
      <c r="F17" s="147">
        <v>1</v>
      </c>
      <c r="G17" s="147">
        <v>2</v>
      </c>
      <c r="H17" s="147" t="s">
        <v>480</v>
      </c>
      <c r="I17" s="147" t="s">
        <v>480</v>
      </c>
      <c r="J17" s="147">
        <v>2</v>
      </c>
      <c r="K17" s="147" t="s">
        <v>480</v>
      </c>
      <c r="L17" s="147">
        <v>1</v>
      </c>
      <c r="M17" s="147">
        <v>5</v>
      </c>
      <c r="N17" s="147">
        <v>1</v>
      </c>
      <c r="O17" s="147" t="s">
        <v>405</v>
      </c>
      <c r="P17" s="147" t="s">
        <v>405</v>
      </c>
    </row>
    <row r="18" spans="1:16" s="31" customFormat="1" ht="16.5" customHeight="1">
      <c r="A18" s="89" t="s">
        <v>543</v>
      </c>
      <c r="B18" s="147">
        <f t="shared" si="1"/>
        <v>21</v>
      </c>
      <c r="C18" s="147" t="s">
        <v>405</v>
      </c>
      <c r="D18" s="147">
        <v>2</v>
      </c>
      <c r="E18" s="147" t="s">
        <v>405</v>
      </c>
      <c r="F18" s="147">
        <v>4</v>
      </c>
      <c r="G18" s="147">
        <v>2</v>
      </c>
      <c r="H18" s="147" t="s">
        <v>480</v>
      </c>
      <c r="I18" s="147" t="s">
        <v>480</v>
      </c>
      <c r="J18" s="147">
        <v>2</v>
      </c>
      <c r="K18" s="147" t="s">
        <v>480</v>
      </c>
      <c r="L18" s="147">
        <v>2</v>
      </c>
      <c r="M18" s="147">
        <v>8</v>
      </c>
      <c r="N18" s="147" t="s">
        <v>405</v>
      </c>
      <c r="O18" s="147" t="s">
        <v>480</v>
      </c>
      <c r="P18" s="147">
        <v>1</v>
      </c>
    </row>
    <row r="19" spans="1:16" s="31" customFormat="1" ht="16.5" customHeight="1">
      <c r="A19" s="89" t="s">
        <v>544</v>
      </c>
      <c r="B19" s="147">
        <f t="shared" si="1"/>
        <v>13</v>
      </c>
      <c r="C19" s="147">
        <v>7</v>
      </c>
      <c r="D19" s="147">
        <v>2</v>
      </c>
      <c r="E19" s="147" t="s">
        <v>405</v>
      </c>
      <c r="F19" s="147" t="s">
        <v>405</v>
      </c>
      <c r="G19" s="147">
        <v>1</v>
      </c>
      <c r="H19" s="147" t="s">
        <v>480</v>
      </c>
      <c r="I19" s="147" t="s">
        <v>480</v>
      </c>
      <c r="J19" s="147" t="s">
        <v>480</v>
      </c>
      <c r="K19" s="147" t="s">
        <v>480</v>
      </c>
      <c r="L19" s="147">
        <v>1</v>
      </c>
      <c r="M19" s="147" t="s">
        <v>405</v>
      </c>
      <c r="N19" s="147">
        <v>1</v>
      </c>
      <c r="O19" s="147" t="s">
        <v>480</v>
      </c>
      <c r="P19" s="147">
        <v>1</v>
      </c>
    </row>
    <row r="20" spans="1:16" s="31" customFormat="1" ht="16.5" customHeight="1">
      <c r="A20" s="89" t="s">
        <v>305</v>
      </c>
      <c r="B20" s="147">
        <f t="shared" si="1"/>
        <v>10</v>
      </c>
      <c r="C20" s="147">
        <v>1</v>
      </c>
      <c r="D20" s="147">
        <v>1</v>
      </c>
      <c r="E20" s="147" t="s">
        <v>405</v>
      </c>
      <c r="F20" s="147" t="s">
        <v>405</v>
      </c>
      <c r="G20" s="147" t="s">
        <v>480</v>
      </c>
      <c r="H20" s="147" t="s">
        <v>480</v>
      </c>
      <c r="I20" s="147" t="s">
        <v>480</v>
      </c>
      <c r="J20" s="147">
        <v>2</v>
      </c>
      <c r="K20" s="147" t="s">
        <v>480</v>
      </c>
      <c r="L20" s="147">
        <v>1</v>
      </c>
      <c r="M20" s="147">
        <v>4</v>
      </c>
      <c r="N20" s="147">
        <v>1</v>
      </c>
      <c r="O20" s="147" t="s">
        <v>480</v>
      </c>
      <c r="P20" s="147" t="s">
        <v>480</v>
      </c>
    </row>
    <row r="21" spans="1:16" s="31" customFormat="1" ht="16.5" customHeight="1">
      <c r="A21" s="89" t="s">
        <v>545</v>
      </c>
      <c r="B21" s="147">
        <f t="shared" si="1"/>
        <v>12</v>
      </c>
      <c r="C21" s="147" t="s">
        <v>405</v>
      </c>
      <c r="D21" s="147">
        <v>1</v>
      </c>
      <c r="E21" s="147" t="s">
        <v>405</v>
      </c>
      <c r="F21" s="147">
        <v>1</v>
      </c>
      <c r="G21" s="147">
        <v>1</v>
      </c>
      <c r="H21" s="147">
        <v>2</v>
      </c>
      <c r="I21" s="147" t="s">
        <v>405</v>
      </c>
      <c r="J21" s="147" t="s">
        <v>480</v>
      </c>
      <c r="K21" s="147" t="s">
        <v>480</v>
      </c>
      <c r="L21" s="147" t="s">
        <v>405</v>
      </c>
      <c r="M21" s="147">
        <v>2</v>
      </c>
      <c r="N21" s="147">
        <v>5</v>
      </c>
      <c r="O21" s="147" t="s">
        <v>480</v>
      </c>
      <c r="P21" s="147" t="s">
        <v>405</v>
      </c>
    </row>
    <row r="22" spans="1:16" s="31" customFormat="1" ht="16.5" customHeight="1">
      <c r="A22" s="89" t="s">
        <v>546</v>
      </c>
      <c r="B22" s="147">
        <f t="shared" si="1"/>
        <v>15</v>
      </c>
      <c r="C22" s="147">
        <v>1</v>
      </c>
      <c r="D22" s="147" t="s">
        <v>405</v>
      </c>
      <c r="E22" s="147" t="s">
        <v>405</v>
      </c>
      <c r="F22" s="147">
        <v>2</v>
      </c>
      <c r="G22" s="147">
        <v>1</v>
      </c>
      <c r="H22" s="147" t="s">
        <v>480</v>
      </c>
      <c r="I22" s="147" t="s">
        <v>480</v>
      </c>
      <c r="J22" s="147">
        <v>1</v>
      </c>
      <c r="K22" s="147" t="s">
        <v>480</v>
      </c>
      <c r="L22" s="147" t="s">
        <v>405</v>
      </c>
      <c r="M22" s="147">
        <v>8</v>
      </c>
      <c r="N22" s="147">
        <v>2</v>
      </c>
      <c r="O22" s="147" t="s">
        <v>480</v>
      </c>
      <c r="P22" s="147" t="s">
        <v>405</v>
      </c>
    </row>
    <row r="23" spans="1:16" s="31" customFormat="1" ht="6" customHeight="1">
      <c r="A23" s="59"/>
      <c r="B23" s="66" t="s">
        <v>0</v>
      </c>
      <c r="D23" s="66" t="s">
        <v>0</v>
      </c>
      <c r="E23" s="66" t="s">
        <v>0</v>
      </c>
      <c r="F23" s="66" t="s">
        <v>0</v>
      </c>
      <c r="G23" s="66" t="s">
        <v>0</v>
      </c>
      <c r="H23" s="66" t="s">
        <v>0</v>
      </c>
      <c r="I23" s="66" t="s">
        <v>0</v>
      </c>
      <c r="J23" s="66" t="s">
        <v>0</v>
      </c>
      <c r="K23" s="66" t="s">
        <v>0</v>
      </c>
      <c r="L23" s="66" t="s">
        <v>0</v>
      </c>
      <c r="M23" s="66" t="s">
        <v>0</v>
      </c>
      <c r="N23" s="66" t="s">
        <v>0</v>
      </c>
      <c r="O23" s="66" t="s">
        <v>0</v>
      </c>
      <c r="P23" s="66" t="s">
        <v>0</v>
      </c>
    </row>
    <row r="24" spans="1:16" s="31" customFormat="1" ht="18.75" customHeight="1">
      <c r="A24" s="154"/>
      <c r="B24" s="477" t="s">
        <v>314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</row>
    <row r="25" spans="1:16" s="31" customFormat="1" ht="3" customHeight="1">
      <c r="A25" s="154"/>
      <c r="B25" s="76"/>
      <c r="C25" s="7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56" customFormat="1" ht="18" customHeight="1">
      <c r="A26" s="59" t="s">
        <v>205</v>
      </c>
      <c r="B26" s="147">
        <v>143</v>
      </c>
      <c r="C26" s="156" t="s">
        <v>313</v>
      </c>
      <c r="D26" s="156" t="s">
        <v>313</v>
      </c>
      <c r="E26" s="156" t="s">
        <v>313</v>
      </c>
      <c r="F26" s="156" t="s">
        <v>313</v>
      </c>
      <c r="G26" s="156" t="s">
        <v>313</v>
      </c>
      <c r="H26" s="156" t="s">
        <v>313</v>
      </c>
      <c r="I26" s="156" t="s">
        <v>313</v>
      </c>
      <c r="J26" s="156">
        <v>10</v>
      </c>
      <c r="K26" s="156" t="s">
        <v>313</v>
      </c>
      <c r="L26" s="156">
        <v>13</v>
      </c>
      <c r="M26" s="156">
        <v>111</v>
      </c>
      <c r="N26" s="156">
        <v>2</v>
      </c>
      <c r="O26" s="156">
        <v>3</v>
      </c>
      <c r="P26" s="156">
        <v>4</v>
      </c>
    </row>
    <row r="27" spans="1:16" s="156" customFormat="1" ht="18" customHeight="1">
      <c r="A27" s="59">
        <v>16</v>
      </c>
      <c r="B27" s="147">
        <v>130</v>
      </c>
      <c r="C27" s="156" t="s">
        <v>316</v>
      </c>
      <c r="D27" s="156" t="s">
        <v>316</v>
      </c>
      <c r="E27" s="156" t="s">
        <v>316</v>
      </c>
      <c r="F27" s="156" t="s">
        <v>316</v>
      </c>
      <c r="G27" s="156" t="s">
        <v>316</v>
      </c>
      <c r="H27" s="156" t="s">
        <v>316</v>
      </c>
      <c r="I27" s="156" t="s">
        <v>316</v>
      </c>
      <c r="J27" s="147">
        <v>10</v>
      </c>
      <c r="K27" s="156" t="s">
        <v>316</v>
      </c>
      <c r="L27" s="147">
        <v>7</v>
      </c>
      <c r="M27" s="147">
        <v>103</v>
      </c>
      <c r="N27" s="147">
        <v>3</v>
      </c>
      <c r="O27" s="147">
        <v>3</v>
      </c>
      <c r="P27" s="147">
        <v>4</v>
      </c>
    </row>
    <row r="28" spans="1:16" ht="18" customHeight="1">
      <c r="A28" s="258">
        <v>17</v>
      </c>
      <c r="B28" s="20">
        <f>SUM(B30:B41)</f>
        <v>150</v>
      </c>
      <c r="C28" s="284" t="s">
        <v>536</v>
      </c>
      <c r="D28" s="284" t="s">
        <v>536</v>
      </c>
      <c r="E28" s="284" t="s">
        <v>536</v>
      </c>
      <c r="F28" s="284" t="s">
        <v>536</v>
      </c>
      <c r="G28" s="284" t="s">
        <v>536</v>
      </c>
      <c r="H28" s="284" t="s">
        <v>536</v>
      </c>
      <c r="I28" s="284" t="s">
        <v>536</v>
      </c>
      <c r="J28" s="20">
        <f aca="true" t="shared" si="2" ref="J28:P28">SUM(J30:J41)</f>
        <v>13</v>
      </c>
      <c r="K28" s="20">
        <f t="shared" si="2"/>
        <v>3</v>
      </c>
      <c r="L28" s="20">
        <f t="shared" si="2"/>
        <v>14</v>
      </c>
      <c r="M28" s="20">
        <f t="shared" si="2"/>
        <v>105</v>
      </c>
      <c r="N28" s="20">
        <f t="shared" si="2"/>
        <v>1</v>
      </c>
      <c r="O28" s="20">
        <f t="shared" si="2"/>
        <v>4</v>
      </c>
      <c r="P28" s="20">
        <f t="shared" si="2"/>
        <v>10</v>
      </c>
    </row>
    <row r="29" spans="1:16" s="31" customFormat="1" ht="12" customHeight="1">
      <c r="A29" s="59"/>
      <c r="B29" s="66" t="s">
        <v>531</v>
      </c>
      <c r="C29" s="66" t="s">
        <v>531</v>
      </c>
      <c r="D29" s="66" t="s">
        <v>531</v>
      </c>
      <c r="E29" s="66" t="s">
        <v>531</v>
      </c>
      <c r="F29" s="66" t="s">
        <v>531</v>
      </c>
      <c r="G29" s="66" t="s">
        <v>531</v>
      </c>
      <c r="H29" s="66" t="s">
        <v>531</v>
      </c>
      <c r="I29" s="66" t="s">
        <v>531</v>
      </c>
      <c r="J29" s="66" t="s">
        <v>531</v>
      </c>
      <c r="K29" s="66" t="s">
        <v>531</v>
      </c>
      <c r="L29" s="66" t="s">
        <v>531</v>
      </c>
      <c r="M29" s="66" t="s">
        <v>531</v>
      </c>
      <c r="N29" s="66" t="s">
        <v>531</v>
      </c>
      <c r="O29" s="66" t="s">
        <v>531</v>
      </c>
      <c r="P29" s="66" t="s">
        <v>531</v>
      </c>
    </row>
    <row r="30" spans="1:16" s="31" customFormat="1" ht="16.5" customHeight="1">
      <c r="A30" s="89" t="s">
        <v>304</v>
      </c>
      <c r="B30" s="147">
        <f>SUM(C30:P30)</f>
        <v>11</v>
      </c>
      <c r="C30" s="147" t="s">
        <v>532</v>
      </c>
      <c r="D30" s="147" t="s">
        <v>532</v>
      </c>
      <c r="E30" s="147" t="s">
        <v>532</v>
      </c>
      <c r="F30" s="147" t="s">
        <v>532</v>
      </c>
      <c r="G30" s="147" t="s">
        <v>532</v>
      </c>
      <c r="H30" s="147" t="s">
        <v>532</v>
      </c>
      <c r="I30" s="147" t="s">
        <v>532</v>
      </c>
      <c r="J30" s="147" t="s">
        <v>530</v>
      </c>
      <c r="K30" s="147" t="s">
        <v>532</v>
      </c>
      <c r="L30" s="147" t="s">
        <v>530</v>
      </c>
      <c r="M30" s="147">
        <v>10</v>
      </c>
      <c r="N30" s="147" t="s">
        <v>532</v>
      </c>
      <c r="O30" s="147" t="s">
        <v>532</v>
      </c>
      <c r="P30" s="147">
        <v>1</v>
      </c>
    </row>
    <row r="31" spans="1:16" s="31" customFormat="1" ht="16.5" customHeight="1">
      <c r="A31" s="89" t="s">
        <v>537</v>
      </c>
      <c r="B31" s="147">
        <f aca="true" t="shared" si="3" ref="B31:B41">SUM(C31:P31)</f>
        <v>13</v>
      </c>
      <c r="C31" s="147" t="s">
        <v>532</v>
      </c>
      <c r="D31" s="147" t="s">
        <v>532</v>
      </c>
      <c r="E31" s="147" t="s">
        <v>532</v>
      </c>
      <c r="F31" s="147" t="s">
        <v>532</v>
      </c>
      <c r="G31" s="147" t="s">
        <v>532</v>
      </c>
      <c r="H31" s="147" t="s">
        <v>532</v>
      </c>
      <c r="I31" s="147" t="s">
        <v>532</v>
      </c>
      <c r="J31" s="147">
        <v>1</v>
      </c>
      <c r="K31" s="147" t="s">
        <v>532</v>
      </c>
      <c r="L31" s="147">
        <v>1</v>
      </c>
      <c r="M31" s="147">
        <v>11</v>
      </c>
      <c r="N31" s="147" t="s">
        <v>532</v>
      </c>
      <c r="O31" s="147" t="s">
        <v>532</v>
      </c>
      <c r="P31" s="147" t="s">
        <v>530</v>
      </c>
    </row>
    <row r="32" spans="1:16" s="31" customFormat="1" ht="16.5" customHeight="1">
      <c r="A32" s="89" t="s">
        <v>538</v>
      </c>
      <c r="B32" s="147">
        <f t="shared" si="3"/>
        <v>7</v>
      </c>
      <c r="C32" s="147" t="s">
        <v>532</v>
      </c>
      <c r="D32" s="147" t="s">
        <v>532</v>
      </c>
      <c r="E32" s="147" t="s">
        <v>532</v>
      </c>
      <c r="F32" s="147" t="s">
        <v>532</v>
      </c>
      <c r="G32" s="147" t="s">
        <v>532</v>
      </c>
      <c r="H32" s="147" t="s">
        <v>532</v>
      </c>
      <c r="I32" s="147" t="s">
        <v>532</v>
      </c>
      <c r="J32" s="147" t="s">
        <v>530</v>
      </c>
      <c r="K32" s="147">
        <v>2</v>
      </c>
      <c r="L32" s="147">
        <v>3</v>
      </c>
      <c r="M32" s="147">
        <v>2</v>
      </c>
      <c r="N32" s="147" t="s">
        <v>530</v>
      </c>
      <c r="O32" s="147" t="s">
        <v>532</v>
      </c>
      <c r="P32" s="147" t="s">
        <v>532</v>
      </c>
    </row>
    <row r="33" spans="1:16" s="31" customFormat="1" ht="16.5" customHeight="1">
      <c r="A33" s="89" t="s">
        <v>539</v>
      </c>
      <c r="B33" s="147">
        <f t="shared" si="3"/>
        <v>12</v>
      </c>
      <c r="C33" s="147" t="s">
        <v>532</v>
      </c>
      <c r="D33" s="147" t="s">
        <v>532</v>
      </c>
      <c r="E33" s="147" t="s">
        <v>532</v>
      </c>
      <c r="F33" s="147" t="s">
        <v>532</v>
      </c>
      <c r="G33" s="147" t="s">
        <v>532</v>
      </c>
      <c r="H33" s="147" t="s">
        <v>532</v>
      </c>
      <c r="I33" s="147" t="s">
        <v>532</v>
      </c>
      <c r="J33" s="147">
        <v>1</v>
      </c>
      <c r="K33" s="147">
        <v>1</v>
      </c>
      <c r="L33" s="147" t="s">
        <v>532</v>
      </c>
      <c r="M33" s="147">
        <v>8</v>
      </c>
      <c r="N33" s="147" t="s">
        <v>530</v>
      </c>
      <c r="O33" s="147">
        <v>1</v>
      </c>
      <c r="P33" s="147">
        <v>1</v>
      </c>
    </row>
    <row r="34" spans="1:16" s="31" customFormat="1" ht="16.5" customHeight="1">
      <c r="A34" s="89" t="s">
        <v>540</v>
      </c>
      <c r="B34" s="147">
        <f t="shared" si="3"/>
        <v>8</v>
      </c>
      <c r="C34" s="147" t="s">
        <v>532</v>
      </c>
      <c r="D34" s="147" t="s">
        <v>532</v>
      </c>
      <c r="E34" s="147" t="s">
        <v>532</v>
      </c>
      <c r="F34" s="147" t="s">
        <v>532</v>
      </c>
      <c r="G34" s="147" t="s">
        <v>532</v>
      </c>
      <c r="H34" s="147" t="s">
        <v>532</v>
      </c>
      <c r="I34" s="147" t="s">
        <v>532</v>
      </c>
      <c r="J34" s="147">
        <v>1</v>
      </c>
      <c r="K34" s="147" t="s">
        <v>532</v>
      </c>
      <c r="L34" s="147">
        <v>2</v>
      </c>
      <c r="M34" s="147">
        <v>3</v>
      </c>
      <c r="N34" s="147">
        <v>1</v>
      </c>
      <c r="O34" s="147">
        <v>1</v>
      </c>
      <c r="P34" s="147" t="s">
        <v>530</v>
      </c>
    </row>
    <row r="35" spans="1:16" s="31" customFormat="1" ht="16.5" customHeight="1">
      <c r="A35" s="89" t="s">
        <v>541</v>
      </c>
      <c r="B35" s="147">
        <f t="shared" si="3"/>
        <v>13</v>
      </c>
      <c r="C35" s="147" t="s">
        <v>532</v>
      </c>
      <c r="D35" s="147" t="s">
        <v>532</v>
      </c>
      <c r="E35" s="147" t="s">
        <v>532</v>
      </c>
      <c r="F35" s="147" t="s">
        <v>532</v>
      </c>
      <c r="G35" s="147" t="s">
        <v>532</v>
      </c>
      <c r="H35" s="147" t="s">
        <v>532</v>
      </c>
      <c r="I35" s="147" t="s">
        <v>532</v>
      </c>
      <c r="J35" s="147">
        <v>2</v>
      </c>
      <c r="K35" s="147" t="s">
        <v>532</v>
      </c>
      <c r="L35" s="147">
        <v>1</v>
      </c>
      <c r="M35" s="147">
        <v>9</v>
      </c>
      <c r="N35" s="147" t="s">
        <v>532</v>
      </c>
      <c r="O35" s="147">
        <v>1</v>
      </c>
      <c r="P35" s="147" t="s">
        <v>530</v>
      </c>
    </row>
    <row r="36" spans="1:16" s="31" customFormat="1" ht="16.5" customHeight="1">
      <c r="A36" s="89" t="s">
        <v>542</v>
      </c>
      <c r="B36" s="147">
        <f t="shared" si="3"/>
        <v>15</v>
      </c>
      <c r="C36" s="147" t="s">
        <v>532</v>
      </c>
      <c r="D36" s="147" t="s">
        <v>532</v>
      </c>
      <c r="E36" s="147" t="s">
        <v>532</v>
      </c>
      <c r="F36" s="147" t="s">
        <v>532</v>
      </c>
      <c r="G36" s="147" t="s">
        <v>532</v>
      </c>
      <c r="H36" s="147" t="s">
        <v>532</v>
      </c>
      <c r="I36" s="147" t="s">
        <v>532</v>
      </c>
      <c r="J36" s="147">
        <v>1</v>
      </c>
      <c r="K36" s="147" t="s">
        <v>532</v>
      </c>
      <c r="L36" s="147">
        <v>1</v>
      </c>
      <c r="M36" s="147">
        <v>10</v>
      </c>
      <c r="N36" s="147" t="s">
        <v>532</v>
      </c>
      <c r="O36" s="147" t="s">
        <v>530</v>
      </c>
      <c r="P36" s="147">
        <v>3</v>
      </c>
    </row>
    <row r="37" spans="1:16" s="31" customFormat="1" ht="16.5" customHeight="1">
      <c r="A37" s="89" t="s">
        <v>543</v>
      </c>
      <c r="B37" s="147">
        <f t="shared" si="3"/>
        <v>15</v>
      </c>
      <c r="C37" s="147" t="s">
        <v>532</v>
      </c>
      <c r="D37" s="147" t="s">
        <v>532</v>
      </c>
      <c r="E37" s="147" t="s">
        <v>532</v>
      </c>
      <c r="F37" s="147" t="s">
        <v>532</v>
      </c>
      <c r="G37" s="147" t="s">
        <v>532</v>
      </c>
      <c r="H37" s="147" t="s">
        <v>532</v>
      </c>
      <c r="I37" s="147" t="s">
        <v>532</v>
      </c>
      <c r="J37" s="147">
        <v>4</v>
      </c>
      <c r="K37" s="147" t="s">
        <v>532</v>
      </c>
      <c r="L37" s="147">
        <v>2</v>
      </c>
      <c r="M37" s="147">
        <v>9</v>
      </c>
      <c r="N37" s="147" t="s">
        <v>532</v>
      </c>
      <c r="O37" s="147" t="s">
        <v>532</v>
      </c>
      <c r="P37" s="147" t="s">
        <v>530</v>
      </c>
    </row>
    <row r="38" spans="1:16" s="31" customFormat="1" ht="16.5" customHeight="1">
      <c r="A38" s="89" t="s">
        <v>544</v>
      </c>
      <c r="B38" s="147">
        <f t="shared" si="3"/>
        <v>11</v>
      </c>
      <c r="C38" s="147" t="s">
        <v>532</v>
      </c>
      <c r="D38" s="147" t="s">
        <v>532</v>
      </c>
      <c r="E38" s="147" t="s">
        <v>532</v>
      </c>
      <c r="F38" s="147" t="s">
        <v>532</v>
      </c>
      <c r="G38" s="147" t="s">
        <v>532</v>
      </c>
      <c r="H38" s="147" t="s">
        <v>532</v>
      </c>
      <c r="I38" s="147" t="s">
        <v>532</v>
      </c>
      <c r="J38" s="147" t="s">
        <v>530</v>
      </c>
      <c r="K38" s="147" t="s">
        <v>532</v>
      </c>
      <c r="L38" s="147">
        <v>3</v>
      </c>
      <c r="M38" s="147">
        <v>7</v>
      </c>
      <c r="N38" s="147" t="s">
        <v>532</v>
      </c>
      <c r="O38" s="147" t="s">
        <v>532</v>
      </c>
      <c r="P38" s="147">
        <v>1</v>
      </c>
    </row>
    <row r="39" spans="1:16" s="31" customFormat="1" ht="16.5" customHeight="1">
      <c r="A39" s="89" t="s">
        <v>305</v>
      </c>
      <c r="B39" s="147">
        <f t="shared" si="3"/>
        <v>15</v>
      </c>
      <c r="C39" s="147" t="s">
        <v>532</v>
      </c>
      <c r="D39" s="147" t="s">
        <v>532</v>
      </c>
      <c r="E39" s="147" t="s">
        <v>532</v>
      </c>
      <c r="F39" s="147" t="s">
        <v>532</v>
      </c>
      <c r="G39" s="147" t="s">
        <v>532</v>
      </c>
      <c r="H39" s="147" t="s">
        <v>532</v>
      </c>
      <c r="I39" s="147" t="s">
        <v>532</v>
      </c>
      <c r="J39" s="147">
        <v>2</v>
      </c>
      <c r="K39" s="147" t="s">
        <v>532</v>
      </c>
      <c r="L39" s="147">
        <v>1</v>
      </c>
      <c r="M39" s="147">
        <v>11</v>
      </c>
      <c r="N39" s="147" t="s">
        <v>532</v>
      </c>
      <c r="O39" s="147" t="s">
        <v>532</v>
      </c>
      <c r="P39" s="147">
        <v>1</v>
      </c>
    </row>
    <row r="40" spans="1:16" s="31" customFormat="1" ht="16.5" customHeight="1">
      <c r="A40" s="89" t="s">
        <v>545</v>
      </c>
      <c r="B40" s="147">
        <f t="shared" si="3"/>
        <v>15</v>
      </c>
      <c r="C40" s="147" t="s">
        <v>532</v>
      </c>
      <c r="D40" s="147" t="s">
        <v>532</v>
      </c>
      <c r="E40" s="147" t="s">
        <v>532</v>
      </c>
      <c r="F40" s="147" t="s">
        <v>532</v>
      </c>
      <c r="G40" s="147" t="s">
        <v>532</v>
      </c>
      <c r="H40" s="147" t="s">
        <v>532</v>
      </c>
      <c r="I40" s="147" t="s">
        <v>532</v>
      </c>
      <c r="J40" s="147">
        <v>1</v>
      </c>
      <c r="K40" s="147" t="s">
        <v>532</v>
      </c>
      <c r="L40" s="147" t="s">
        <v>532</v>
      </c>
      <c r="M40" s="147">
        <v>13</v>
      </c>
      <c r="N40" s="147" t="s">
        <v>532</v>
      </c>
      <c r="O40" s="147" t="s">
        <v>532</v>
      </c>
      <c r="P40" s="147">
        <v>1</v>
      </c>
    </row>
    <row r="41" spans="1:16" s="31" customFormat="1" ht="16.5" customHeight="1">
      <c r="A41" s="89" t="s">
        <v>546</v>
      </c>
      <c r="B41" s="147">
        <f t="shared" si="3"/>
        <v>15</v>
      </c>
      <c r="C41" s="147" t="s">
        <v>532</v>
      </c>
      <c r="D41" s="147" t="s">
        <v>532</v>
      </c>
      <c r="E41" s="147" t="s">
        <v>532</v>
      </c>
      <c r="F41" s="147" t="s">
        <v>532</v>
      </c>
      <c r="G41" s="147" t="s">
        <v>532</v>
      </c>
      <c r="H41" s="147" t="s">
        <v>532</v>
      </c>
      <c r="I41" s="147" t="s">
        <v>532</v>
      </c>
      <c r="J41" s="147" t="s">
        <v>530</v>
      </c>
      <c r="K41" s="147" t="s">
        <v>532</v>
      </c>
      <c r="L41" s="147" t="s">
        <v>532</v>
      </c>
      <c r="M41" s="147">
        <v>12</v>
      </c>
      <c r="N41" s="147" t="s">
        <v>530</v>
      </c>
      <c r="O41" s="147">
        <v>1</v>
      </c>
      <c r="P41" s="147">
        <v>2</v>
      </c>
    </row>
    <row r="42" spans="1:16" s="31" customFormat="1" ht="6" customHeight="1">
      <c r="A42" s="59"/>
      <c r="B42" s="66" t="s">
        <v>531</v>
      </c>
      <c r="D42" s="66" t="s">
        <v>531</v>
      </c>
      <c r="E42" s="66" t="s">
        <v>531</v>
      </c>
      <c r="F42" s="66" t="s">
        <v>531</v>
      </c>
      <c r="G42" s="66" t="s">
        <v>531</v>
      </c>
      <c r="H42" s="66" t="s">
        <v>531</v>
      </c>
      <c r="I42" s="66" t="s">
        <v>531</v>
      </c>
      <c r="J42" s="66" t="s">
        <v>531</v>
      </c>
      <c r="K42" s="66" t="s">
        <v>531</v>
      </c>
      <c r="L42" s="66" t="s">
        <v>531</v>
      </c>
      <c r="M42" s="66" t="s">
        <v>531</v>
      </c>
      <c r="N42" s="66" t="s">
        <v>531</v>
      </c>
      <c r="O42" s="66" t="s">
        <v>531</v>
      </c>
      <c r="P42" s="66" t="s">
        <v>531</v>
      </c>
    </row>
    <row r="43" spans="1:16" s="31" customFormat="1" ht="19.5" customHeight="1">
      <c r="A43" s="154"/>
      <c r="B43" s="477" t="s">
        <v>315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</row>
    <row r="44" spans="1:16" s="31" customFormat="1" ht="3" customHeight="1">
      <c r="A44" s="154"/>
      <c r="B44" s="76"/>
      <c r="C44" s="7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s="156" customFormat="1" ht="18" customHeight="1">
      <c r="A45" s="59" t="s">
        <v>205</v>
      </c>
      <c r="B45" s="147">
        <v>202</v>
      </c>
      <c r="C45" s="156" t="s">
        <v>313</v>
      </c>
      <c r="D45" s="156" t="s">
        <v>313</v>
      </c>
      <c r="E45" s="156" t="s">
        <v>313</v>
      </c>
      <c r="F45" s="156" t="s">
        <v>313</v>
      </c>
      <c r="G45" s="156" t="s">
        <v>313</v>
      </c>
      <c r="H45" s="156">
        <v>3</v>
      </c>
      <c r="I45" s="156" t="s">
        <v>313</v>
      </c>
      <c r="J45" s="156">
        <v>20</v>
      </c>
      <c r="K45" s="156">
        <v>1</v>
      </c>
      <c r="L45" s="156">
        <v>17</v>
      </c>
      <c r="M45" s="156">
        <v>146</v>
      </c>
      <c r="N45" s="156">
        <v>2</v>
      </c>
      <c r="O45" s="156">
        <v>7</v>
      </c>
      <c r="P45" s="156">
        <v>6</v>
      </c>
    </row>
    <row r="46" spans="1:16" s="156" customFormat="1" ht="18" customHeight="1">
      <c r="A46" s="59">
        <v>16</v>
      </c>
      <c r="B46" s="147">
        <v>194</v>
      </c>
      <c r="C46" s="156" t="s">
        <v>316</v>
      </c>
      <c r="D46" s="156" t="s">
        <v>316</v>
      </c>
      <c r="E46" s="156" t="s">
        <v>316</v>
      </c>
      <c r="F46" s="156">
        <v>1</v>
      </c>
      <c r="G46" s="156" t="s">
        <v>316</v>
      </c>
      <c r="H46" s="156">
        <v>3</v>
      </c>
      <c r="I46" s="156">
        <v>2</v>
      </c>
      <c r="J46" s="156">
        <v>17</v>
      </c>
      <c r="K46" s="156">
        <v>1</v>
      </c>
      <c r="L46" s="156">
        <v>5</v>
      </c>
      <c r="M46" s="156">
        <v>151</v>
      </c>
      <c r="N46" s="156">
        <v>3</v>
      </c>
      <c r="O46" s="156">
        <v>3</v>
      </c>
      <c r="P46" s="156">
        <v>8</v>
      </c>
    </row>
    <row r="47" spans="1:16" ht="18" customHeight="1">
      <c r="A47" s="258">
        <v>17</v>
      </c>
      <c r="B47" s="20">
        <f>SUM(B49:B60)</f>
        <v>219</v>
      </c>
      <c r="C47" s="284" t="s">
        <v>536</v>
      </c>
      <c r="D47" s="284" t="s">
        <v>536</v>
      </c>
      <c r="E47" s="284" t="s">
        <v>536</v>
      </c>
      <c r="F47" s="284" t="s">
        <v>536</v>
      </c>
      <c r="G47" s="284" t="s">
        <v>536</v>
      </c>
      <c r="H47" s="20">
        <f aca="true" t="shared" si="4" ref="H47:P47">SUM(H49:H60)</f>
        <v>1</v>
      </c>
      <c r="I47" s="284" t="s">
        <v>536</v>
      </c>
      <c r="J47" s="20">
        <f t="shared" si="4"/>
        <v>14</v>
      </c>
      <c r="K47" s="284" t="s">
        <v>536</v>
      </c>
      <c r="L47" s="20">
        <f t="shared" si="4"/>
        <v>14</v>
      </c>
      <c r="M47" s="20">
        <f t="shared" si="4"/>
        <v>172</v>
      </c>
      <c r="N47" s="20">
        <f t="shared" si="4"/>
        <v>4</v>
      </c>
      <c r="O47" s="20">
        <f t="shared" si="4"/>
        <v>4</v>
      </c>
      <c r="P47" s="20">
        <f t="shared" si="4"/>
        <v>10</v>
      </c>
    </row>
    <row r="48" spans="1:16" s="31" customFormat="1" ht="12" customHeight="1">
      <c r="A48" s="59"/>
      <c r="B48" s="66" t="s">
        <v>534</v>
      </c>
      <c r="C48" s="66" t="s">
        <v>534</v>
      </c>
      <c r="D48" s="66" t="s">
        <v>534</v>
      </c>
      <c r="E48" s="66" t="s">
        <v>534</v>
      </c>
      <c r="F48" s="66" t="s">
        <v>534</v>
      </c>
      <c r="G48" s="66" t="s">
        <v>534</v>
      </c>
      <c r="H48" s="66" t="s">
        <v>534</v>
      </c>
      <c r="I48" s="66" t="s">
        <v>534</v>
      </c>
      <c r="J48" s="66" t="s">
        <v>534</v>
      </c>
      <c r="K48" s="66" t="s">
        <v>534</v>
      </c>
      <c r="L48" s="66" t="s">
        <v>534</v>
      </c>
      <c r="M48" s="66" t="s">
        <v>534</v>
      </c>
      <c r="N48" s="66" t="s">
        <v>534</v>
      </c>
      <c r="O48" s="66" t="s">
        <v>534</v>
      </c>
      <c r="P48" s="66" t="s">
        <v>534</v>
      </c>
    </row>
    <row r="49" spans="1:16" s="31" customFormat="1" ht="16.5" customHeight="1">
      <c r="A49" s="89" t="s">
        <v>304</v>
      </c>
      <c r="B49" s="147">
        <f>SUM(C49:P49)</f>
        <v>11</v>
      </c>
      <c r="C49" s="147" t="s">
        <v>535</v>
      </c>
      <c r="D49" s="147" t="s">
        <v>535</v>
      </c>
      <c r="E49" s="147" t="s">
        <v>535</v>
      </c>
      <c r="F49" s="147" t="s">
        <v>533</v>
      </c>
      <c r="G49" s="147" t="s">
        <v>535</v>
      </c>
      <c r="H49" s="147" t="s">
        <v>535</v>
      </c>
      <c r="I49" s="147" t="s">
        <v>535</v>
      </c>
      <c r="J49" s="147">
        <v>3</v>
      </c>
      <c r="K49" s="147" t="s">
        <v>535</v>
      </c>
      <c r="L49" s="147" t="s">
        <v>533</v>
      </c>
      <c r="M49" s="147">
        <v>7</v>
      </c>
      <c r="N49" s="147" t="s">
        <v>535</v>
      </c>
      <c r="O49" s="147" t="s">
        <v>535</v>
      </c>
      <c r="P49" s="147">
        <v>1</v>
      </c>
    </row>
    <row r="50" spans="1:16" s="31" customFormat="1" ht="16.5" customHeight="1">
      <c r="A50" s="89" t="s">
        <v>537</v>
      </c>
      <c r="B50" s="147">
        <f aca="true" t="shared" si="5" ref="B50:B60">SUM(C50:P50)</f>
        <v>16</v>
      </c>
      <c r="C50" s="147" t="s">
        <v>535</v>
      </c>
      <c r="D50" s="147" t="s">
        <v>535</v>
      </c>
      <c r="E50" s="147" t="s">
        <v>535</v>
      </c>
      <c r="F50" s="147" t="s">
        <v>535</v>
      </c>
      <c r="G50" s="147" t="s">
        <v>535</v>
      </c>
      <c r="H50" s="147" t="s">
        <v>535</v>
      </c>
      <c r="I50" s="147" t="s">
        <v>535</v>
      </c>
      <c r="J50" s="147" t="s">
        <v>533</v>
      </c>
      <c r="K50" s="147" t="s">
        <v>533</v>
      </c>
      <c r="L50" s="147">
        <v>2</v>
      </c>
      <c r="M50" s="147">
        <v>14</v>
      </c>
      <c r="N50" s="147" t="s">
        <v>535</v>
      </c>
      <c r="O50" s="147" t="s">
        <v>535</v>
      </c>
      <c r="P50" s="147" t="s">
        <v>533</v>
      </c>
    </row>
    <row r="51" spans="1:16" s="31" customFormat="1" ht="16.5" customHeight="1">
      <c r="A51" s="89" t="s">
        <v>538</v>
      </c>
      <c r="B51" s="147">
        <f t="shared" si="5"/>
        <v>17</v>
      </c>
      <c r="C51" s="147" t="s">
        <v>535</v>
      </c>
      <c r="D51" s="147" t="s">
        <v>535</v>
      </c>
      <c r="E51" s="147" t="s">
        <v>535</v>
      </c>
      <c r="F51" s="147" t="s">
        <v>533</v>
      </c>
      <c r="G51" s="147" t="s">
        <v>535</v>
      </c>
      <c r="H51" s="147" t="s">
        <v>535</v>
      </c>
      <c r="I51" s="147" t="s">
        <v>535</v>
      </c>
      <c r="J51" s="147">
        <v>1</v>
      </c>
      <c r="K51" s="147" t="s">
        <v>533</v>
      </c>
      <c r="L51" s="147">
        <v>2</v>
      </c>
      <c r="M51" s="147">
        <v>14</v>
      </c>
      <c r="N51" s="147" t="s">
        <v>535</v>
      </c>
      <c r="O51" s="147" t="s">
        <v>533</v>
      </c>
      <c r="P51" s="147" t="s">
        <v>535</v>
      </c>
    </row>
    <row r="52" spans="1:16" s="31" customFormat="1" ht="16.5" customHeight="1">
      <c r="A52" s="89" t="s">
        <v>539</v>
      </c>
      <c r="B52" s="147">
        <f t="shared" si="5"/>
        <v>20</v>
      </c>
      <c r="C52" s="147" t="s">
        <v>535</v>
      </c>
      <c r="D52" s="147" t="s">
        <v>535</v>
      </c>
      <c r="E52" s="147" t="s">
        <v>535</v>
      </c>
      <c r="F52" s="147" t="s">
        <v>533</v>
      </c>
      <c r="G52" s="147" t="s">
        <v>535</v>
      </c>
      <c r="H52" s="147" t="s">
        <v>535</v>
      </c>
      <c r="I52" s="147" t="s">
        <v>535</v>
      </c>
      <c r="J52" s="147">
        <v>1</v>
      </c>
      <c r="K52" s="147" t="s">
        <v>533</v>
      </c>
      <c r="L52" s="147">
        <v>1</v>
      </c>
      <c r="M52" s="147">
        <v>15</v>
      </c>
      <c r="N52" s="147">
        <v>1</v>
      </c>
      <c r="O52" s="147">
        <v>2</v>
      </c>
      <c r="P52" s="147" t="s">
        <v>535</v>
      </c>
    </row>
    <row r="53" spans="1:16" s="31" customFormat="1" ht="16.5" customHeight="1">
      <c r="A53" s="89" t="s">
        <v>540</v>
      </c>
      <c r="B53" s="147">
        <f t="shared" si="5"/>
        <v>13</v>
      </c>
      <c r="C53" s="147" t="s">
        <v>535</v>
      </c>
      <c r="D53" s="147" t="s">
        <v>535</v>
      </c>
      <c r="E53" s="147" t="s">
        <v>535</v>
      </c>
      <c r="F53" s="147" t="s">
        <v>533</v>
      </c>
      <c r="G53" s="147" t="s">
        <v>535</v>
      </c>
      <c r="H53" s="147" t="s">
        <v>535</v>
      </c>
      <c r="I53" s="147" t="s">
        <v>535</v>
      </c>
      <c r="J53" s="147">
        <v>1</v>
      </c>
      <c r="K53" s="147" t="s">
        <v>533</v>
      </c>
      <c r="L53" s="147">
        <v>2</v>
      </c>
      <c r="M53" s="147">
        <v>9</v>
      </c>
      <c r="N53" s="147">
        <v>1</v>
      </c>
      <c r="O53" s="147" t="s">
        <v>535</v>
      </c>
      <c r="P53" s="147" t="s">
        <v>535</v>
      </c>
    </row>
    <row r="54" spans="1:16" s="31" customFormat="1" ht="16.5" customHeight="1">
      <c r="A54" s="89" t="s">
        <v>541</v>
      </c>
      <c r="B54" s="147">
        <f t="shared" si="5"/>
        <v>18</v>
      </c>
      <c r="C54" s="147" t="s">
        <v>535</v>
      </c>
      <c r="D54" s="147" t="s">
        <v>535</v>
      </c>
      <c r="E54" s="147" t="s">
        <v>535</v>
      </c>
      <c r="F54" s="147" t="s">
        <v>533</v>
      </c>
      <c r="G54" s="147" t="s">
        <v>535</v>
      </c>
      <c r="H54" s="147" t="s">
        <v>535</v>
      </c>
      <c r="I54" s="147" t="s">
        <v>535</v>
      </c>
      <c r="J54" s="147">
        <v>1</v>
      </c>
      <c r="K54" s="147" t="s">
        <v>533</v>
      </c>
      <c r="L54" s="147">
        <v>1</v>
      </c>
      <c r="M54" s="147">
        <v>16</v>
      </c>
      <c r="N54" s="147" t="s">
        <v>535</v>
      </c>
      <c r="O54" s="147" t="s">
        <v>535</v>
      </c>
      <c r="P54" s="147" t="s">
        <v>535</v>
      </c>
    </row>
    <row r="55" spans="1:16" s="31" customFormat="1" ht="16.5" customHeight="1">
      <c r="A55" s="89" t="s">
        <v>542</v>
      </c>
      <c r="B55" s="147">
        <f t="shared" si="5"/>
        <v>24</v>
      </c>
      <c r="C55" s="147" t="s">
        <v>535</v>
      </c>
      <c r="D55" s="147" t="s">
        <v>535</v>
      </c>
      <c r="E55" s="147" t="s">
        <v>535</v>
      </c>
      <c r="F55" s="147" t="s">
        <v>533</v>
      </c>
      <c r="G55" s="147" t="s">
        <v>535</v>
      </c>
      <c r="H55" s="147" t="s">
        <v>533</v>
      </c>
      <c r="I55" s="147" t="s">
        <v>533</v>
      </c>
      <c r="J55" s="147">
        <v>1</v>
      </c>
      <c r="K55" s="147" t="s">
        <v>533</v>
      </c>
      <c r="L55" s="147">
        <v>1</v>
      </c>
      <c r="M55" s="147">
        <v>18</v>
      </c>
      <c r="N55" s="147">
        <v>2</v>
      </c>
      <c r="O55" s="147" t="s">
        <v>535</v>
      </c>
      <c r="P55" s="147">
        <v>2</v>
      </c>
    </row>
    <row r="56" spans="1:16" s="31" customFormat="1" ht="16.5" customHeight="1">
      <c r="A56" s="89" t="s">
        <v>543</v>
      </c>
      <c r="B56" s="147">
        <f t="shared" si="5"/>
        <v>22</v>
      </c>
      <c r="C56" s="147" t="s">
        <v>535</v>
      </c>
      <c r="D56" s="147" t="s">
        <v>535</v>
      </c>
      <c r="E56" s="147" t="s">
        <v>535</v>
      </c>
      <c r="F56" s="147" t="s">
        <v>533</v>
      </c>
      <c r="G56" s="147" t="s">
        <v>535</v>
      </c>
      <c r="H56" s="147" t="s">
        <v>535</v>
      </c>
      <c r="I56" s="147" t="s">
        <v>533</v>
      </c>
      <c r="J56" s="147">
        <v>1</v>
      </c>
      <c r="K56" s="147" t="s">
        <v>533</v>
      </c>
      <c r="L56" s="147">
        <v>3</v>
      </c>
      <c r="M56" s="147">
        <v>16</v>
      </c>
      <c r="N56" s="147" t="s">
        <v>535</v>
      </c>
      <c r="O56" s="147" t="s">
        <v>533</v>
      </c>
      <c r="P56" s="147">
        <v>2</v>
      </c>
    </row>
    <row r="57" spans="1:16" s="31" customFormat="1" ht="16.5" customHeight="1">
      <c r="A57" s="89" t="s">
        <v>544</v>
      </c>
      <c r="B57" s="147">
        <f t="shared" si="5"/>
        <v>18</v>
      </c>
      <c r="C57" s="147" t="s">
        <v>535</v>
      </c>
      <c r="D57" s="147" t="s">
        <v>535</v>
      </c>
      <c r="E57" s="147" t="s">
        <v>535</v>
      </c>
      <c r="F57" s="147" t="s">
        <v>533</v>
      </c>
      <c r="G57" s="147" t="s">
        <v>535</v>
      </c>
      <c r="H57" s="147" t="s">
        <v>535</v>
      </c>
      <c r="I57" s="147" t="s">
        <v>535</v>
      </c>
      <c r="J57" s="147">
        <v>1</v>
      </c>
      <c r="K57" s="147" t="s">
        <v>533</v>
      </c>
      <c r="L57" s="147">
        <v>1</v>
      </c>
      <c r="M57" s="147">
        <v>16</v>
      </c>
      <c r="N57" s="147" t="s">
        <v>535</v>
      </c>
      <c r="O57" s="147" t="s">
        <v>535</v>
      </c>
      <c r="P57" s="147" t="s">
        <v>535</v>
      </c>
    </row>
    <row r="58" spans="1:16" s="31" customFormat="1" ht="16.5" customHeight="1">
      <c r="A58" s="89" t="s">
        <v>305</v>
      </c>
      <c r="B58" s="147">
        <f t="shared" si="5"/>
        <v>21</v>
      </c>
      <c r="C58" s="147" t="s">
        <v>535</v>
      </c>
      <c r="D58" s="147" t="s">
        <v>535</v>
      </c>
      <c r="E58" s="147" t="s">
        <v>535</v>
      </c>
      <c r="F58" s="147" t="s">
        <v>533</v>
      </c>
      <c r="G58" s="147" t="s">
        <v>535</v>
      </c>
      <c r="H58" s="147" t="s">
        <v>535</v>
      </c>
      <c r="I58" s="147" t="s">
        <v>535</v>
      </c>
      <c r="J58" s="147">
        <v>1</v>
      </c>
      <c r="K58" s="147" t="s">
        <v>533</v>
      </c>
      <c r="L58" s="147">
        <v>1</v>
      </c>
      <c r="M58" s="147">
        <v>17</v>
      </c>
      <c r="N58" s="147" t="s">
        <v>535</v>
      </c>
      <c r="O58" s="147">
        <v>1</v>
      </c>
      <c r="P58" s="147">
        <v>1</v>
      </c>
    </row>
    <row r="59" spans="1:16" s="31" customFormat="1" ht="16.5" customHeight="1">
      <c r="A59" s="89" t="s">
        <v>545</v>
      </c>
      <c r="B59" s="147">
        <f t="shared" si="5"/>
        <v>16</v>
      </c>
      <c r="C59" s="147" t="s">
        <v>535</v>
      </c>
      <c r="D59" s="147" t="s">
        <v>535</v>
      </c>
      <c r="E59" s="147" t="s">
        <v>535</v>
      </c>
      <c r="F59" s="147" t="s">
        <v>533</v>
      </c>
      <c r="G59" s="147" t="s">
        <v>535</v>
      </c>
      <c r="H59" s="147">
        <v>1</v>
      </c>
      <c r="I59" s="147" t="s">
        <v>535</v>
      </c>
      <c r="J59" s="147">
        <v>1</v>
      </c>
      <c r="K59" s="147" t="s">
        <v>535</v>
      </c>
      <c r="L59" s="147" t="s">
        <v>533</v>
      </c>
      <c r="M59" s="147">
        <v>13</v>
      </c>
      <c r="N59" s="147" t="s">
        <v>535</v>
      </c>
      <c r="O59" s="147" t="s">
        <v>535</v>
      </c>
      <c r="P59" s="147">
        <v>1</v>
      </c>
    </row>
    <row r="60" spans="1:16" s="31" customFormat="1" ht="16.5" customHeight="1">
      <c r="A60" s="89" t="s">
        <v>546</v>
      </c>
      <c r="B60" s="147">
        <f t="shared" si="5"/>
        <v>23</v>
      </c>
      <c r="C60" s="147" t="s">
        <v>535</v>
      </c>
      <c r="D60" s="147" t="s">
        <v>535</v>
      </c>
      <c r="E60" s="147" t="s">
        <v>535</v>
      </c>
      <c r="F60" s="147" t="s">
        <v>533</v>
      </c>
      <c r="G60" s="147" t="s">
        <v>535</v>
      </c>
      <c r="H60" s="147" t="s">
        <v>533</v>
      </c>
      <c r="I60" s="147" t="s">
        <v>535</v>
      </c>
      <c r="J60" s="147">
        <v>2</v>
      </c>
      <c r="K60" s="147" t="s">
        <v>535</v>
      </c>
      <c r="L60" s="147" t="s">
        <v>533</v>
      </c>
      <c r="M60" s="147">
        <v>17</v>
      </c>
      <c r="N60" s="147" t="s">
        <v>535</v>
      </c>
      <c r="O60" s="147">
        <v>1</v>
      </c>
      <c r="P60" s="147">
        <v>3</v>
      </c>
    </row>
    <row r="61" spans="1:30" s="31" customFormat="1" ht="6" customHeight="1" thickBot="1">
      <c r="A61" s="78"/>
      <c r="B61" s="53"/>
      <c r="C61" s="53" t="s">
        <v>420</v>
      </c>
      <c r="D61" s="53" t="s">
        <v>420</v>
      </c>
      <c r="E61" s="53" t="s">
        <v>420</v>
      </c>
      <c r="F61" s="53" t="s">
        <v>420</v>
      </c>
      <c r="G61" s="53" t="s">
        <v>420</v>
      </c>
      <c r="H61" s="53" t="s">
        <v>420</v>
      </c>
      <c r="I61" s="53" t="s">
        <v>420</v>
      </c>
      <c r="J61" s="53" t="s">
        <v>420</v>
      </c>
      <c r="K61" s="53" t="s">
        <v>420</v>
      </c>
      <c r="L61" s="53" t="s">
        <v>420</v>
      </c>
      <c r="M61" s="53" t="s">
        <v>420</v>
      </c>
      <c r="N61" s="53" t="s">
        <v>420</v>
      </c>
      <c r="O61" s="53" t="s">
        <v>420</v>
      </c>
      <c r="P61" s="53" t="s">
        <v>420</v>
      </c>
      <c r="Q61" s="66" t="s">
        <v>420</v>
      </c>
      <c r="R61" s="66" t="s">
        <v>420</v>
      </c>
      <c r="S61" s="66" t="s">
        <v>420</v>
      </c>
      <c r="T61" s="66" t="s">
        <v>420</v>
      </c>
      <c r="U61" s="66" t="s">
        <v>420</v>
      </c>
      <c r="V61" s="66" t="s">
        <v>420</v>
      </c>
      <c r="W61" s="66" t="s">
        <v>420</v>
      </c>
      <c r="X61" s="66" t="s">
        <v>420</v>
      </c>
      <c r="Y61" s="66" t="s">
        <v>420</v>
      </c>
      <c r="Z61" s="66" t="s">
        <v>420</v>
      </c>
      <c r="AA61" s="66" t="s">
        <v>420</v>
      </c>
      <c r="AB61" s="66" t="s">
        <v>420</v>
      </c>
      <c r="AC61" s="66" t="s">
        <v>420</v>
      </c>
      <c r="AD61" s="66" t="s">
        <v>420</v>
      </c>
    </row>
    <row r="62" spans="1:16" s="37" customFormat="1" ht="18" customHeight="1">
      <c r="A62" s="37" t="s">
        <v>597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  <row r="87" s="31" customFormat="1" ht="13.5">
      <c r="A87" s="79"/>
    </row>
    <row r="88" s="31" customFormat="1" ht="13.5">
      <c r="A88" s="79"/>
    </row>
    <row r="89" s="31" customFormat="1" ht="13.5">
      <c r="A89" s="79"/>
    </row>
    <row r="90" s="31" customFormat="1" ht="13.5">
      <c r="A90" s="79"/>
    </row>
    <row r="91" s="31" customFormat="1" ht="13.5">
      <c r="A91" s="79"/>
    </row>
    <row r="92" s="31" customFormat="1" ht="13.5">
      <c r="A92" s="79"/>
    </row>
    <row r="93" s="31" customFormat="1" ht="13.5">
      <c r="A93" s="79"/>
    </row>
    <row r="94" s="31" customFormat="1" ht="13.5">
      <c r="A94" s="79"/>
    </row>
    <row r="95" s="31" customFormat="1" ht="13.5">
      <c r="A95" s="79"/>
    </row>
    <row r="96" s="31" customFormat="1" ht="13.5">
      <c r="A96" s="79"/>
    </row>
    <row r="97" s="31" customFormat="1" ht="13.5">
      <c r="A97" s="79"/>
    </row>
    <row r="98" s="31" customFormat="1" ht="13.5">
      <c r="A98" s="79"/>
    </row>
    <row r="99" s="31" customFormat="1" ht="13.5">
      <c r="A99" s="79"/>
    </row>
    <row r="100" s="31" customFormat="1" ht="13.5">
      <c r="A100" s="79"/>
    </row>
    <row r="101" s="31" customFormat="1" ht="13.5">
      <c r="A101" s="79"/>
    </row>
    <row r="102" s="31" customFormat="1" ht="13.5">
      <c r="A102" s="79"/>
    </row>
    <row r="103" s="31" customFormat="1" ht="13.5">
      <c r="A103" s="79"/>
    </row>
    <row r="104" s="31" customFormat="1" ht="13.5">
      <c r="A104" s="79"/>
    </row>
    <row r="105" s="31" customFormat="1" ht="13.5">
      <c r="A105" s="79"/>
    </row>
    <row r="106" s="31" customFormat="1" ht="13.5">
      <c r="A106" s="79"/>
    </row>
    <row r="107" s="31" customFormat="1" ht="13.5">
      <c r="A107" s="79"/>
    </row>
    <row r="108" s="31" customFormat="1" ht="13.5">
      <c r="A108" s="79"/>
    </row>
    <row r="109" s="31" customFormat="1" ht="13.5">
      <c r="A109" s="79"/>
    </row>
    <row r="110" s="31" customFormat="1" ht="13.5">
      <c r="A110" s="79"/>
    </row>
    <row r="111" s="31" customFormat="1" ht="13.5">
      <c r="A111" s="79"/>
    </row>
    <row r="112" s="31" customFormat="1" ht="13.5">
      <c r="A112" s="79"/>
    </row>
    <row r="113" s="31" customFormat="1" ht="13.5">
      <c r="A113" s="79"/>
    </row>
    <row r="114" s="31" customFormat="1" ht="13.5">
      <c r="A114" s="79"/>
    </row>
    <row r="115" s="31" customFormat="1" ht="13.5">
      <c r="A115" s="79"/>
    </row>
    <row r="116" s="31" customFormat="1" ht="13.5">
      <c r="A116" s="79"/>
    </row>
    <row r="117" s="31" customFormat="1" ht="13.5">
      <c r="A117" s="79"/>
    </row>
    <row r="118" s="31" customFormat="1" ht="13.5">
      <c r="A118" s="79"/>
    </row>
    <row r="119" s="31" customFormat="1" ht="13.5">
      <c r="A119" s="79"/>
    </row>
    <row r="120" s="31" customFormat="1" ht="13.5">
      <c r="A120" s="79"/>
    </row>
    <row r="121" s="31" customFormat="1" ht="13.5">
      <c r="A121" s="79"/>
    </row>
    <row r="122" s="31" customFormat="1" ht="13.5">
      <c r="A122" s="79"/>
    </row>
    <row r="123" s="31" customFormat="1" ht="13.5">
      <c r="A123" s="79"/>
    </row>
    <row r="124" s="31" customFormat="1" ht="13.5">
      <c r="A124" s="79"/>
    </row>
    <row r="125" s="31" customFormat="1" ht="13.5">
      <c r="A125" s="79"/>
    </row>
    <row r="126" s="31" customFormat="1" ht="13.5">
      <c r="A126" s="79"/>
    </row>
    <row r="127" s="31" customFormat="1" ht="13.5">
      <c r="A127" s="79"/>
    </row>
    <row r="128" s="31" customFormat="1" ht="13.5">
      <c r="A128" s="79"/>
    </row>
    <row r="129" s="31" customFormat="1" ht="13.5">
      <c r="A129" s="79"/>
    </row>
    <row r="130" s="31" customFormat="1" ht="13.5">
      <c r="A130" s="79"/>
    </row>
    <row r="131" s="31" customFormat="1" ht="13.5">
      <c r="A131" s="79"/>
    </row>
    <row r="132" s="31" customFormat="1" ht="13.5">
      <c r="A132" s="79"/>
    </row>
    <row r="133" s="31" customFormat="1" ht="13.5">
      <c r="A133" s="79"/>
    </row>
    <row r="134" s="31" customFormat="1" ht="13.5">
      <c r="A134" s="79"/>
    </row>
    <row r="135" s="31" customFormat="1" ht="13.5">
      <c r="A135" s="79"/>
    </row>
    <row r="136" s="31" customFormat="1" ht="13.5">
      <c r="A136" s="79"/>
    </row>
    <row r="137" s="31" customFormat="1" ht="13.5">
      <c r="A137" s="79"/>
    </row>
    <row r="138" s="31" customFormat="1" ht="13.5">
      <c r="A138" s="79"/>
    </row>
    <row r="139" s="31" customFormat="1" ht="13.5">
      <c r="A139" s="79"/>
    </row>
    <row r="140" s="31" customFormat="1" ht="13.5">
      <c r="A140" s="79"/>
    </row>
    <row r="141" s="31" customFormat="1" ht="13.5">
      <c r="A141" s="79"/>
    </row>
    <row r="142" s="31" customFormat="1" ht="13.5">
      <c r="A142" s="79"/>
    </row>
    <row r="143" s="31" customFormat="1" ht="13.5">
      <c r="A143" s="79"/>
    </row>
    <row r="144" s="31" customFormat="1" ht="13.5">
      <c r="A144" s="79"/>
    </row>
    <row r="145" s="31" customFormat="1" ht="13.5">
      <c r="A145" s="79"/>
    </row>
    <row r="146" s="31" customFormat="1" ht="13.5">
      <c r="A146" s="79"/>
    </row>
    <row r="147" s="31" customFormat="1" ht="13.5">
      <c r="A147" s="79"/>
    </row>
    <row r="148" s="31" customFormat="1" ht="13.5">
      <c r="A148" s="79"/>
    </row>
    <row r="149" s="31" customFormat="1" ht="13.5">
      <c r="A149" s="79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479" t="s">
        <v>419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1"/>
      <c r="R1" s="1"/>
    </row>
    <row r="2" s="31" customFormat="1" ht="12" customHeight="1" thickBot="1">
      <c r="A2" s="79"/>
    </row>
    <row r="3" spans="1:16" s="31" customFormat="1" ht="19.5" customHeight="1">
      <c r="A3" s="81" t="s">
        <v>486</v>
      </c>
      <c r="B3" s="150" t="s">
        <v>19</v>
      </c>
      <c r="C3" s="151" t="s">
        <v>302</v>
      </c>
      <c r="D3" s="151" t="s">
        <v>186</v>
      </c>
      <c r="E3" s="151" t="s">
        <v>296</v>
      </c>
      <c r="F3" s="151" t="s">
        <v>297</v>
      </c>
      <c r="G3" s="151" t="s">
        <v>298</v>
      </c>
      <c r="H3" s="151" t="s">
        <v>299</v>
      </c>
      <c r="I3" s="151" t="s">
        <v>300</v>
      </c>
      <c r="J3" s="151" t="s">
        <v>187</v>
      </c>
      <c r="K3" s="151" t="s">
        <v>188</v>
      </c>
      <c r="L3" s="151" t="s">
        <v>189</v>
      </c>
      <c r="M3" s="151" t="s">
        <v>190</v>
      </c>
      <c r="N3" s="151" t="s">
        <v>191</v>
      </c>
      <c r="O3" s="151" t="s">
        <v>301</v>
      </c>
      <c r="P3" s="152" t="s">
        <v>112</v>
      </c>
    </row>
    <row r="4" spans="1:16" s="31" customFormat="1" ht="6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53"/>
    </row>
    <row r="5" spans="1:16" s="31" customFormat="1" ht="19.5" customHeight="1">
      <c r="A5" s="154"/>
      <c r="B5" s="477" t="s">
        <v>310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1:16" s="31" customFormat="1" ht="3" customHeight="1">
      <c r="A6" s="154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24" customHeight="1">
      <c r="A7" s="59" t="s">
        <v>205</v>
      </c>
      <c r="B7" s="147">
        <v>94</v>
      </c>
      <c r="C7" s="147">
        <v>1</v>
      </c>
      <c r="D7" s="147">
        <v>1</v>
      </c>
      <c r="E7" s="147" t="s">
        <v>313</v>
      </c>
      <c r="F7" s="147">
        <v>7</v>
      </c>
      <c r="G7" s="147" t="s">
        <v>313</v>
      </c>
      <c r="H7" s="147">
        <v>1</v>
      </c>
      <c r="I7" s="147" t="s">
        <v>313</v>
      </c>
      <c r="J7" s="147">
        <v>9</v>
      </c>
      <c r="K7" s="147" t="s">
        <v>313</v>
      </c>
      <c r="L7" s="147">
        <v>3</v>
      </c>
      <c r="M7" s="147">
        <v>56</v>
      </c>
      <c r="N7" s="147">
        <v>6</v>
      </c>
      <c r="O7" s="147">
        <v>9</v>
      </c>
      <c r="P7" s="147">
        <v>1</v>
      </c>
    </row>
    <row r="8" spans="1:16" s="31" customFormat="1" ht="24" customHeight="1">
      <c r="A8" s="59">
        <v>16</v>
      </c>
      <c r="B8" s="147">
        <v>85</v>
      </c>
      <c r="C8" s="147">
        <v>2</v>
      </c>
      <c r="D8" s="147">
        <v>2</v>
      </c>
      <c r="E8" s="147">
        <v>1</v>
      </c>
      <c r="F8" s="147">
        <v>6</v>
      </c>
      <c r="G8" s="147" t="s">
        <v>313</v>
      </c>
      <c r="H8" s="147">
        <v>1</v>
      </c>
      <c r="I8" s="147" t="s">
        <v>313</v>
      </c>
      <c r="J8" s="147">
        <v>3</v>
      </c>
      <c r="K8" s="147" t="s">
        <v>313</v>
      </c>
      <c r="L8" s="147" t="s">
        <v>313</v>
      </c>
      <c r="M8" s="147">
        <v>49</v>
      </c>
      <c r="N8" s="147">
        <v>6</v>
      </c>
      <c r="O8" s="147">
        <v>13</v>
      </c>
      <c r="P8" s="147">
        <v>2</v>
      </c>
    </row>
    <row r="9" spans="1:16" s="17" customFormat="1" ht="24" customHeight="1">
      <c r="A9" s="258">
        <v>17</v>
      </c>
      <c r="B9" s="284">
        <f>SUM(B11:B22)</f>
        <v>93</v>
      </c>
      <c r="C9" s="284">
        <f>SUM(C11:C22)</f>
        <v>9</v>
      </c>
      <c r="D9" s="284" t="s">
        <v>405</v>
      </c>
      <c r="E9" s="284" t="s">
        <v>405</v>
      </c>
      <c r="F9" s="284" t="s">
        <v>405</v>
      </c>
      <c r="G9" s="284">
        <f>SUM(G11:G22)</f>
        <v>1</v>
      </c>
      <c r="H9" s="284" t="s">
        <v>405</v>
      </c>
      <c r="I9" s="284">
        <f>SUM(I11:I22)</f>
        <v>1</v>
      </c>
      <c r="J9" s="284">
        <f>SUM(J11:J22)</f>
        <v>5</v>
      </c>
      <c r="K9" s="284" t="s">
        <v>405</v>
      </c>
      <c r="L9" s="284">
        <f>SUM(L11:L22)</f>
        <v>1</v>
      </c>
      <c r="M9" s="284">
        <f>SUM(M11:M22)</f>
        <v>55</v>
      </c>
      <c r="N9" s="284">
        <f>SUM(N11:N22)</f>
        <v>11</v>
      </c>
      <c r="O9" s="284">
        <f>SUM(O11:O22)</f>
        <v>7</v>
      </c>
      <c r="P9" s="284">
        <f>SUM(P11:P22)</f>
        <v>3</v>
      </c>
    </row>
    <row r="10" spans="1:16" s="31" customFormat="1" ht="24" customHeight="1">
      <c r="A10" s="5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31" customFormat="1" ht="24" customHeight="1">
      <c r="A11" s="89" t="s">
        <v>304</v>
      </c>
      <c r="B11" s="147">
        <f>SUM(C11:P11)</f>
        <v>5</v>
      </c>
      <c r="C11" s="147" t="s">
        <v>475</v>
      </c>
      <c r="D11" s="147" t="s">
        <v>475</v>
      </c>
      <c r="E11" s="147" t="s">
        <v>475</v>
      </c>
      <c r="F11" s="147" t="s">
        <v>475</v>
      </c>
      <c r="G11" s="147" t="s">
        <v>475</v>
      </c>
      <c r="H11" s="147" t="s">
        <v>475</v>
      </c>
      <c r="I11" s="147" t="s">
        <v>475</v>
      </c>
      <c r="J11" s="147">
        <v>1</v>
      </c>
      <c r="K11" s="147" t="s">
        <v>475</v>
      </c>
      <c r="L11" s="147" t="s">
        <v>475</v>
      </c>
      <c r="M11" s="147">
        <v>4</v>
      </c>
      <c r="N11" s="147" t="s">
        <v>475</v>
      </c>
      <c r="O11" s="147" t="s">
        <v>475</v>
      </c>
      <c r="P11" s="147" t="s">
        <v>475</v>
      </c>
    </row>
    <row r="12" spans="1:16" s="31" customFormat="1" ht="24" customHeight="1">
      <c r="A12" s="89" t="s">
        <v>537</v>
      </c>
      <c r="B12" s="147">
        <f aca="true" t="shared" si="0" ref="B12:B22">SUM(C12:P12)</f>
        <v>7</v>
      </c>
      <c r="C12" s="147" t="s">
        <v>475</v>
      </c>
      <c r="D12" s="147" t="s">
        <v>475</v>
      </c>
      <c r="E12" s="147" t="s">
        <v>475</v>
      </c>
      <c r="F12" s="147" t="s">
        <v>475</v>
      </c>
      <c r="G12" s="147">
        <v>1</v>
      </c>
      <c r="H12" s="147" t="s">
        <v>475</v>
      </c>
      <c r="I12" s="147" t="s">
        <v>475</v>
      </c>
      <c r="J12" s="147" t="s">
        <v>475</v>
      </c>
      <c r="K12" s="147" t="s">
        <v>475</v>
      </c>
      <c r="L12" s="147" t="s">
        <v>475</v>
      </c>
      <c r="M12" s="147">
        <v>6</v>
      </c>
      <c r="N12" s="147" t="s">
        <v>475</v>
      </c>
      <c r="O12" s="147" t="s">
        <v>475</v>
      </c>
      <c r="P12" s="147" t="s">
        <v>475</v>
      </c>
    </row>
    <row r="13" spans="1:16" s="31" customFormat="1" ht="24" customHeight="1">
      <c r="A13" s="89" t="s">
        <v>538</v>
      </c>
      <c r="B13" s="147">
        <f t="shared" si="0"/>
        <v>9</v>
      </c>
      <c r="C13" s="147" t="s">
        <v>475</v>
      </c>
      <c r="D13" s="147" t="s">
        <v>475</v>
      </c>
      <c r="E13" s="147" t="s">
        <v>475</v>
      </c>
      <c r="F13" s="147" t="s">
        <v>475</v>
      </c>
      <c r="G13" s="147" t="s">
        <v>475</v>
      </c>
      <c r="H13" s="147" t="s">
        <v>475</v>
      </c>
      <c r="I13" s="147" t="s">
        <v>475</v>
      </c>
      <c r="J13" s="147">
        <v>1</v>
      </c>
      <c r="K13" s="147" t="s">
        <v>475</v>
      </c>
      <c r="L13" s="147" t="s">
        <v>475</v>
      </c>
      <c r="M13" s="147">
        <v>8</v>
      </c>
      <c r="N13" s="147" t="s">
        <v>475</v>
      </c>
      <c r="O13" s="147" t="s">
        <v>475</v>
      </c>
      <c r="P13" s="147" t="s">
        <v>475</v>
      </c>
    </row>
    <row r="14" spans="1:16" s="31" customFormat="1" ht="24" customHeight="1">
      <c r="A14" s="89" t="s">
        <v>539</v>
      </c>
      <c r="B14" s="147">
        <f t="shared" si="0"/>
        <v>6</v>
      </c>
      <c r="C14" s="147" t="s">
        <v>475</v>
      </c>
      <c r="D14" s="147" t="s">
        <v>475</v>
      </c>
      <c r="E14" s="147" t="s">
        <v>475</v>
      </c>
      <c r="F14" s="147" t="s">
        <v>475</v>
      </c>
      <c r="G14" s="147" t="s">
        <v>475</v>
      </c>
      <c r="H14" s="147" t="s">
        <v>475</v>
      </c>
      <c r="I14" s="147">
        <v>1</v>
      </c>
      <c r="J14" s="147" t="s">
        <v>475</v>
      </c>
      <c r="K14" s="147" t="s">
        <v>475</v>
      </c>
      <c r="L14" s="147">
        <v>1</v>
      </c>
      <c r="M14" s="147">
        <v>2</v>
      </c>
      <c r="N14" s="147">
        <v>1</v>
      </c>
      <c r="O14" s="147" t="s">
        <v>475</v>
      </c>
      <c r="P14" s="147">
        <v>1</v>
      </c>
    </row>
    <row r="15" spans="1:16" s="31" customFormat="1" ht="24" customHeight="1">
      <c r="A15" s="89" t="s">
        <v>540</v>
      </c>
      <c r="B15" s="147">
        <f t="shared" si="0"/>
        <v>7</v>
      </c>
      <c r="C15" s="147" t="s">
        <v>475</v>
      </c>
      <c r="D15" s="147" t="s">
        <v>475</v>
      </c>
      <c r="E15" s="147" t="s">
        <v>475</v>
      </c>
      <c r="F15" s="147" t="s">
        <v>475</v>
      </c>
      <c r="G15" s="147" t="s">
        <v>475</v>
      </c>
      <c r="H15" s="147" t="s">
        <v>475</v>
      </c>
      <c r="I15" s="147" t="s">
        <v>475</v>
      </c>
      <c r="J15" s="147" t="s">
        <v>475</v>
      </c>
      <c r="K15" s="147" t="s">
        <v>475</v>
      </c>
      <c r="L15" s="147" t="s">
        <v>475</v>
      </c>
      <c r="M15" s="147">
        <v>2</v>
      </c>
      <c r="N15" s="147">
        <v>5</v>
      </c>
      <c r="O15" s="147" t="s">
        <v>475</v>
      </c>
      <c r="P15" s="147" t="s">
        <v>475</v>
      </c>
    </row>
    <row r="16" spans="1:16" s="31" customFormat="1" ht="24" customHeight="1">
      <c r="A16" s="89" t="s">
        <v>541</v>
      </c>
      <c r="B16" s="147">
        <f t="shared" si="0"/>
        <v>8</v>
      </c>
      <c r="C16" s="147" t="s">
        <v>475</v>
      </c>
      <c r="D16" s="147" t="s">
        <v>475</v>
      </c>
      <c r="E16" s="147" t="s">
        <v>475</v>
      </c>
      <c r="F16" s="147" t="s">
        <v>475</v>
      </c>
      <c r="G16" s="147" t="s">
        <v>475</v>
      </c>
      <c r="H16" s="147" t="s">
        <v>475</v>
      </c>
      <c r="I16" s="147" t="s">
        <v>475</v>
      </c>
      <c r="J16" s="147" t="s">
        <v>475</v>
      </c>
      <c r="K16" s="147" t="s">
        <v>475</v>
      </c>
      <c r="L16" s="147" t="s">
        <v>475</v>
      </c>
      <c r="M16" s="147">
        <v>5</v>
      </c>
      <c r="N16" s="147" t="s">
        <v>475</v>
      </c>
      <c r="O16" s="147">
        <v>2</v>
      </c>
      <c r="P16" s="147">
        <v>1</v>
      </c>
    </row>
    <row r="17" spans="1:16" s="31" customFormat="1" ht="24" customHeight="1">
      <c r="A17" s="89" t="s">
        <v>542</v>
      </c>
      <c r="B17" s="147">
        <f t="shared" si="0"/>
        <v>7</v>
      </c>
      <c r="C17" s="147" t="s">
        <v>475</v>
      </c>
      <c r="D17" s="147" t="s">
        <v>475</v>
      </c>
      <c r="E17" s="147" t="s">
        <v>475</v>
      </c>
      <c r="F17" s="147" t="s">
        <v>475</v>
      </c>
      <c r="G17" s="147" t="s">
        <v>475</v>
      </c>
      <c r="H17" s="147" t="s">
        <v>475</v>
      </c>
      <c r="I17" s="147" t="s">
        <v>475</v>
      </c>
      <c r="J17" s="147" t="s">
        <v>475</v>
      </c>
      <c r="K17" s="147" t="s">
        <v>475</v>
      </c>
      <c r="L17" s="147" t="s">
        <v>475</v>
      </c>
      <c r="M17" s="147">
        <v>3</v>
      </c>
      <c r="N17" s="147">
        <v>3</v>
      </c>
      <c r="O17" s="147">
        <v>1</v>
      </c>
      <c r="P17" s="147" t="s">
        <v>475</v>
      </c>
    </row>
    <row r="18" spans="1:16" s="31" customFormat="1" ht="24" customHeight="1">
      <c r="A18" s="89" t="s">
        <v>543</v>
      </c>
      <c r="B18" s="147">
        <f t="shared" si="0"/>
        <v>8</v>
      </c>
      <c r="C18" s="147">
        <v>1</v>
      </c>
      <c r="D18" s="147" t="s">
        <v>475</v>
      </c>
      <c r="E18" s="147" t="s">
        <v>475</v>
      </c>
      <c r="F18" s="147" t="s">
        <v>475</v>
      </c>
      <c r="G18" s="147" t="s">
        <v>475</v>
      </c>
      <c r="H18" s="147" t="s">
        <v>475</v>
      </c>
      <c r="I18" s="147" t="s">
        <v>475</v>
      </c>
      <c r="J18" s="147">
        <v>1</v>
      </c>
      <c r="K18" s="147" t="s">
        <v>475</v>
      </c>
      <c r="L18" s="147" t="s">
        <v>475</v>
      </c>
      <c r="M18" s="147">
        <v>5</v>
      </c>
      <c r="N18" s="147">
        <v>1</v>
      </c>
      <c r="O18" s="147" t="s">
        <v>475</v>
      </c>
      <c r="P18" s="147" t="s">
        <v>475</v>
      </c>
    </row>
    <row r="19" spans="1:16" s="31" customFormat="1" ht="24" customHeight="1">
      <c r="A19" s="89" t="s">
        <v>544</v>
      </c>
      <c r="B19" s="147">
        <f t="shared" si="0"/>
        <v>9</v>
      </c>
      <c r="C19" s="147">
        <v>4</v>
      </c>
      <c r="D19" s="147" t="s">
        <v>475</v>
      </c>
      <c r="E19" s="147" t="s">
        <v>475</v>
      </c>
      <c r="F19" s="147" t="s">
        <v>475</v>
      </c>
      <c r="G19" s="147" t="s">
        <v>475</v>
      </c>
      <c r="H19" s="147" t="s">
        <v>475</v>
      </c>
      <c r="I19" s="147" t="s">
        <v>475</v>
      </c>
      <c r="J19" s="147" t="s">
        <v>475</v>
      </c>
      <c r="K19" s="147" t="s">
        <v>475</v>
      </c>
      <c r="L19" s="147" t="s">
        <v>475</v>
      </c>
      <c r="M19" s="147">
        <v>2</v>
      </c>
      <c r="N19" s="147">
        <v>1</v>
      </c>
      <c r="O19" s="147">
        <v>1</v>
      </c>
      <c r="P19" s="147">
        <v>1</v>
      </c>
    </row>
    <row r="20" spans="1:16" s="31" customFormat="1" ht="24" customHeight="1">
      <c r="A20" s="89" t="s">
        <v>305</v>
      </c>
      <c r="B20" s="147">
        <f t="shared" si="0"/>
        <v>10</v>
      </c>
      <c r="C20" s="147">
        <v>2</v>
      </c>
      <c r="D20" s="147" t="s">
        <v>475</v>
      </c>
      <c r="E20" s="147" t="s">
        <v>475</v>
      </c>
      <c r="F20" s="147" t="s">
        <v>475</v>
      </c>
      <c r="G20" s="147" t="s">
        <v>475</v>
      </c>
      <c r="H20" s="147" t="s">
        <v>475</v>
      </c>
      <c r="I20" s="147" t="s">
        <v>475</v>
      </c>
      <c r="J20" s="147" t="s">
        <v>475</v>
      </c>
      <c r="K20" s="147" t="s">
        <v>475</v>
      </c>
      <c r="L20" s="147" t="s">
        <v>475</v>
      </c>
      <c r="M20" s="147">
        <v>8</v>
      </c>
      <c r="N20" s="147" t="s">
        <v>475</v>
      </c>
      <c r="O20" s="147" t="s">
        <v>475</v>
      </c>
      <c r="P20" s="147" t="s">
        <v>475</v>
      </c>
    </row>
    <row r="21" spans="1:16" s="31" customFormat="1" ht="24" customHeight="1">
      <c r="A21" s="89" t="s">
        <v>545</v>
      </c>
      <c r="B21" s="147">
        <f t="shared" si="0"/>
        <v>9</v>
      </c>
      <c r="C21" s="147">
        <v>2</v>
      </c>
      <c r="D21" s="147" t="s">
        <v>475</v>
      </c>
      <c r="E21" s="147" t="s">
        <v>475</v>
      </c>
      <c r="F21" s="147" t="s">
        <v>475</v>
      </c>
      <c r="G21" s="147" t="s">
        <v>475</v>
      </c>
      <c r="H21" s="147" t="s">
        <v>475</v>
      </c>
      <c r="I21" s="147" t="s">
        <v>475</v>
      </c>
      <c r="J21" s="147">
        <v>1</v>
      </c>
      <c r="K21" s="147" t="s">
        <v>475</v>
      </c>
      <c r="L21" s="147" t="s">
        <v>475</v>
      </c>
      <c r="M21" s="147">
        <v>5</v>
      </c>
      <c r="N21" s="147" t="s">
        <v>475</v>
      </c>
      <c r="O21" s="147">
        <v>1</v>
      </c>
      <c r="P21" s="147" t="s">
        <v>475</v>
      </c>
    </row>
    <row r="22" spans="1:16" s="31" customFormat="1" ht="24" customHeight="1">
      <c r="A22" s="89" t="s">
        <v>546</v>
      </c>
      <c r="B22" s="147">
        <f t="shared" si="0"/>
        <v>8</v>
      </c>
      <c r="C22" s="147" t="s">
        <v>475</v>
      </c>
      <c r="D22" s="147" t="s">
        <v>475</v>
      </c>
      <c r="E22" s="147" t="s">
        <v>475</v>
      </c>
      <c r="F22" s="147" t="s">
        <v>475</v>
      </c>
      <c r="G22" s="147" t="s">
        <v>475</v>
      </c>
      <c r="H22" s="147" t="s">
        <v>475</v>
      </c>
      <c r="I22" s="147" t="s">
        <v>475</v>
      </c>
      <c r="J22" s="147">
        <v>1</v>
      </c>
      <c r="K22" s="147" t="s">
        <v>475</v>
      </c>
      <c r="L22" s="147" t="s">
        <v>475</v>
      </c>
      <c r="M22" s="147">
        <v>5</v>
      </c>
      <c r="N22" s="147" t="s">
        <v>475</v>
      </c>
      <c r="O22" s="147">
        <v>2</v>
      </c>
      <c r="P22" s="147" t="s">
        <v>475</v>
      </c>
    </row>
    <row r="23" spans="1:16" s="31" customFormat="1" ht="19.5" customHeight="1">
      <c r="A23" s="8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 s="31" customFormat="1" ht="19.5" customHeight="1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s="31" customFormat="1" ht="19.5" customHeight="1">
      <c r="A25" s="59"/>
      <c r="B25" s="66" t="s">
        <v>476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31" customFormat="1" ht="19.5" customHeight="1">
      <c r="A26" s="154"/>
      <c r="B26" s="478" t="s">
        <v>311</v>
      </c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</row>
    <row r="27" spans="1:16" s="31" customFormat="1" ht="3" customHeight="1">
      <c r="A27" s="15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31" customFormat="1" ht="23.25" customHeight="1">
      <c r="A28" s="59" t="s">
        <v>205</v>
      </c>
      <c r="B28" s="147">
        <v>215</v>
      </c>
      <c r="C28" s="147">
        <v>46</v>
      </c>
      <c r="D28" s="147">
        <v>7</v>
      </c>
      <c r="E28" s="147">
        <v>8</v>
      </c>
      <c r="F28" s="147">
        <v>22</v>
      </c>
      <c r="G28" s="147">
        <v>16</v>
      </c>
      <c r="H28" s="147">
        <v>1</v>
      </c>
      <c r="I28" s="147">
        <v>17</v>
      </c>
      <c r="J28" s="147">
        <v>7</v>
      </c>
      <c r="K28" s="147" t="s">
        <v>313</v>
      </c>
      <c r="L28" s="147" t="s">
        <v>313</v>
      </c>
      <c r="M28" s="147">
        <v>57</v>
      </c>
      <c r="N28" s="147">
        <v>32</v>
      </c>
      <c r="O28" s="147">
        <v>1</v>
      </c>
      <c r="P28" s="147">
        <v>1</v>
      </c>
    </row>
    <row r="29" spans="1:16" s="31" customFormat="1" ht="23.25" customHeight="1">
      <c r="A29" s="59">
        <v>16</v>
      </c>
      <c r="B29" s="147">
        <v>194</v>
      </c>
      <c r="C29" s="147">
        <v>35</v>
      </c>
      <c r="D29" s="147">
        <v>10</v>
      </c>
      <c r="E29" s="147">
        <v>8</v>
      </c>
      <c r="F29" s="147">
        <v>17</v>
      </c>
      <c r="G29" s="147">
        <v>17</v>
      </c>
      <c r="H29" s="147">
        <v>1</v>
      </c>
      <c r="I29" s="147">
        <v>11</v>
      </c>
      <c r="J29" s="147">
        <v>13</v>
      </c>
      <c r="K29" s="257" t="s">
        <v>473</v>
      </c>
      <c r="L29" s="257" t="s">
        <v>473</v>
      </c>
      <c r="M29" s="147">
        <v>48</v>
      </c>
      <c r="N29" s="147">
        <v>31</v>
      </c>
      <c r="O29" s="147">
        <v>2</v>
      </c>
      <c r="P29" s="147">
        <v>1</v>
      </c>
    </row>
    <row r="30" spans="1:16" s="17" customFormat="1" ht="23.25" customHeight="1">
      <c r="A30" s="258">
        <v>17</v>
      </c>
      <c r="B30" s="284">
        <f aca="true" t="shared" si="1" ref="B30:N30">SUM(B32:B43)</f>
        <v>194</v>
      </c>
      <c r="C30" s="284">
        <f t="shared" si="1"/>
        <v>41</v>
      </c>
      <c r="D30" s="284">
        <f t="shared" si="1"/>
        <v>7</v>
      </c>
      <c r="E30" s="284">
        <f t="shared" si="1"/>
        <v>6</v>
      </c>
      <c r="F30" s="284">
        <f t="shared" si="1"/>
        <v>12</v>
      </c>
      <c r="G30" s="284">
        <f t="shared" si="1"/>
        <v>12</v>
      </c>
      <c r="H30" s="284">
        <f t="shared" si="1"/>
        <v>1</v>
      </c>
      <c r="I30" s="284">
        <f t="shared" si="1"/>
        <v>15</v>
      </c>
      <c r="J30" s="284">
        <f t="shared" si="1"/>
        <v>15</v>
      </c>
      <c r="K30" s="284" t="s">
        <v>405</v>
      </c>
      <c r="L30" s="284">
        <f t="shared" si="1"/>
        <v>1</v>
      </c>
      <c r="M30" s="284">
        <f t="shared" si="1"/>
        <v>47</v>
      </c>
      <c r="N30" s="284">
        <f t="shared" si="1"/>
        <v>37</v>
      </c>
      <c r="O30" s="284" t="s">
        <v>405</v>
      </c>
      <c r="P30" s="284" t="s">
        <v>405</v>
      </c>
    </row>
    <row r="31" spans="1:16" s="31" customFormat="1" ht="23.25" customHeight="1">
      <c r="A31" s="59"/>
      <c r="B31" s="147" t="s">
        <v>474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16" s="31" customFormat="1" ht="23.25" customHeight="1">
      <c r="A32" s="89" t="s">
        <v>304</v>
      </c>
      <c r="B32" s="147">
        <f>SUM(C32:P32)</f>
        <v>15</v>
      </c>
      <c r="C32" s="147">
        <v>4</v>
      </c>
      <c r="D32" s="147">
        <v>1</v>
      </c>
      <c r="E32" s="147">
        <v>1</v>
      </c>
      <c r="F32" s="147" t="s">
        <v>475</v>
      </c>
      <c r="G32" s="147">
        <v>1</v>
      </c>
      <c r="H32" s="147" t="s">
        <v>475</v>
      </c>
      <c r="I32" s="147" t="s">
        <v>475</v>
      </c>
      <c r="J32" s="147" t="s">
        <v>475</v>
      </c>
      <c r="K32" s="147" t="s">
        <v>475</v>
      </c>
      <c r="L32" s="147" t="s">
        <v>475</v>
      </c>
      <c r="M32" s="147">
        <v>3</v>
      </c>
      <c r="N32" s="147">
        <v>5</v>
      </c>
      <c r="O32" s="147" t="s">
        <v>475</v>
      </c>
      <c r="P32" s="147" t="s">
        <v>475</v>
      </c>
    </row>
    <row r="33" spans="1:16" s="31" customFormat="1" ht="23.25" customHeight="1">
      <c r="A33" s="89" t="s">
        <v>537</v>
      </c>
      <c r="B33" s="147">
        <f aca="true" t="shared" si="2" ref="B33:B43">SUM(C33:P33)</f>
        <v>16</v>
      </c>
      <c r="C33" s="147">
        <v>1</v>
      </c>
      <c r="D33" s="147">
        <v>1</v>
      </c>
      <c r="E33" s="147">
        <v>1</v>
      </c>
      <c r="F33" s="147">
        <v>3</v>
      </c>
      <c r="G33" s="147" t="s">
        <v>475</v>
      </c>
      <c r="H33" s="147" t="s">
        <v>475</v>
      </c>
      <c r="I33" s="147">
        <v>1</v>
      </c>
      <c r="J33" s="147">
        <v>2</v>
      </c>
      <c r="K33" s="147" t="s">
        <v>475</v>
      </c>
      <c r="L33" s="147" t="s">
        <v>475</v>
      </c>
      <c r="M33" s="147">
        <v>4</v>
      </c>
      <c r="N33" s="147">
        <v>3</v>
      </c>
      <c r="O33" s="147" t="s">
        <v>475</v>
      </c>
      <c r="P33" s="147" t="s">
        <v>475</v>
      </c>
    </row>
    <row r="34" spans="1:16" s="31" customFormat="1" ht="23.25" customHeight="1">
      <c r="A34" s="89" t="s">
        <v>538</v>
      </c>
      <c r="B34" s="147">
        <f t="shared" si="2"/>
        <v>11</v>
      </c>
      <c r="C34" s="147">
        <v>1</v>
      </c>
      <c r="D34" s="147" t="s">
        <v>475</v>
      </c>
      <c r="E34" s="147" t="s">
        <v>475</v>
      </c>
      <c r="F34" s="147" t="s">
        <v>475</v>
      </c>
      <c r="G34" s="147">
        <v>1</v>
      </c>
      <c r="H34" s="147" t="s">
        <v>475</v>
      </c>
      <c r="I34" s="147">
        <v>1</v>
      </c>
      <c r="J34" s="147" t="s">
        <v>475</v>
      </c>
      <c r="K34" s="147" t="s">
        <v>475</v>
      </c>
      <c r="L34" s="147" t="s">
        <v>475</v>
      </c>
      <c r="M34" s="147">
        <v>5</v>
      </c>
      <c r="N34" s="147">
        <v>3</v>
      </c>
      <c r="O34" s="147" t="s">
        <v>475</v>
      </c>
      <c r="P34" s="147" t="s">
        <v>475</v>
      </c>
    </row>
    <row r="35" spans="1:16" s="31" customFormat="1" ht="23.25" customHeight="1">
      <c r="A35" s="89" t="s">
        <v>539</v>
      </c>
      <c r="B35" s="147">
        <f t="shared" si="2"/>
        <v>18</v>
      </c>
      <c r="C35" s="147">
        <v>1</v>
      </c>
      <c r="D35" s="147">
        <v>2</v>
      </c>
      <c r="E35" s="147" t="s">
        <v>475</v>
      </c>
      <c r="F35" s="147">
        <v>1</v>
      </c>
      <c r="G35" s="147" t="s">
        <v>475</v>
      </c>
      <c r="H35" s="147" t="s">
        <v>475</v>
      </c>
      <c r="I35" s="147">
        <v>2</v>
      </c>
      <c r="J35" s="147">
        <v>2</v>
      </c>
      <c r="K35" s="147" t="s">
        <v>475</v>
      </c>
      <c r="L35" s="147">
        <v>1</v>
      </c>
      <c r="M35" s="147">
        <v>4</v>
      </c>
      <c r="N35" s="147">
        <v>5</v>
      </c>
      <c r="O35" s="147" t="s">
        <v>475</v>
      </c>
      <c r="P35" s="147" t="s">
        <v>475</v>
      </c>
    </row>
    <row r="36" spans="1:16" s="31" customFormat="1" ht="23.25" customHeight="1">
      <c r="A36" s="89" t="s">
        <v>540</v>
      </c>
      <c r="B36" s="147">
        <f t="shared" si="2"/>
        <v>14</v>
      </c>
      <c r="C36" s="147">
        <v>6</v>
      </c>
      <c r="D36" s="147">
        <v>1</v>
      </c>
      <c r="E36" s="147" t="s">
        <v>475</v>
      </c>
      <c r="F36" s="147">
        <v>1</v>
      </c>
      <c r="G36" s="147" t="s">
        <v>475</v>
      </c>
      <c r="H36" s="147" t="s">
        <v>475</v>
      </c>
      <c r="I36" s="147">
        <v>1</v>
      </c>
      <c r="J36" s="147">
        <v>1</v>
      </c>
      <c r="K36" s="147" t="s">
        <v>475</v>
      </c>
      <c r="L36" s="147" t="s">
        <v>475</v>
      </c>
      <c r="M36" s="147">
        <v>1</v>
      </c>
      <c r="N36" s="147">
        <v>3</v>
      </c>
      <c r="O36" s="147" t="s">
        <v>475</v>
      </c>
      <c r="P36" s="147" t="s">
        <v>475</v>
      </c>
    </row>
    <row r="37" spans="1:16" s="31" customFormat="1" ht="23.25" customHeight="1">
      <c r="A37" s="89" t="s">
        <v>541</v>
      </c>
      <c r="B37" s="147">
        <f t="shared" si="2"/>
        <v>19</v>
      </c>
      <c r="C37" s="147">
        <v>2</v>
      </c>
      <c r="D37" s="147" t="s">
        <v>475</v>
      </c>
      <c r="E37" s="147">
        <v>2</v>
      </c>
      <c r="F37" s="147" t="s">
        <v>475</v>
      </c>
      <c r="G37" s="147">
        <v>5</v>
      </c>
      <c r="H37" s="147" t="s">
        <v>475</v>
      </c>
      <c r="I37" s="147">
        <v>4</v>
      </c>
      <c r="J37" s="147" t="s">
        <v>475</v>
      </c>
      <c r="K37" s="147" t="s">
        <v>475</v>
      </c>
      <c r="L37" s="147" t="s">
        <v>475</v>
      </c>
      <c r="M37" s="147">
        <v>5</v>
      </c>
      <c r="N37" s="147">
        <v>1</v>
      </c>
      <c r="O37" s="147" t="s">
        <v>475</v>
      </c>
      <c r="P37" s="147" t="s">
        <v>475</v>
      </c>
    </row>
    <row r="38" spans="1:16" s="31" customFormat="1" ht="23.25" customHeight="1">
      <c r="A38" s="89" t="s">
        <v>542</v>
      </c>
      <c r="B38" s="147">
        <f t="shared" si="2"/>
        <v>19</v>
      </c>
      <c r="C38" s="147">
        <v>2</v>
      </c>
      <c r="D38" s="147" t="s">
        <v>475</v>
      </c>
      <c r="E38" s="147" t="s">
        <v>475</v>
      </c>
      <c r="F38" s="147">
        <v>1</v>
      </c>
      <c r="G38" s="147">
        <v>3</v>
      </c>
      <c r="H38" s="147" t="s">
        <v>475</v>
      </c>
      <c r="I38" s="147">
        <v>2</v>
      </c>
      <c r="J38" s="147">
        <v>5</v>
      </c>
      <c r="K38" s="147" t="s">
        <v>475</v>
      </c>
      <c r="L38" s="147" t="s">
        <v>475</v>
      </c>
      <c r="M38" s="147">
        <v>3</v>
      </c>
      <c r="N38" s="147">
        <v>3</v>
      </c>
      <c r="O38" s="147" t="s">
        <v>475</v>
      </c>
      <c r="P38" s="147" t="s">
        <v>475</v>
      </c>
    </row>
    <row r="39" spans="1:16" s="31" customFormat="1" ht="23.25" customHeight="1">
      <c r="A39" s="89" t="s">
        <v>543</v>
      </c>
      <c r="B39" s="147">
        <f t="shared" si="2"/>
        <v>23</v>
      </c>
      <c r="C39" s="147">
        <v>7</v>
      </c>
      <c r="D39" s="147">
        <v>1</v>
      </c>
      <c r="E39" s="147" t="s">
        <v>475</v>
      </c>
      <c r="F39" s="147" t="s">
        <v>475</v>
      </c>
      <c r="G39" s="147">
        <v>1</v>
      </c>
      <c r="H39" s="147">
        <v>1</v>
      </c>
      <c r="I39" s="147">
        <v>2</v>
      </c>
      <c r="J39" s="147">
        <v>1</v>
      </c>
      <c r="K39" s="147" t="s">
        <v>475</v>
      </c>
      <c r="L39" s="147" t="s">
        <v>475</v>
      </c>
      <c r="M39" s="147">
        <v>4</v>
      </c>
      <c r="N39" s="147">
        <v>6</v>
      </c>
      <c r="O39" s="147" t="s">
        <v>475</v>
      </c>
      <c r="P39" s="147" t="s">
        <v>475</v>
      </c>
    </row>
    <row r="40" spans="1:16" s="31" customFormat="1" ht="23.25" customHeight="1">
      <c r="A40" s="89" t="s">
        <v>544</v>
      </c>
      <c r="B40" s="147">
        <f t="shared" si="2"/>
        <v>17</v>
      </c>
      <c r="C40" s="147">
        <v>9</v>
      </c>
      <c r="D40" s="147">
        <v>1</v>
      </c>
      <c r="E40" s="147" t="s">
        <v>475</v>
      </c>
      <c r="F40" s="147">
        <v>3</v>
      </c>
      <c r="G40" s="147">
        <v>1</v>
      </c>
      <c r="H40" s="147" t="s">
        <v>475</v>
      </c>
      <c r="I40" s="147">
        <v>1</v>
      </c>
      <c r="J40" s="147">
        <v>1</v>
      </c>
      <c r="K40" s="147" t="s">
        <v>475</v>
      </c>
      <c r="L40" s="147" t="s">
        <v>475</v>
      </c>
      <c r="M40" s="147" t="s">
        <v>475</v>
      </c>
      <c r="N40" s="147">
        <v>1</v>
      </c>
      <c r="O40" s="147" t="s">
        <v>475</v>
      </c>
      <c r="P40" s="147" t="s">
        <v>475</v>
      </c>
    </row>
    <row r="41" spans="1:16" s="31" customFormat="1" ht="23.25" customHeight="1">
      <c r="A41" s="89" t="s">
        <v>305</v>
      </c>
      <c r="B41" s="147">
        <f t="shared" si="2"/>
        <v>11</v>
      </c>
      <c r="C41" s="147">
        <v>3</v>
      </c>
      <c r="D41" s="147" t="s">
        <v>475</v>
      </c>
      <c r="E41" s="147" t="s">
        <v>475</v>
      </c>
      <c r="F41" s="147">
        <v>1</v>
      </c>
      <c r="G41" s="147" t="s">
        <v>475</v>
      </c>
      <c r="H41" s="147" t="s">
        <v>475</v>
      </c>
      <c r="I41" s="147" t="s">
        <v>475</v>
      </c>
      <c r="J41" s="147">
        <v>2</v>
      </c>
      <c r="K41" s="147" t="s">
        <v>475</v>
      </c>
      <c r="L41" s="147" t="s">
        <v>475</v>
      </c>
      <c r="M41" s="147">
        <v>3</v>
      </c>
      <c r="N41" s="147">
        <v>2</v>
      </c>
      <c r="O41" s="147" t="s">
        <v>475</v>
      </c>
      <c r="P41" s="147" t="s">
        <v>475</v>
      </c>
    </row>
    <row r="42" spans="1:16" s="31" customFormat="1" ht="23.25" customHeight="1">
      <c r="A42" s="89" t="s">
        <v>545</v>
      </c>
      <c r="B42" s="147">
        <f t="shared" si="2"/>
        <v>12</v>
      </c>
      <c r="C42" s="147">
        <v>4</v>
      </c>
      <c r="D42" s="147" t="s">
        <v>475</v>
      </c>
      <c r="E42" s="147">
        <v>1</v>
      </c>
      <c r="F42" s="147">
        <v>1</v>
      </c>
      <c r="G42" s="147" t="s">
        <v>475</v>
      </c>
      <c r="H42" s="147" t="s">
        <v>475</v>
      </c>
      <c r="I42" s="147" t="s">
        <v>475</v>
      </c>
      <c r="J42" s="147" t="s">
        <v>475</v>
      </c>
      <c r="K42" s="147" t="s">
        <v>475</v>
      </c>
      <c r="L42" s="147" t="s">
        <v>475</v>
      </c>
      <c r="M42" s="147">
        <v>5</v>
      </c>
      <c r="N42" s="147">
        <v>1</v>
      </c>
      <c r="O42" s="147" t="s">
        <v>475</v>
      </c>
      <c r="P42" s="147" t="s">
        <v>475</v>
      </c>
    </row>
    <row r="43" spans="1:16" s="31" customFormat="1" ht="23.25" customHeight="1">
      <c r="A43" s="89" t="s">
        <v>546</v>
      </c>
      <c r="B43" s="147">
        <f t="shared" si="2"/>
        <v>19</v>
      </c>
      <c r="C43" s="147">
        <v>1</v>
      </c>
      <c r="D43" s="147" t="s">
        <v>475</v>
      </c>
      <c r="E43" s="147">
        <v>1</v>
      </c>
      <c r="F43" s="147">
        <v>1</v>
      </c>
      <c r="G43" s="147" t="s">
        <v>475</v>
      </c>
      <c r="H43" s="147" t="s">
        <v>475</v>
      </c>
      <c r="I43" s="147">
        <v>1</v>
      </c>
      <c r="J43" s="147">
        <v>1</v>
      </c>
      <c r="K43" s="147" t="s">
        <v>475</v>
      </c>
      <c r="L43" s="147" t="s">
        <v>475</v>
      </c>
      <c r="M43" s="147">
        <v>10</v>
      </c>
      <c r="N43" s="147">
        <v>4</v>
      </c>
      <c r="O43" s="147" t="s">
        <v>475</v>
      </c>
      <c r="P43" s="147" t="s">
        <v>475</v>
      </c>
    </row>
    <row r="44" spans="1:16" s="31" customFormat="1" ht="6" customHeight="1" thickBot="1">
      <c r="A44" s="78" t="s">
        <v>210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31" customFormat="1" ht="18" customHeight="1">
      <c r="A45" s="31" t="s">
        <v>211</v>
      </c>
      <c r="P45" s="66"/>
    </row>
    <row r="46" spans="1:16" s="31" customFormat="1" ht="13.5">
      <c r="A46" s="79"/>
      <c r="P46" s="66"/>
    </row>
    <row r="47" s="31" customFormat="1" ht="13.5">
      <c r="A47" s="79"/>
    </row>
    <row r="48" s="31" customFormat="1" ht="13.5">
      <c r="A48" s="79"/>
    </row>
    <row r="49" s="31" customFormat="1" ht="13.5">
      <c r="A49" s="79"/>
    </row>
    <row r="50" s="31" customFormat="1" ht="13.5">
      <c r="A50" s="79"/>
    </row>
    <row r="51" s="31" customFormat="1" ht="13.5">
      <c r="A51" s="79"/>
    </row>
    <row r="52" s="31" customFormat="1" ht="13.5">
      <c r="A52" s="79"/>
    </row>
    <row r="53" s="31" customFormat="1" ht="13.5">
      <c r="A53" s="79"/>
    </row>
    <row r="54" s="31" customFormat="1" ht="13.5">
      <c r="A54" s="79"/>
    </row>
    <row r="55" s="31" customFormat="1" ht="13.5">
      <c r="A55" s="79"/>
    </row>
    <row r="56" s="31" customFormat="1" ht="13.5">
      <c r="A56" s="79"/>
    </row>
    <row r="57" s="31" customFormat="1" ht="13.5">
      <c r="A57" s="79"/>
    </row>
    <row r="58" s="31" customFormat="1" ht="13.5">
      <c r="A58" s="79"/>
    </row>
    <row r="59" s="31" customFormat="1" ht="13.5">
      <c r="A59" s="79"/>
    </row>
    <row r="60" s="31" customFormat="1" ht="13.5">
      <c r="A60" s="79"/>
    </row>
    <row r="61" s="31" customFormat="1" ht="13.5">
      <c r="A61" s="79"/>
    </row>
    <row r="62" s="31" customFormat="1" ht="13.5">
      <c r="A62" s="79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7" customWidth="1"/>
    <col min="2" max="10" width="6.375" style="17" customWidth="1"/>
    <col min="11" max="12" width="6.75390625" style="17" customWidth="1"/>
    <col min="13" max="13" width="7.125" style="17" customWidth="1"/>
    <col min="14" max="16" width="6.375" style="17" customWidth="1"/>
    <col min="17" max="18" width="6.625" style="17" customWidth="1"/>
    <col min="19" max="16384" width="9.00390625" style="17" customWidth="1"/>
  </cols>
  <sheetData>
    <row r="1" spans="1:16" ht="20.25" customHeight="1">
      <c r="A1" s="476" t="s">
        <v>415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="31" customFormat="1" ht="12" customHeight="1" thickBot="1"/>
    <row r="3" spans="1:17" s="31" customFormat="1" ht="19.5" customHeight="1">
      <c r="A3" s="81" t="s">
        <v>486</v>
      </c>
      <c r="B3" s="150" t="s">
        <v>19</v>
      </c>
      <c r="C3" s="151" t="s">
        <v>472</v>
      </c>
      <c r="D3" s="151" t="s">
        <v>186</v>
      </c>
      <c r="E3" s="151" t="s">
        <v>296</v>
      </c>
      <c r="F3" s="151" t="s">
        <v>297</v>
      </c>
      <c r="G3" s="151" t="s">
        <v>298</v>
      </c>
      <c r="H3" s="151" t="s">
        <v>299</v>
      </c>
      <c r="I3" s="151" t="s">
        <v>300</v>
      </c>
      <c r="J3" s="151" t="s">
        <v>187</v>
      </c>
      <c r="K3" s="151" t="s">
        <v>188</v>
      </c>
      <c r="L3" s="151" t="s">
        <v>189</v>
      </c>
      <c r="M3" s="151" t="s">
        <v>190</v>
      </c>
      <c r="N3" s="151" t="s">
        <v>191</v>
      </c>
      <c r="O3" s="151" t="s">
        <v>301</v>
      </c>
      <c r="P3" s="152" t="s">
        <v>112</v>
      </c>
      <c r="Q3" s="66"/>
    </row>
    <row r="4" spans="1:17" s="31" customFormat="1" ht="6" customHeight="1">
      <c r="A4" s="106"/>
      <c r="B4" s="145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66"/>
    </row>
    <row r="5" spans="1:17" s="31" customFormat="1" ht="30" customHeight="1">
      <c r="A5" s="59" t="s">
        <v>205</v>
      </c>
      <c r="B5" s="146">
        <v>133</v>
      </c>
      <c r="C5" s="66">
        <v>6</v>
      </c>
      <c r="D5" s="66">
        <v>15</v>
      </c>
      <c r="E5" s="66">
        <v>7</v>
      </c>
      <c r="F5" s="66">
        <v>34</v>
      </c>
      <c r="G5" s="66">
        <v>11</v>
      </c>
      <c r="H5" s="66">
        <v>2</v>
      </c>
      <c r="I5" s="66">
        <v>6</v>
      </c>
      <c r="J5" s="66">
        <v>6</v>
      </c>
      <c r="K5" s="147" t="s">
        <v>473</v>
      </c>
      <c r="L5" s="147" t="s">
        <v>473</v>
      </c>
      <c r="M5" s="66">
        <v>27</v>
      </c>
      <c r="N5" s="66">
        <v>17</v>
      </c>
      <c r="O5" s="147" t="s">
        <v>473</v>
      </c>
      <c r="P5" s="66">
        <v>2</v>
      </c>
      <c r="Q5" s="66"/>
    </row>
    <row r="6" spans="1:17" s="31" customFormat="1" ht="30" customHeight="1">
      <c r="A6" s="59">
        <v>16</v>
      </c>
      <c r="B6" s="146">
        <v>122</v>
      </c>
      <c r="C6" s="66">
        <v>8</v>
      </c>
      <c r="D6" s="66">
        <v>11</v>
      </c>
      <c r="E6" s="66">
        <v>11</v>
      </c>
      <c r="F6" s="66">
        <v>19</v>
      </c>
      <c r="G6" s="66">
        <v>14</v>
      </c>
      <c r="H6" s="66">
        <v>5</v>
      </c>
      <c r="I6" s="66">
        <v>8</v>
      </c>
      <c r="J6" s="66">
        <v>7</v>
      </c>
      <c r="K6" s="147" t="s">
        <v>473</v>
      </c>
      <c r="L6" s="147" t="s">
        <v>473</v>
      </c>
      <c r="M6" s="66">
        <v>25</v>
      </c>
      <c r="N6" s="66">
        <v>14</v>
      </c>
      <c r="O6" s="147" t="s">
        <v>473</v>
      </c>
      <c r="P6" s="257" t="s">
        <v>473</v>
      </c>
      <c r="Q6" s="66"/>
    </row>
    <row r="7" spans="1:17" ht="30" customHeight="1">
      <c r="A7" s="258">
        <v>17</v>
      </c>
      <c r="B7" s="20">
        <f aca="true" t="shared" si="0" ref="B7:J7">SUM(B9:B20)</f>
        <v>138</v>
      </c>
      <c r="C7" s="20">
        <f t="shared" si="0"/>
        <v>4</v>
      </c>
      <c r="D7" s="20">
        <f t="shared" si="0"/>
        <v>13</v>
      </c>
      <c r="E7" s="20">
        <f t="shared" si="0"/>
        <v>6</v>
      </c>
      <c r="F7" s="20">
        <f t="shared" si="0"/>
        <v>45</v>
      </c>
      <c r="G7" s="20">
        <f t="shared" si="0"/>
        <v>12</v>
      </c>
      <c r="H7" s="20">
        <f t="shared" si="0"/>
        <v>7</v>
      </c>
      <c r="I7" s="20">
        <f t="shared" si="0"/>
        <v>6</v>
      </c>
      <c r="J7" s="20">
        <f t="shared" si="0"/>
        <v>6</v>
      </c>
      <c r="K7" s="284" t="s">
        <v>405</v>
      </c>
      <c r="L7" s="284" t="s">
        <v>405</v>
      </c>
      <c r="M7" s="20">
        <f>SUM(M9:M20)</f>
        <v>25</v>
      </c>
      <c r="N7" s="20">
        <f>SUM(N9:N20)</f>
        <v>14</v>
      </c>
      <c r="O7" s="284" t="s">
        <v>405</v>
      </c>
      <c r="P7" s="284" t="s">
        <v>405</v>
      </c>
      <c r="Q7" s="20"/>
    </row>
    <row r="8" spans="1:17" s="31" customFormat="1" ht="30" customHeight="1">
      <c r="A8" s="59"/>
      <c r="B8" s="146" t="s">
        <v>474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31" customFormat="1" ht="30" customHeight="1">
      <c r="A9" s="89" t="s">
        <v>304</v>
      </c>
      <c r="B9" s="148">
        <f aca="true" t="shared" si="1" ref="B9:B20">SUM(C9:P9)</f>
        <v>6</v>
      </c>
      <c r="C9" s="147" t="s">
        <v>475</v>
      </c>
      <c r="D9" s="147">
        <v>2</v>
      </c>
      <c r="E9" s="147" t="s">
        <v>475</v>
      </c>
      <c r="F9" s="147">
        <v>1</v>
      </c>
      <c r="G9" s="147">
        <v>2</v>
      </c>
      <c r="H9" s="147" t="s">
        <v>475</v>
      </c>
      <c r="I9" s="147" t="s">
        <v>475</v>
      </c>
      <c r="J9" s="147" t="s">
        <v>475</v>
      </c>
      <c r="K9" s="147" t="s">
        <v>475</v>
      </c>
      <c r="L9" s="147" t="s">
        <v>475</v>
      </c>
      <c r="M9" s="147" t="s">
        <v>475</v>
      </c>
      <c r="N9" s="147">
        <v>1</v>
      </c>
      <c r="O9" s="147" t="s">
        <v>475</v>
      </c>
      <c r="P9" s="147" t="s">
        <v>475</v>
      </c>
      <c r="Q9" s="66"/>
    </row>
    <row r="10" spans="1:17" s="31" customFormat="1" ht="30" customHeight="1">
      <c r="A10" s="89" t="s">
        <v>537</v>
      </c>
      <c r="B10" s="148">
        <f t="shared" si="1"/>
        <v>13</v>
      </c>
      <c r="C10" s="147" t="s">
        <v>475</v>
      </c>
      <c r="D10" s="147">
        <v>2</v>
      </c>
      <c r="E10" s="147">
        <v>2</v>
      </c>
      <c r="F10" s="147">
        <v>2</v>
      </c>
      <c r="G10" s="147">
        <v>3</v>
      </c>
      <c r="H10" s="147" t="s">
        <v>475</v>
      </c>
      <c r="I10" s="147" t="s">
        <v>475</v>
      </c>
      <c r="J10" s="147" t="s">
        <v>475</v>
      </c>
      <c r="K10" s="147" t="s">
        <v>475</v>
      </c>
      <c r="L10" s="147" t="s">
        <v>475</v>
      </c>
      <c r="M10" s="147">
        <v>4</v>
      </c>
      <c r="N10" s="147" t="s">
        <v>475</v>
      </c>
      <c r="O10" s="147" t="s">
        <v>475</v>
      </c>
      <c r="P10" s="147" t="s">
        <v>475</v>
      </c>
      <c r="Q10" s="66"/>
    </row>
    <row r="11" spans="1:17" s="31" customFormat="1" ht="30" customHeight="1">
      <c r="A11" s="89" t="s">
        <v>538</v>
      </c>
      <c r="B11" s="148">
        <f t="shared" si="1"/>
        <v>9</v>
      </c>
      <c r="C11" s="147" t="s">
        <v>475</v>
      </c>
      <c r="D11" s="147" t="s">
        <v>475</v>
      </c>
      <c r="E11" s="147" t="s">
        <v>475</v>
      </c>
      <c r="F11" s="147">
        <v>2</v>
      </c>
      <c r="G11" s="147">
        <v>1</v>
      </c>
      <c r="H11" s="147">
        <v>1</v>
      </c>
      <c r="I11" s="147" t="s">
        <v>475</v>
      </c>
      <c r="J11" s="147">
        <v>2</v>
      </c>
      <c r="K11" s="147" t="s">
        <v>475</v>
      </c>
      <c r="L11" s="147" t="s">
        <v>475</v>
      </c>
      <c r="M11" s="147">
        <v>1</v>
      </c>
      <c r="N11" s="147">
        <v>2</v>
      </c>
      <c r="O11" s="147" t="s">
        <v>475</v>
      </c>
      <c r="P11" s="147" t="s">
        <v>475</v>
      </c>
      <c r="Q11" s="66"/>
    </row>
    <row r="12" spans="1:17" s="31" customFormat="1" ht="30" customHeight="1">
      <c r="A12" s="89" t="s">
        <v>539</v>
      </c>
      <c r="B12" s="148">
        <f t="shared" si="1"/>
        <v>14</v>
      </c>
      <c r="C12" s="147" t="s">
        <v>475</v>
      </c>
      <c r="D12" s="147">
        <v>1</v>
      </c>
      <c r="E12" s="147" t="s">
        <v>475</v>
      </c>
      <c r="F12" s="147">
        <v>5</v>
      </c>
      <c r="G12" s="147">
        <v>1</v>
      </c>
      <c r="H12" s="147">
        <v>2</v>
      </c>
      <c r="I12" s="147">
        <v>1</v>
      </c>
      <c r="J12" s="147" t="s">
        <v>475</v>
      </c>
      <c r="K12" s="147" t="s">
        <v>475</v>
      </c>
      <c r="L12" s="147" t="s">
        <v>475</v>
      </c>
      <c r="M12" s="147">
        <v>4</v>
      </c>
      <c r="N12" s="147" t="s">
        <v>475</v>
      </c>
      <c r="O12" s="147" t="s">
        <v>475</v>
      </c>
      <c r="P12" s="147" t="s">
        <v>475</v>
      </c>
      <c r="Q12" s="66"/>
    </row>
    <row r="13" spans="1:17" s="31" customFormat="1" ht="30" customHeight="1">
      <c r="A13" s="89" t="s">
        <v>540</v>
      </c>
      <c r="B13" s="148">
        <f t="shared" si="1"/>
        <v>12</v>
      </c>
      <c r="C13" s="147">
        <v>3</v>
      </c>
      <c r="D13" s="147">
        <v>1</v>
      </c>
      <c r="E13" s="147" t="s">
        <v>475</v>
      </c>
      <c r="F13" s="147">
        <v>4</v>
      </c>
      <c r="G13" s="147" t="s">
        <v>475</v>
      </c>
      <c r="H13" s="147">
        <v>2</v>
      </c>
      <c r="I13" s="147">
        <v>1</v>
      </c>
      <c r="J13" s="147" t="s">
        <v>475</v>
      </c>
      <c r="K13" s="147" t="s">
        <v>475</v>
      </c>
      <c r="L13" s="147" t="s">
        <v>475</v>
      </c>
      <c r="M13" s="147">
        <v>1</v>
      </c>
      <c r="N13" s="147" t="s">
        <v>475</v>
      </c>
      <c r="O13" s="147" t="s">
        <v>475</v>
      </c>
      <c r="P13" s="147" t="s">
        <v>475</v>
      </c>
      <c r="Q13" s="66"/>
    </row>
    <row r="14" spans="1:17" s="31" customFormat="1" ht="30" customHeight="1">
      <c r="A14" s="89" t="s">
        <v>541</v>
      </c>
      <c r="B14" s="148">
        <f t="shared" si="1"/>
        <v>8</v>
      </c>
      <c r="C14" s="147">
        <v>1</v>
      </c>
      <c r="D14" s="147">
        <v>1</v>
      </c>
      <c r="E14" s="147">
        <v>1</v>
      </c>
      <c r="F14" s="147">
        <v>1</v>
      </c>
      <c r="G14" s="147">
        <v>1</v>
      </c>
      <c r="H14" s="147" t="s">
        <v>475</v>
      </c>
      <c r="I14" s="147">
        <v>1</v>
      </c>
      <c r="J14" s="147" t="s">
        <v>475</v>
      </c>
      <c r="K14" s="147" t="s">
        <v>475</v>
      </c>
      <c r="L14" s="147" t="s">
        <v>475</v>
      </c>
      <c r="M14" s="147">
        <v>1</v>
      </c>
      <c r="N14" s="147">
        <v>1</v>
      </c>
      <c r="O14" s="147" t="s">
        <v>475</v>
      </c>
      <c r="P14" s="147" t="s">
        <v>475</v>
      </c>
      <c r="Q14" s="66"/>
    </row>
    <row r="15" spans="1:17" s="31" customFormat="1" ht="30" customHeight="1">
      <c r="A15" s="89" t="s">
        <v>542</v>
      </c>
      <c r="B15" s="148">
        <f t="shared" si="1"/>
        <v>17</v>
      </c>
      <c r="C15" s="147" t="s">
        <v>475</v>
      </c>
      <c r="D15" s="147">
        <v>2</v>
      </c>
      <c r="E15" s="147">
        <v>1</v>
      </c>
      <c r="F15" s="147">
        <v>5</v>
      </c>
      <c r="G15" s="147">
        <v>1</v>
      </c>
      <c r="H15" s="147" t="s">
        <v>475</v>
      </c>
      <c r="I15" s="147">
        <v>1</v>
      </c>
      <c r="J15" s="147" t="s">
        <v>475</v>
      </c>
      <c r="K15" s="147" t="s">
        <v>475</v>
      </c>
      <c r="L15" s="147" t="s">
        <v>475</v>
      </c>
      <c r="M15" s="147">
        <v>6</v>
      </c>
      <c r="N15" s="147">
        <v>1</v>
      </c>
      <c r="O15" s="147" t="s">
        <v>475</v>
      </c>
      <c r="P15" s="147" t="s">
        <v>475</v>
      </c>
      <c r="Q15" s="66"/>
    </row>
    <row r="16" spans="1:17" s="31" customFormat="1" ht="30" customHeight="1">
      <c r="A16" s="89" t="s">
        <v>543</v>
      </c>
      <c r="B16" s="148">
        <f t="shared" si="1"/>
        <v>16</v>
      </c>
      <c r="C16" s="147" t="s">
        <v>475</v>
      </c>
      <c r="D16" s="147">
        <v>1</v>
      </c>
      <c r="E16" s="147" t="s">
        <v>475</v>
      </c>
      <c r="F16" s="147">
        <v>4</v>
      </c>
      <c r="G16" s="147">
        <v>2</v>
      </c>
      <c r="H16" s="147">
        <v>1</v>
      </c>
      <c r="I16" s="147">
        <v>1</v>
      </c>
      <c r="J16" s="147">
        <v>2</v>
      </c>
      <c r="K16" s="147" t="s">
        <v>475</v>
      </c>
      <c r="L16" s="147" t="s">
        <v>475</v>
      </c>
      <c r="M16" s="147">
        <v>3</v>
      </c>
      <c r="N16" s="147">
        <v>2</v>
      </c>
      <c r="O16" s="147" t="s">
        <v>475</v>
      </c>
      <c r="P16" s="147" t="s">
        <v>475</v>
      </c>
      <c r="Q16" s="66"/>
    </row>
    <row r="17" spans="1:17" s="31" customFormat="1" ht="30" customHeight="1">
      <c r="A17" s="89" t="s">
        <v>544</v>
      </c>
      <c r="B17" s="148">
        <f t="shared" si="1"/>
        <v>10</v>
      </c>
      <c r="C17" s="147" t="s">
        <v>475</v>
      </c>
      <c r="D17" s="147" t="s">
        <v>475</v>
      </c>
      <c r="E17" s="147">
        <v>1</v>
      </c>
      <c r="F17" s="147">
        <v>6</v>
      </c>
      <c r="G17" s="147">
        <v>1</v>
      </c>
      <c r="H17" s="147" t="s">
        <v>475</v>
      </c>
      <c r="I17" s="147" t="s">
        <v>475</v>
      </c>
      <c r="J17" s="147" t="s">
        <v>475</v>
      </c>
      <c r="K17" s="147" t="s">
        <v>475</v>
      </c>
      <c r="L17" s="147" t="s">
        <v>475</v>
      </c>
      <c r="M17" s="147" t="s">
        <v>475</v>
      </c>
      <c r="N17" s="147">
        <v>2</v>
      </c>
      <c r="O17" s="147" t="s">
        <v>475</v>
      </c>
      <c r="P17" s="147" t="s">
        <v>475</v>
      </c>
      <c r="Q17" s="66"/>
    </row>
    <row r="18" spans="1:17" s="31" customFormat="1" ht="30" customHeight="1">
      <c r="A18" s="89" t="s">
        <v>305</v>
      </c>
      <c r="B18" s="148">
        <f t="shared" si="1"/>
        <v>10</v>
      </c>
      <c r="C18" s="147" t="s">
        <v>475</v>
      </c>
      <c r="D18" s="147">
        <v>2</v>
      </c>
      <c r="E18" s="147" t="s">
        <v>475</v>
      </c>
      <c r="F18" s="147">
        <v>7</v>
      </c>
      <c r="G18" s="147" t="s">
        <v>475</v>
      </c>
      <c r="H18" s="147" t="s">
        <v>475</v>
      </c>
      <c r="I18" s="147" t="s">
        <v>475</v>
      </c>
      <c r="J18" s="147">
        <v>1</v>
      </c>
      <c r="K18" s="147" t="s">
        <v>475</v>
      </c>
      <c r="L18" s="147" t="s">
        <v>475</v>
      </c>
      <c r="M18" s="147" t="s">
        <v>475</v>
      </c>
      <c r="N18" s="147" t="s">
        <v>475</v>
      </c>
      <c r="O18" s="147" t="s">
        <v>475</v>
      </c>
      <c r="P18" s="147" t="s">
        <v>475</v>
      </c>
      <c r="Q18" s="66"/>
    </row>
    <row r="19" spans="1:17" s="31" customFormat="1" ht="30" customHeight="1">
      <c r="A19" s="89" t="s">
        <v>545</v>
      </c>
      <c r="B19" s="148">
        <f t="shared" si="1"/>
        <v>15</v>
      </c>
      <c r="C19" s="147" t="s">
        <v>475</v>
      </c>
      <c r="D19" s="147" t="s">
        <v>475</v>
      </c>
      <c r="E19" s="147" t="s">
        <v>475</v>
      </c>
      <c r="F19" s="147">
        <v>5</v>
      </c>
      <c r="G19" s="147" t="s">
        <v>475</v>
      </c>
      <c r="H19" s="147">
        <v>1</v>
      </c>
      <c r="I19" s="147">
        <v>1</v>
      </c>
      <c r="J19" s="147" t="s">
        <v>475</v>
      </c>
      <c r="K19" s="147" t="s">
        <v>475</v>
      </c>
      <c r="L19" s="147" t="s">
        <v>475</v>
      </c>
      <c r="M19" s="147">
        <v>3</v>
      </c>
      <c r="N19" s="147">
        <v>5</v>
      </c>
      <c r="O19" s="147" t="s">
        <v>475</v>
      </c>
      <c r="P19" s="147" t="s">
        <v>475</v>
      </c>
      <c r="Q19" s="66"/>
    </row>
    <row r="20" spans="1:17" s="31" customFormat="1" ht="30" customHeight="1">
      <c r="A20" s="89" t="s">
        <v>546</v>
      </c>
      <c r="B20" s="148">
        <f t="shared" si="1"/>
        <v>8</v>
      </c>
      <c r="C20" s="147" t="s">
        <v>475</v>
      </c>
      <c r="D20" s="147">
        <v>1</v>
      </c>
      <c r="E20" s="147">
        <v>1</v>
      </c>
      <c r="F20" s="147">
        <v>3</v>
      </c>
      <c r="G20" s="147" t="s">
        <v>475</v>
      </c>
      <c r="H20" s="147" t="s">
        <v>475</v>
      </c>
      <c r="I20" s="147" t="s">
        <v>475</v>
      </c>
      <c r="J20" s="147">
        <v>1</v>
      </c>
      <c r="K20" s="147" t="s">
        <v>475</v>
      </c>
      <c r="L20" s="147" t="s">
        <v>475</v>
      </c>
      <c r="M20" s="147">
        <v>2</v>
      </c>
      <c r="N20" s="147" t="s">
        <v>475</v>
      </c>
      <c r="O20" s="147" t="s">
        <v>475</v>
      </c>
      <c r="P20" s="147" t="s">
        <v>475</v>
      </c>
      <c r="Q20" s="66"/>
    </row>
    <row r="21" spans="1:17" s="31" customFormat="1" ht="5.25" customHeight="1" thickBot="1">
      <c r="A21" s="60"/>
      <c r="B21" s="149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6"/>
    </row>
    <row r="22" spans="1:17" s="35" customFormat="1" ht="19.5" customHeight="1">
      <c r="A22" s="31" t="s">
        <v>303</v>
      </c>
      <c r="Q22" s="48"/>
    </row>
    <row r="23" s="31" customFormat="1" ht="13.5"/>
    <row r="24" s="31" customFormat="1" ht="13.5"/>
    <row r="25" s="31" customFormat="1" ht="13.5"/>
    <row r="26" s="31" customFormat="1" ht="13.5"/>
    <row r="27" s="31" customFormat="1" ht="13.5"/>
    <row r="28" s="31" customFormat="1" ht="13.5"/>
    <row r="29" s="31" customFormat="1" ht="13.5"/>
    <row r="30" s="31" customFormat="1" ht="13.5"/>
    <row r="31" s="31" customFormat="1" ht="13.5"/>
    <row r="32" s="31" customFormat="1" ht="13.5"/>
  </sheetData>
  <sheetProtection/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358" t="s">
        <v>414</v>
      </c>
      <c r="B1" s="358"/>
      <c r="C1" s="358"/>
      <c r="D1" s="358"/>
      <c r="E1" s="358"/>
      <c r="F1" s="358"/>
      <c r="G1" s="358"/>
      <c r="H1" s="358"/>
    </row>
    <row r="2" spans="1:8" s="31" customFormat="1" ht="14.25" thickBot="1">
      <c r="A2" s="53" t="s">
        <v>0</v>
      </c>
      <c r="B2" s="54"/>
      <c r="C2" s="53"/>
      <c r="D2" s="53"/>
      <c r="E2" s="53"/>
      <c r="F2" s="53" t="s">
        <v>0</v>
      </c>
      <c r="G2" s="54"/>
      <c r="H2" s="54"/>
    </row>
    <row r="3" spans="1:8" s="31" customFormat="1" ht="18.75" customHeight="1">
      <c r="A3" s="355" t="s">
        <v>263</v>
      </c>
      <c r="B3" s="348" t="s">
        <v>557</v>
      </c>
      <c r="C3" s="356"/>
      <c r="D3" s="356"/>
      <c r="E3" s="432" t="s">
        <v>558</v>
      </c>
      <c r="F3" s="352"/>
      <c r="G3" s="352"/>
      <c r="H3" s="351"/>
    </row>
    <row r="4" spans="1:8" s="31" customFormat="1" ht="18.75" customHeight="1">
      <c r="A4" s="355"/>
      <c r="B4" s="480" t="s">
        <v>19</v>
      </c>
      <c r="C4" s="480" t="s">
        <v>309</v>
      </c>
      <c r="D4" s="480" t="s">
        <v>308</v>
      </c>
      <c r="E4" s="483" t="s">
        <v>19</v>
      </c>
      <c r="F4" s="470" t="s">
        <v>306</v>
      </c>
      <c r="G4" s="481"/>
      <c r="H4" s="482" t="s">
        <v>307</v>
      </c>
    </row>
    <row r="5" spans="1:8" s="31" customFormat="1" ht="18.75" customHeight="1">
      <c r="A5" s="353"/>
      <c r="B5" s="480"/>
      <c r="C5" s="480"/>
      <c r="D5" s="480"/>
      <c r="E5" s="413"/>
      <c r="F5" s="143" t="s">
        <v>192</v>
      </c>
      <c r="G5" s="141" t="s">
        <v>273</v>
      </c>
      <c r="H5" s="348"/>
    </row>
    <row r="6" spans="1:8" s="31" customFormat="1" ht="5.25" customHeight="1">
      <c r="A6" s="59"/>
      <c r="B6" s="73"/>
      <c r="C6" s="66"/>
      <c r="D6" s="66"/>
      <c r="E6" s="62"/>
      <c r="F6" s="66"/>
      <c r="G6" s="73"/>
      <c r="H6" s="144"/>
    </row>
    <row r="7" spans="1:8" s="31" customFormat="1" ht="19.5" customHeight="1">
      <c r="A7" s="59" t="s">
        <v>18</v>
      </c>
      <c r="B7" s="325">
        <v>573</v>
      </c>
      <c r="C7" s="325">
        <v>234</v>
      </c>
      <c r="D7" s="325">
        <v>339</v>
      </c>
      <c r="E7" s="325">
        <v>5990</v>
      </c>
      <c r="F7" s="325">
        <v>74</v>
      </c>
      <c r="G7" s="325">
        <v>5255</v>
      </c>
      <c r="H7" s="325">
        <v>735</v>
      </c>
    </row>
    <row r="8" spans="1:8" s="31" customFormat="1" ht="19.5" customHeight="1">
      <c r="A8" s="59">
        <v>14</v>
      </c>
      <c r="B8" s="325">
        <v>1556</v>
      </c>
      <c r="C8" s="325">
        <v>848</v>
      </c>
      <c r="D8" s="325">
        <v>708</v>
      </c>
      <c r="E8" s="325">
        <v>3778</v>
      </c>
      <c r="F8" s="325">
        <v>82</v>
      </c>
      <c r="G8" s="325">
        <v>3285</v>
      </c>
      <c r="H8" s="325">
        <v>493</v>
      </c>
    </row>
    <row r="9" spans="1:8" s="31" customFormat="1" ht="19.5" customHeight="1">
      <c r="A9" s="59">
        <v>15</v>
      </c>
      <c r="B9" s="325">
        <v>2430</v>
      </c>
      <c r="C9" s="325">
        <v>1019</v>
      </c>
      <c r="D9" s="325">
        <v>1411</v>
      </c>
      <c r="E9" s="325">
        <v>4406</v>
      </c>
      <c r="F9" s="325">
        <v>100</v>
      </c>
      <c r="G9" s="325">
        <v>3797</v>
      </c>
      <c r="H9" s="325">
        <v>609</v>
      </c>
    </row>
    <row r="10" spans="1:8" s="31" customFormat="1" ht="19.5" customHeight="1">
      <c r="A10" s="59">
        <v>16</v>
      </c>
      <c r="B10" s="325">
        <v>3199</v>
      </c>
      <c r="C10" s="325">
        <v>1142</v>
      </c>
      <c r="D10" s="325">
        <v>2057</v>
      </c>
      <c r="E10" s="325">
        <v>4398</v>
      </c>
      <c r="F10" s="325">
        <v>110</v>
      </c>
      <c r="G10" s="325">
        <v>3946</v>
      </c>
      <c r="H10" s="325">
        <v>452</v>
      </c>
    </row>
    <row r="11" spans="1:8" s="17" customFormat="1" ht="19.5" customHeight="1">
      <c r="A11" s="258">
        <v>17</v>
      </c>
      <c r="B11" s="326">
        <v>3038</v>
      </c>
      <c r="C11" s="326">
        <v>1260</v>
      </c>
      <c r="D11" s="326">
        <v>1778</v>
      </c>
      <c r="E11" s="326">
        <v>4605</v>
      </c>
      <c r="F11" s="326">
        <v>121</v>
      </c>
      <c r="G11" s="326">
        <v>4132</v>
      </c>
      <c r="H11" s="326">
        <v>473</v>
      </c>
    </row>
    <row r="12" spans="1:8" s="31" customFormat="1" ht="6" customHeight="1" thickBot="1">
      <c r="A12" s="78"/>
      <c r="B12" s="54"/>
      <c r="C12" s="53"/>
      <c r="D12" s="53"/>
      <c r="E12" s="53"/>
      <c r="F12" s="53"/>
      <c r="G12" s="54"/>
      <c r="H12" s="54"/>
    </row>
    <row r="13" spans="1:8" s="31" customFormat="1" ht="19.5" customHeight="1">
      <c r="A13" s="31" t="s">
        <v>413</v>
      </c>
      <c r="B13" s="32"/>
      <c r="G13" s="32"/>
      <c r="H13" s="73"/>
    </row>
    <row r="14" spans="2:8" s="31" customFormat="1" ht="13.5">
      <c r="B14" s="32"/>
      <c r="G14" s="32"/>
      <c r="H14" s="32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2" width="7.125" style="80" customWidth="1"/>
    <col min="3" max="11" width="8.75390625" style="25" customWidth="1"/>
    <col min="12" max="16384" width="9.00390625" style="25" customWidth="1"/>
  </cols>
  <sheetData>
    <row r="1" spans="1:11" ht="22.5" customHeight="1">
      <c r="A1" s="460" t="s">
        <v>411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2" s="31" customFormat="1" ht="12" customHeight="1" thickBot="1">
      <c r="A2" s="53"/>
      <c r="B2" s="65"/>
      <c r="C2" s="53"/>
      <c r="D2" s="54"/>
      <c r="E2" s="54"/>
      <c r="F2" s="54"/>
      <c r="G2" s="54"/>
      <c r="H2" s="54"/>
      <c r="I2" s="54"/>
      <c r="J2" s="54"/>
      <c r="K2" s="53"/>
      <c r="L2" s="66"/>
    </row>
    <row r="3" spans="1:12" s="31" customFormat="1" ht="34.5" customHeight="1">
      <c r="A3" s="288" t="s">
        <v>263</v>
      </c>
      <c r="B3" s="84" t="s">
        <v>547</v>
      </c>
      <c r="C3" s="68" t="s">
        <v>262</v>
      </c>
      <c r="D3" s="69" t="s">
        <v>289</v>
      </c>
      <c r="E3" s="69" t="s">
        <v>290</v>
      </c>
      <c r="F3" s="69" t="s">
        <v>291</v>
      </c>
      <c r="G3" s="69" t="s">
        <v>292</v>
      </c>
      <c r="H3" s="69" t="s">
        <v>293</v>
      </c>
      <c r="I3" s="69" t="s">
        <v>294</v>
      </c>
      <c r="J3" s="70" t="s">
        <v>295</v>
      </c>
      <c r="K3" s="71" t="s">
        <v>412</v>
      </c>
      <c r="L3" s="66"/>
    </row>
    <row r="4" spans="1:12" s="31" customFormat="1" ht="6" customHeight="1">
      <c r="A4" s="72"/>
      <c r="B4" s="59"/>
      <c r="C4" s="62"/>
      <c r="D4" s="73"/>
      <c r="E4" s="73"/>
      <c r="F4" s="73"/>
      <c r="G4" s="73"/>
      <c r="H4" s="73"/>
      <c r="I4" s="73"/>
      <c r="J4" s="73"/>
      <c r="K4" s="66"/>
      <c r="L4" s="66"/>
    </row>
    <row r="5" spans="1:12" s="31" customFormat="1" ht="19.5" customHeight="1">
      <c r="A5" s="342" t="s">
        <v>17</v>
      </c>
      <c r="B5" s="59" t="s">
        <v>548</v>
      </c>
      <c r="C5" s="62">
        <v>20574</v>
      </c>
      <c r="D5" s="73">
        <v>3393</v>
      </c>
      <c r="E5" s="73">
        <v>2589</v>
      </c>
      <c r="F5" s="73">
        <v>3161</v>
      </c>
      <c r="G5" s="73">
        <v>2637</v>
      </c>
      <c r="H5" s="73">
        <v>2116</v>
      </c>
      <c r="I5" s="73">
        <v>3260</v>
      </c>
      <c r="J5" s="73">
        <v>3418</v>
      </c>
      <c r="K5" s="147" t="s">
        <v>550</v>
      </c>
      <c r="L5" s="66"/>
    </row>
    <row r="6" spans="1:12" s="31" customFormat="1" ht="19.5" customHeight="1">
      <c r="A6" s="342"/>
      <c r="B6" s="59" t="s">
        <v>549</v>
      </c>
      <c r="C6" s="62">
        <v>516490</v>
      </c>
      <c r="D6" s="73">
        <v>77865</v>
      </c>
      <c r="E6" s="73">
        <v>57360</v>
      </c>
      <c r="F6" s="73">
        <v>108258</v>
      </c>
      <c r="G6" s="73">
        <v>65860</v>
      </c>
      <c r="H6" s="73">
        <v>48165</v>
      </c>
      <c r="I6" s="73">
        <v>77758</v>
      </c>
      <c r="J6" s="73">
        <v>81224</v>
      </c>
      <c r="K6" s="147" t="s">
        <v>550</v>
      </c>
      <c r="L6" s="66"/>
    </row>
    <row r="7" spans="1:12" s="31" customFormat="1" ht="19.5" customHeight="1">
      <c r="A7" s="74"/>
      <c r="B7" s="59"/>
      <c r="C7" s="62"/>
      <c r="D7" s="73"/>
      <c r="E7" s="73"/>
      <c r="F7" s="73"/>
      <c r="G7" s="73"/>
      <c r="H7" s="73"/>
      <c r="I7" s="73"/>
      <c r="J7" s="73"/>
      <c r="K7" s="66"/>
      <c r="L7" s="66"/>
    </row>
    <row r="8" spans="1:12" s="31" customFormat="1" ht="19.5" customHeight="1">
      <c r="A8" s="342">
        <v>14</v>
      </c>
      <c r="B8" s="59" t="s">
        <v>548</v>
      </c>
      <c r="C8" s="62">
        <v>21473</v>
      </c>
      <c r="D8" s="73">
        <v>3588</v>
      </c>
      <c r="E8" s="73">
        <v>2452</v>
      </c>
      <c r="F8" s="73">
        <v>3591</v>
      </c>
      <c r="G8" s="73">
        <v>2790</v>
      </c>
      <c r="H8" s="73">
        <v>2290</v>
      </c>
      <c r="I8" s="73">
        <v>3127</v>
      </c>
      <c r="J8" s="73">
        <v>3635</v>
      </c>
      <c r="K8" s="147" t="s">
        <v>550</v>
      </c>
      <c r="L8" s="66"/>
    </row>
    <row r="9" spans="1:12" s="31" customFormat="1" ht="19.5" customHeight="1">
      <c r="A9" s="342"/>
      <c r="B9" s="59" t="s">
        <v>549</v>
      </c>
      <c r="C9" s="62">
        <v>540913</v>
      </c>
      <c r="D9" s="73">
        <v>85927</v>
      </c>
      <c r="E9" s="73">
        <v>55896</v>
      </c>
      <c r="F9" s="73">
        <v>116297</v>
      </c>
      <c r="G9" s="73">
        <v>63996</v>
      </c>
      <c r="H9" s="73">
        <v>59364</v>
      </c>
      <c r="I9" s="73">
        <v>76226</v>
      </c>
      <c r="J9" s="73">
        <v>83207</v>
      </c>
      <c r="K9" s="147" t="s">
        <v>550</v>
      </c>
      <c r="L9" s="66"/>
    </row>
    <row r="10" spans="1:12" s="31" customFormat="1" ht="19.5" customHeight="1">
      <c r="A10" s="74"/>
      <c r="B10" s="59"/>
      <c r="C10" s="62"/>
      <c r="D10" s="73"/>
      <c r="E10" s="73"/>
      <c r="F10" s="73"/>
      <c r="G10" s="73"/>
      <c r="H10" s="73"/>
      <c r="I10" s="73"/>
      <c r="J10" s="73"/>
      <c r="K10" s="66"/>
      <c r="L10" s="66"/>
    </row>
    <row r="11" spans="1:12" s="31" customFormat="1" ht="19.5" customHeight="1">
      <c r="A11" s="342">
        <v>15</v>
      </c>
      <c r="B11" s="59" t="s">
        <v>548</v>
      </c>
      <c r="C11" s="62">
        <v>22470</v>
      </c>
      <c r="D11" s="73">
        <v>3555</v>
      </c>
      <c r="E11" s="73">
        <v>2439</v>
      </c>
      <c r="F11" s="73">
        <v>3617</v>
      </c>
      <c r="G11" s="73">
        <v>3375</v>
      </c>
      <c r="H11" s="73">
        <v>2475</v>
      </c>
      <c r="I11" s="73">
        <v>3247</v>
      </c>
      <c r="J11" s="73">
        <v>3762</v>
      </c>
      <c r="K11" s="147" t="s">
        <v>550</v>
      </c>
      <c r="L11" s="66"/>
    </row>
    <row r="12" spans="1:12" s="31" customFormat="1" ht="19.5" customHeight="1">
      <c r="A12" s="342"/>
      <c r="B12" s="59" t="s">
        <v>549</v>
      </c>
      <c r="C12" s="62">
        <v>564329</v>
      </c>
      <c r="D12" s="62">
        <v>81265</v>
      </c>
      <c r="E12" s="73">
        <v>55389</v>
      </c>
      <c r="F12" s="73">
        <v>117689</v>
      </c>
      <c r="G12" s="73">
        <v>77118</v>
      </c>
      <c r="H12" s="73">
        <v>66579</v>
      </c>
      <c r="I12" s="73">
        <v>78587</v>
      </c>
      <c r="J12" s="73">
        <v>87702</v>
      </c>
      <c r="K12" s="147" t="s">
        <v>550</v>
      </c>
      <c r="L12" s="66"/>
    </row>
    <row r="13" spans="1:12" s="31" customFormat="1" ht="19.5" customHeight="1">
      <c r="A13" s="74"/>
      <c r="B13" s="59"/>
      <c r="C13" s="62"/>
      <c r="D13" s="62"/>
      <c r="E13" s="73"/>
      <c r="F13" s="73"/>
      <c r="G13" s="73"/>
      <c r="H13" s="73"/>
      <c r="I13" s="73"/>
      <c r="J13" s="73"/>
      <c r="K13" s="66"/>
      <c r="L13" s="66"/>
    </row>
    <row r="14" spans="1:12" s="31" customFormat="1" ht="19.5" customHeight="1">
      <c r="A14" s="342">
        <v>16</v>
      </c>
      <c r="B14" s="59" t="s">
        <v>548</v>
      </c>
      <c r="C14" s="62">
        <v>22957</v>
      </c>
      <c r="D14" s="62">
        <v>3455</v>
      </c>
      <c r="E14" s="73">
        <v>2370</v>
      </c>
      <c r="F14" s="73">
        <v>3457</v>
      </c>
      <c r="G14" s="73">
        <v>3419</v>
      </c>
      <c r="H14" s="73">
        <v>2768</v>
      </c>
      <c r="I14" s="73">
        <v>3417</v>
      </c>
      <c r="J14" s="73">
        <v>3580</v>
      </c>
      <c r="K14" s="66">
        <v>491</v>
      </c>
      <c r="L14" s="66"/>
    </row>
    <row r="15" spans="1:12" s="31" customFormat="1" ht="19.5" customHeight="1">
      <c r="A15" s="342"/>
      <c r="B15" s="59" t="s">
        <v>549</v>
      </c>
      <c r="C15" s="62">
        <v>570530</v>
      </c>
      <c r="D15" s="62">
        <v>84587</v>
      </c>
      <c r="E15" s="73">
        <v>58097</v>
      </c>
      <c r="F15" s="73">
        <v>102808</v>
      </c>
      <c r="G15" s="73">
        <v>73566</v>
      </c>
      <c r="H15" s="73">
        <v>73295</v>
      </c>
      <c r="I15" s="73">
        <v>80571</v>
      </c>
      <c r="J15" s="73">
        <v>86447</v>
      </c>
      <c r="K15" s="73">
        <v>11159</v>
      </c>
      <c r="L15" s="66"/>
    </row>
    <row r="16" spans="1:12" s="31" customFormat="1" ht="19.5" customHeight="1">
      <c r="A16" s="74"/>
      <c r="B16" s="59"/>
      <c r="C16" s="63"/>
      <c r="D16" s="63"/>
      <c r="E16" s="75"/>
      <c r="F16" s="75"/>
      <c r="G16" s="75"/>
      <c r="H16" s="75"/>
      <c r="I16" s="75"/>
      <c r="J16" s="75"/>
      <c r="K16" s="66"/>
      <c r="L16" s="66"/>
    </row>
    <row r="17" spans="1:12" s="17" customFormat="1" ht="19.5" customHeight="1">
      <c r="A17" s="484">
        <v>17</v>
      </c>
      <c r="B17" s="258" t="s">
        <v>548</v>
      </c>
      <c r="C17" s="259">
        <f>SUM(D17:K17)</f>
        <v>25458</v>
      </c>
      <c r="D17" s="259">
        <v>3409</v>
      </c>
      <c r="E17" s="19">
        <v>2388</v>
      </c>
      <c r="F17" s="19">
        <v>3485</v>
      </c>
      <c r="G17" s="19">
        <v>3376</v>
      </c>
      <c r="H17" s="19">
        <v>2801</v>
      </c>
      <c r="I17" s="19">
        <v>3670</v>
      </c>
      <c r="J17" s="19">
        <v>3997</v>
      </c>
      <c r="K17" s="19">
        <v>2332</v>
      </c>
      <c r="L17" s="20"/>
    </row>
    <row r="18" spans="1:12" s="17" customFormat="1" ht="19.5" customHeight="1">
      <c r="A18" s="484"/>
      <c r="B18" s="258" t="s">
        <v>549</v>
      </c>
      <c r="C18" s="260">
        <f>SUM(D18:K18)</f>
        <v>639434</v>
      </c>
      <c r="D18" s="19">
        <v>78980</v>
      </c>
      <c r="E18" s="19">
        <v>56698</v>
      </c>
      <c r="F18" s="19">
        <v>107611</v>
      </c>
      <c r="G18" s="19">
        <v>71126</v>
      </c>
      <c r="H18" s="19">
        <v>79886</v>
      </c>
      <c r="I18" s="19">
        <v>97626</v>
      </c>
      <c r="J18" s="19">
        <v>96098</v>
      </c>
      <c r="K18" s="19">
        <v>51409</v>
      </c>
      <c r="L18" s="20"/>
    </row>
    <row r="19" spans="1:12" s="31" customFormat="1" ht="6" customHeight="1" thickBot="1">
      <c r="A19" s="77"/>
      <c r="B19" s="78"/>
      <c r="C19" s="64"/>
      <c r="D19" s="54"/>
      <c r="E19" s="54"/>
      <c r="F19" s="54"/>
      <c r="G19" s="54"/>
      <c r="H19" s="54"/>
      <c r="I19" s="54"/>
      <c r="J19" s="54"/>
      <c r="K19" s="53"/>
      <c r="L19" s="66"/>
    </row>
    <row r="20" spans="1:12" s="31" customFormat="1" ht="19.5" customHeight="1">
      <c r="A20" s="31" t="s">
        <v>467</v>
      </c>
      <c r="B20" s="79"/>
      <c r="D20" s="32"/>
      <c r="E20" s="32"/>
      <c r="F20" s="32"/>
      <c r="G20" s="32"/>
      <c r="H20" s="32"/>
      <c r="I20" s="32"/>
      <c r="J20" s="32"/>
      <c r="L20" s="66"/>
    </row>
    <row r="21" spans="1:9" ht="13.5">
      <c r="A21" s="25" t="s">
        <v>209</v>
      </c>
      <c r="I21" s="18"/>
    </row>
  </sheetData>
  <sheetProtection/>
  <mergeCells count="6">
    <mergeCell ref="A1:K1"/>
    <mergeCell ref="A5:A6"/>
    <mergeCell ref="A17:A18"/>
    <mergeCell ref="A14:A15"/>
    <mergeCell ref="A11:A12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25" customWidth="1"/>
    <col min="2" max="7" width="13.875" style="25" customWidth="1"/>
    <col min="8" max="16384" width="9.00390625" style="25" customWidth="1"/>
  </cols>
  <sheetData>
    <row r="1" spans="1:8" ht="19.5" customHeight="1">
      <c r="A1" s="460" t="s">
        <v>410</v>
      </c>
      <c r="B1" s="460"/>
      <c r="C1" s="460"/>
      <c r="D1" s="460"/>
      <c r="E1" s="460"/>
      <c r="F1" s="460"/>
      <c r="G1" s="460"/>
      <c r="H1" s="17"/>
    </row>
    <row r="2" spans="1:7" s="31" customFormat="1" ht="12" customHeight="1" thickBot="1">
      <c r="A2" s="53" t="s">
        <v>114</v>
      </c>
      <c r="B2" s="54"/>
      <c r="C2" s="53"/>
      <c r="D2" s="53"/>
      <c r="E2" s="53"/>
      <c r="F2" s="53" t="s">
        <v>114</v>
      </c>
      <c r="G2" s="54"/>
    </row>
    <row r="3" spans="1:8" s="31" customFormat="1" ht="46.5" customHeight="1">
      <c r="A3" s="81" t="s">
        <v>486</v>
      </c>
      <c r="B3" s="82" t="s">
        <v>19</v>
      </c>
      <c r="C3" s="83" t="s">
        <v>284</v>
      </c>
      <c r="D3" s="83" t="s">
        <v>287</v>
      </c>
      <c r="E3" s="84" t="s">
        <v>285</v>
      </c>
      <c r="F3" s="84" t="s">
        <v>286</v>
      </c>
      <c r="G3" s="85" t="s">
        <v>288</v>
      </c>
      <c r="H3" s="66"/>
    </row>
    <row r="4" spans="1:8" s="31" customFormat="1" ht="6" customHeight="1">
      <c r="A4" s="59"/>
      <c r="B4" s="32"/>
      <c r="E4" s="86"/>
      <c r="G4" s="73"/>
      <c r="H4" s="66"/>
    </row>
    <row r="5" spans="1:8" s="31" customFormat="1" ht="20.25" customHeight="1">
      <c r="A5" s="59" t="s">
        <v>208</v>
      </c>
      <c r="B5" s="325">
        <v>678694</v>
      </c>
      <c r="C5" s="325">
        <v>126765</v>
      </c>
      <c r="D5" s="325">
        <v>495364</v>
      </c>
      <c r="E5" s="325">
        <v>48750</v>
      </c>
      <c r="F5" s="325">
        <v>7815</v>
      </c>
      <c r="G5" s="325">
        <v>41608</v>
      </c>
      <c r="H5" s="66"/>
    </row>
    <row r="6" spans="1:8" s="31" customFormat="1" ht="20.25" customHeight="1">
      <c r="A6" s="59">
        <v>15</v>
      </c>
      <c r="B6" s="325">
        <v>775905</v>
      </c>
      <c r="C6" s="325">
        <v>154503</v>
      </c>
      <c r="D6" s="325">
        <v>536800</v>
      </c>
      <c r="E6" s="325">
        <v>78094</v>
      </c>
      <c r="F6" s="325">
        <v>6508</v>
      </c>
      <c r="G6" s="325">
        <v>51909</v>
      </c>
      <c r="H6" s="66"/>
    </row>
    <row r="7" spans="1:8" s="31" customFormat="1" ht="20.25" customHeight="1">
      <c r="A7" s="59">
        <v>16</v>
      </c>
      <c r="B7" s="325">
        <v>827951</v>
      </c>
      <c r="C7" s="325">
        <v>168026</v>
      </c>
      <c r="D7" s="325">
        <v>596520</v>
      </c>
      <c r="E7" s="325">
        <v>56238</v>
      </c>
      <c r="F7" s="325">
        <v>7167</v>
      </c>
      <c r="G7" s="325">
        <v>58723</v>
      </c>
      <c r="H7" s="66"/>
    </row>
    <row r="8" spans="1:8" s="17" customFormat="1" ht="20.25" customHeight="1">
      <c r="A8" s="258">
        <v>17</v>
      </c>
      <c r="B8" s="326">
        <f>SUM(C8:F8)</f>
        <v>896974</v>
      </c>
      <c r="C8" s="326">
        <f>SUM(C10:C21)</f>
        <v>182453</v>
      </c>
      <c r="D8" s="326">
        <f>SUM(D10:D21)</f>
        <v>642946</v>
      </c>
      <c r="E8" s="326">
        <f>SUM(E10:E21)</f>
        <v>64350</v>
      </c>
      <c r="F8" s="326">
        <f>SUM(F10:F21)</f>
        <v>7225</v>
      </c>
      <c r="G8" s="326">
        <f>SUM(G10:G21)</f>
        <v>65196</v>
      </c>
      <c r="H8" s="20"/>
    </row>
    <row r="9" spans="1:8" s="31" customFormat="1" ht="20.25" customHeight="1">
      <c r="A9" s="59"/>
      <c r="B9" s="325"/>
      <c r="C9" s="325"/>
      <c r="D9" s="325"/>
      <c r="E9" s="325"/>
      <c r="F9" s="325"/>
      <c r="G9" s="325"/>
      <c r="H9" s="66"/>
    </row>
    <row r="10" spans="1:8" s="31" customFormat="1" ht="20.25" customHeight="1">
      <c r="A10" s="89" t="s">
        <v>304</v>
      </c>
      <c r="B10" s="325">
        <f aca="true" t="shared" si="0" ref="B10:B21">SUM(C10:F10)</f>
        <v>67851</v>
      </c>
      <c r="C10" s="325">
        <v>12171</v>
      </c>
      <c r="D10" s="325">
        <v>49991</v>
      </c>
      <c r="E10" s="325">
        <v>5028</v>
      </c>
      <c r="F10" s="325">
        <v>661</v>
      </c>
      <c r="G10" s="325">
        <v>5194</v>
      </c>
      <c r="H10" s="66"/>
    </row>
    <row r="11" spans="1:8" s="31" customFormat="1" ht="20.25" customHeight="1">
      <c r="A11" s="89" t="s">
        <v>537</v>
      </c>
      <c r="B11" s="325">
        <f t="shared" si="0"/>
        <v>72363</v>
      </c>
      <c r="C11" s="325">
        <v>12266</v>
      </c>
      <c r="D11" s="325">
        <v>54535</v>
      </c>
      <c r="E11" s="325">
        <v>4998</v>
      </c>
      <c r="F11" s="325">
        <v>564</v>
      </c>
      <c r="G11" s="325">
        <v>5130</v>
      </c>
      <c r="H11" s="66"/>
    </row>
    <row r="12" spans="1:8" s="31" customFormat="1" ht="20.25" customHeight="1">
      <c r="A12" s="89" t="s">
        <v>538</v>
      </c>
      <c r="B12" s="325">
        <f t="shared" si="0"/>
        <v>74600</v>
      </c>
      <c r="C12" s="325">
        <v>13571</v>
      </c>
      <c r="D12" s="325">
        <v>54582</v>
      </c>
      <c r="E12" s="325">
        <v>5783</v>
      </c>
      <c r="F12" s="325">
        <v>664</v>
      </c>
      <c r="G12" s="325">
        <v>5274</v>
      </c>
      <c r="H12" s="66"/>
    </row>
    <row r="13" spans="1:8" s="31" customFormat="1" ht="20.25" customHeight="1">
      <c r="A13" s="89" t="s">
        <v>539</v>
      </c>
      <c r="B13" s="325">
        <f t="shared" si="0"/>
        <v>83469</v>
      </c>
      <c r="C13" s="325">
        <v>16105</v>
      </c>
      <c r="D13" s="325">
        <v>61022</v>
      </c>
      <c r="E13" s="325">
        <v>5735</v>
      </c>
      <c r="F13" s="325">
        <v>607</v>
      </c>
      <c r="G13" s="325">
        <v>6239</v>
      </c>
      <c r="H13" s="66"/>
    </row>
    <row r="14" spans="1:8" s="31" customFormat="1" ht="20.25" customHeight="1">
      <c r="A14" s="89" t="s">
        <v>540</v>
      </c>
      <c r="B14" s="325">
        <f t="shared" si="0"/>
        <v>83967</v>
      </c>
      <c r="C14" s="325">
        <v>15272</v>
      </c>
      <c r="D14" s="325">
        <v>62608</v>
      </c>
      <c r="E14" s="325">
        <v>5494</v>
      </c>
      <c r="F14" s="325">
        <v>593</v>
      </c>
      <c r="G14" s="325">
        <v>5564</v>
      </c>
      <c r="H14" s="66"/>
    </row>
    <row r="15" spans="1:8" s="31" customFormat="1" ht="20.25" customHeight="1">
      <c r="A15" s="89" t="s">
        <v>541</v>
      </c>
      <c r="B15" s="325">
        <f t="shared" si="0"/>
        <v>75889</v>
      </c>
      <c r="C15" s="325">
        <v>14235</v>
      </c>
      <c r="D15" s="325">
        <v>55629</v>
      </c>
      <c r="E15" s="325">
        <v>5423</v>
      </c>
      <c r="F15" s="325">
        <v>602</v>
      </c>
      <c r="G15" s="325">
        <v>5488</v>
      </c>
      <c r="H15" s="66"/>
    </row>
    <row r="16" spans="1:8" s="31" customFormat="1" ht="20.25" customHeight="1">
      <c r="A16" s="89" t="s">
        <v>542</v>
      </c>
      <c r="B16" s="325">
        <f t="shared" si="0"/>
        <v>74433</v>
      </c>
      <c r="C16" s="325">
        <v>15604</v>
      </c>
      <c r="D16" s="325">
        <v>51969</v>
      </c>
      <c r="E16" s="325">
        <v>6287</v>
      </c>
      <c r="F16" s="325">
        <v>573</v>
      </c>
      <c r="G16" s="325">
        <v>5564</v>
      </c>
      <c r="H16" s="66"/>
    </row>
    <row r="17" spans="1:8" s="31" customFormat="1" ht="20.25" customHeight="1">
      <c r="A17" s="89" t="s">
        <v>543</v>
      </c>
      <c r="B17" s="325">
        <f t="shared" si="0"/>
        <v>76412</v>
      </c>
      <c r="C17" s="325">
        <v>17584</v>
      </c>
      <c r="D17" s="325">
        <v>52789</v>
      </c>
      <c r="E17" s="325">
        <v>5454</v>
      </c>
      <c r="F17" s="325">
        <v>585</v>
      </c>
      <c r="G17" s="325">
        <v>5349</v>
      </c>
      <c r="H17" s="66"/>
    </row>
    <row r="18" spans="1:8" s="31" customFormat="1" ht="20.25" customHeight="1">
      <c r="A18" s="89" t="s">
        <v>544</v>
      </c>
      <c r="B18" s="325">
        <f t="shared" si="0"/>
        <v>69747</v>
      </c>
      <c r="C18" s="325">
        <v>17454</v>
      </c>
      <c r="D18" s="325">
        <v>47680</v>
      </c>
      <c r="E18" s="325">
        <v>4043</v>
      </c>
      <c r="F18" s="325">
        <v>570</v>
      </c>
      <c r="G18" s="325">
        <v>4828</v>
      </c>
      <c r="H18" s="66"/>
    </row>
    <row r="19" spans="1:8" s="31" customFormat="1" ht="20.25" customHeight="1">
      <c r="A19" s="89" t="s">
        <v>305</v>
      </c>
      <c r="B19" s="325">
        <f t="shared" si="0"/>
        <v>71050</v>
      </c>
      <c r="C19" s="325">
        <v>16015</v>
      </c>
      <c r="D19" s="325">
        <v>49422</v>
      </c>
      <c r="E19" s="325">
        <v>5035</v>
      </c>
      <c r="F19" s="325">
        <v>578</v>
      </c>
      <c r="G19" s="325">
        <v>5176</v>
      </c>
      <c r="H19" s="66"/>
    </row>
    <row r="20" spans="1:8" s="31" customFormat="1" ht="20.25" customHeight="1">
      <c r="A20" s="89" t="s">
        <v>545</v>
      </c>
      <c r="B20" s="325">
        <f t="shared" si="0"/>
        <v>69882</v>
      </c>
      <c r="C20" s="325">
        <v>15495</v>
      </c>
      <c r="D20" s="325">
        <v>48601</v>
      </c>
      <c r="E20" s="325">
        <v>5251</v>
      </c>
      <c r="F20" s="325">
        <v>535</v>
      </c>
      <c r="G20" s="325">
        <v>5512</v>
      </c>
      <c r="H20" s="66"/>
    </row>
    <row r="21" spans="1:8" s="31" customFormat="1" ht="20.25" customHeight="1">
      <c r="A21" s="89" t="s">
        <v>546</v>
      </c>
      <c r="B21" s="325">
        <f t="shared" si="0"/>
        <v>77311</v>
      </c>
      <c r="C21" s="325">
        <v>16681</v>
      </c>
      <c r="D21" s="325">
        <v>54118</v>
      </c>
      <c r="E21" s="325">
        <v>5819</v>
      </c>
      <c r="F21" s="325">
        <v>693</v>
      </c>
      <c r="G21" s="325">
        <v>5878</v>
      </c>
      <c r="H21" s="66"/>
    </row>
    <row r="22" spans="1:8" s="31" customFormat="1" ht="6" customHeight="1" thickBot="1">
      <c r="A22" s="78" t="s">
        <v>210</v>
      </c>
      <c r="B22" s="54"/>
      <c r="C22" s="53"/>
      <c r="D22" s="53"/>
      <c r="E22" s="53"/>
      <c r="F22" s="53"/>
      <c r="G22" s="54"/>
      <c r="H22" s="66"/>
    </row>
    <row r="23" spans="1:8" s="31" customFormat="1" ht="18" customHeight="1">
      <c r="A23" s="31" t="s">
        <v>467</v>
      </c>
      <c r="B23" s="32"/>
      <c r="C23" s="31" t="s">
        <v>471</v>
      </c>
      <c r="G23" s="32"/>
      <c r="H23" s="66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P56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31" customWidth="1"/>
    <col min="2" max="2" width="6.625" style="25" customWidth="1"/>
    <col min="3" max="3" width="8.75390625" style="25" customWidth="1"/>
    <col min="4" max="24" width="6.625" style="25" customWidth="1"/>
    <col min="25" max="25" width="7.00390625" style="25" customWidth="1"/>
    <col min="26" max="41" width="6.625" style="25" customWidth="1"/>
    <col min="42" max="43" width="6.375" style="25" customWidth="1"/>
    <col min="44" max="59" width="7.625" style="25" customWidth="1"/>
    <col min="60" max="16384" width="9.00390625" style="25" customWidth="1"/>
  </cols>
  <sheetData>
    <row r="1" spans="1:45" s="93" customFormat="1" ht="25.5">
      <c r="A1" s="485" t="s">
        <v>406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336" t="s">
        <v>564</v>
      </c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P1" s="91"/>
      <c r="AQ1" s="91"/>
      <c r="AR1" s="92"/>
      <c r="AS1" s="92"/>
    </row>
    <row r="2" spans="1:45" ht="17.25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P2" s="19"/>
      <c r="AQ2" s="19"/>
      <c r="AR2" s="17"/>
      <c r="AS2" s="17"/>
    </row>
    <row r="3" spans="1:43" s="316" customFormat="1" ht="21" customHeight="1">
      <c r="A3" s="487" t="s">
        <v>587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37" t="s">
        <v>588</v>
      </c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P3" s="317"/>
      <c r="AQ3" s="317"/>
    </row>
    <row r="4" spans="1:43" s="316" customFormat="1" ht="12" customHeight="1" thickBo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</row>
    <row r="5" spans="1:45" s="31" customFormat="1" ht="45" customHeight="1">
      <c r="A5" s="397" t="s">
        <v>263</v>
      </c>
      <c r="B5" s="379" t="s">
        <v>274</v>
      </c>
      <c r="C5" s="379"/>
      <c r="D5" s="379" t="s">
        <v>275</v>
      </c>
      <c r="E5" s="379"/>
      <c r="F5" s="381" t="s">
        <v>416</v>
      </c>
      <c r="G5" s="387"/>
      <c r="H5" s="379" t="s">
        <v>276</v>
      </c>
      <c r="I5" s="379"/>
      <c r="J5" s="379" t="s">
        <v>194</v>
      </c>
      <c r="K5" s="379"/>
      <c r="L5" s="379" t="s">
        <v>195</v>
      </c>
      <c r="M5" s="379"/>
      <c r="N5" s="379" t="s">
        <v>196</v>
      </c>
      <c r="O5" s="379"/>
      <c r="P5" s="490" t="s">
        <v>197</v>
      </c>
      <c r="Q5" s="491"/>
      <c r="R5" s="379" t="s">
        <v>259</v>
      </c>
      <c r="S5" s="379"/>
      <c r="T5" s="381" t="s">
        <v>257</v>
      </c>
      <c r="U5" s="386"/>
      <c r="V5" s="387" t="s">
        <v>198</v>
      </c>
      <c r="W5" s="379"/>
      <c r="X5" s="490" t="s">
        <v>417</v>
      </c>
      <c r="Y5" s="491"/>
      <c r="Z5" s="379" t="s">
        <v>277</v>
      </c>
      <c r="AA5" s="379"/>
      <c r="AB5" s="379" t="s">
        <v>199</v>
      </c>
      <c r="AC5" s="379"/>
      <c r="AD5" s="379" t="s">
        <v>200</v>
      </c>
      <c r="AE5" s="379"/>
      <c r="AF5" s="379" t="s">
        <v>201</v>
      </c>
      <c r="AG5" s="379"/>
      <c r="AH5" s="379" t="s">
        <v>278</v>
      </c>
      <c r="AI5" s="379"/>
      <c r="AJ5" s="379" t="s">
        <v>202</v>
      </c>
      <c r="AK5" s="379"/>
      <c r="AL5" s="379" t="s">
        <v>279</v>
      </c>
      <c r="AM5" s="379"/>
      <c r="AN5" s="379" t="s">
        <v>600</v>
      </c>
      <c r="AO5" s="379"/>
      <c r="AP5" s="492" t="s">
        <v>280</v>
      </c>
      <c r="AQ5" s="488" t="s">
        <v>203</v>
      </c>
      <c r="AR5" s="100"/>
      <c r="AS5" s="100"/>
    </row>
    <row r="6" spans="1:45" s="31" customFormat="1" ht="45" customHeight="1">
      <c r="A6" s="398"/>
      <c r="B6" s="101" t="s">
        <v>256</v>
      </c>
      <c r="C6" s="101" t="s">
        <v>273</v>
      </c>
      <c r="D6" s="101" t="s">
        <v>256</v>
      </c>
      <c r="E6" s="101" t="s">
        <v>273</v>
      </c>
      <c r="F6" s="101" t="s">
        <v>256</v>
      </c>
      <c r="G6" s="101" t="s">
        <v>273</v>
      </c>
      <c r="H6" s="101" t="s">
        <v>256</v>
      </c>
      <c r="I6" s="101" t="s">
        <v>273</v>
      </c>
      <c r="J6" s="101" t="s">
        <v>256</v>
      </c>
      <c r="K6" s="101" t="s">
        <v>273</v>
      </c>
      <c r="L6" s="101" t="s">
        <v>256</v>
      </c>
      <c r="M6" s="101" t="s">
        <v>273</v>
      </c>
      <c r="N6" s="101" t="s">
        <v>256</v>
      </c>
      <c r="O6" s="101" t="s">
        <v>273</v>
      </c>
      <c r="P6" s="101" t="s">
        <v>256</v>
      </c>
      <c r="Q6" s="101" t="s">
        <v>273</v>
      </c>
      <c r="R6" s="101" t="s">
        <v>256</v>
      </c>
      <c r="S6" s="101" t="s">
        <v>273</v>
      </c>
      <c r="T6" s="101" t="s">
        <v>256</v>
      </c>
      <c r="U6" s="102" t="s">
        <v>273</v>
      </c>
      <c r="V6" s="103" t="s">
        <v>256</v>
      </c>
      <c r="W6" s="101" t="s">
        <v>273</v>
      </c>
      <c r="X6" s="101" t="s">
        <v>256</v>
      </c>
      <c r="Y6" s="101" t="s">
        <v>273</v>
      </c>
      <c r="Z6" s="101" t="s">
        <v>256</v>
      </c>
      <c r="AA6" s="101" t="s">
        <v>273</v>
      </c>
      <c r="AB6" s="101" t="s">
        <v>256</v>
      </c>
      <c r="AC6" s="101" t="s">
        <v>273</v>
      </c>
      <c r="AD6" s="101" t="s">
        <v>256</v>
      </c>
      <c r="AE6" s="101" t="s">
        <v>273</v>
      </c>
      <c r="AF6" s="101" t="s">
        <v>256</v>
      </c>
      <c r="AG6" s="101" t="s">
        <v>273</v>
      </c>
      <c r="AH6" s="101" t="s">
        <v>256</v>
      </c>
      <c r="AI6" s="101" t="s">
        <v>273</v>
      </c>
      <c r="AJ6" s="101" t="s">
        <v>256</v>
      </c>
      <c r="AK6" s="101" t="s">
        <v>273</v>
      </c>
      <c r="AL6" s="101" t="s">
        <v>256</v>
      </c>
      <c r="AM6" s="101" t="s">
        <v>273</v>
      </c>
      <c r="AN6" s="101" t="s">
        <v>256</v>
      </c>
      <c r="AO6" s="101" t="s">
        <v>273</v>
      </c>
      <c r="AP6" s="493"/>
      <c r="AQ6" s="489"/>
      <c r="AR6" s="100"/>
      <c r="AS6" s="100"/>
    </row>
    <row r="7" spans="1:45" ht="7.5" customHeight="1">
      <c r="A7" s="10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7"/>
      <c r="AS7" s="17"/>
    </row>
    <row r="8" spans="1:68" ht="43.5" customHeight="1">
      <c r="A8" s="59" t="s">
        <v>14</v>
      </c>
      <c r="B8" s="297">
        <v>47622</v>
      </c>
      <c r="C8" s="297">
        <v>1003004</v>
      </c>
      <c r="D8" s="297">
        <v>1155</v>
      </c>
      <c r="E8" s="297">
        <v>47415</v>
      </c>
      <c r="F8" s="297">
        <v>1185</v>
      </c>
      <c r="G8" s="297">
        <v>27533</v>
      </c>
      <c r="H8" s="297">
        <v>813</v>
      </c>
      <c r="I8" s="297">
        <v>18844</v>
      </c>
      <c r="J8" s="297">
        <v>65</v>
      </c>
      <c r="K8" s="297">
        <v>1959</v>
      </c>
      <c r="L8" s="297">
        <v>29</v>
      </c>
      <c r="M8" s="297">
        <v>833</v>
      </c>
      <c r="N8" s="297">
        <v>988</v>
      </c>
      <c r="O8" s="297">
        <v>30466</v>
      </c>
      <c r="P8" s="297">
        <v>13</v>
      </c>
      <c r="Q8" s="297">
        <v>244</v>
      </c>
      <c r="R8" s="297">
        <v>1331</v>
      </c>
      <c r="S8" s="297">
        <v>43097</v>
      </c>
      <c r="T8" s="297">
        <v>1268</v>
      </c>
      <c r="U8" s="298">
        <v>32035</v>
      </c>
      <c r="V8" s="297">
        <v>972</v>
      </c>
      <c r="W8" s="297">
        <v>26125</v>
      </c>
      <c r="X8" s="297">
        <v>30015</v>
      </c>
      <c r="Y8" s="297">
        <v>475631</v>
      </c>
      <c r="Z8" s="297">
        <v>1415</v>
      </c>
      <c r="AA8" s="297">
        <v>39418</v>
      </c>
      <c r="AB8" s="297">
        <v>736</v>
      </c>
      <c r="AC8" s="297">
        <v>23678</v>
      </c>
      <c r="AD8" s="297">
        <v>30</v>
      </c>
      <c r="AE8" s="297">
        <v>1783</v>
      </c>
      <c r="AF8" s="297">
        <v>2347</v>
      </c>
      <c r="AG8" s="297">
        <v>65009</v>
      </c>
      <c r="AH8" s="297">
        <v>593</v>
      </c>
      <c r="AI8" s="297">
        <v>24541</v>
      </c>
      <c r="AJ8" s="297">
        <v>2683</v>
      </c>
      <c r="AK8" s="297">
        <v>93892</v>
      </c>
      <c r="AL8" s="297">
        <v>1098</v>
      </c>
      <c r="AM8" s="297">
        <v>30841</v>
      </c>
      <c r="AN8" s="297">
        <v>886</v>
      </c>
      <c r="AO8" s="297">
        <v>19660</v>
      </c>
      <c r="AP8" s="297">
        <v>1979</v>
      </c>
      <c r="AQ8" s="297">
        <v>2547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</row>
    <row r="9" spans="1:68" ht="43.5" customHeight="1">
      <c r="A9" s="59">
        <v>14</v>
      </c>
      <c r="B9" s="297">
        <v>50303</v>
      </c>
      <c r="C9" s="297">
        <v>985549</v>
      </c>
      <c r="D9" s="297">
        <v>3010</v>
      </c>
      <c r="E9" s="297">
        <v>64695</v>
      </c>
      <c r="F9" s="297">
        <v>1105</v>
      </c>
      <c r="G9" s="297">
        <v>25478</v>
      </c>
      <c r="H9" s="297">
        <v>827</v>
      </c>
      <c r="I9" s="297">
        <v>19236</v>
      </c>
      <c r="J9" s="297">
        <v>112</v>
      </c>
      <c r="K9" s="297">
        <v>2912</v>
      </c>
      <c r="L9" s="297">
        <v>32</v>
      </c>
      <c r="M9" s="297">
        <v>734</v>
      </c>
      <c r="N9" s="297">
        <v>982</v>
      </c>
      <c r="O9" s="297">
        <v>32664</v>
      </c>
      <c r="P9" s="297">
        <v>23</v>
      </c>
      <c r="Q9" s="297">
        <v>578</v>
      </c>
      <c r="R9" s="297">
        <v>1333</v>
      </c>
      <c r="S9" s="297">
        <v>47446</v>
      </c>
      <c r="T9" s="297">
        <v>1323</v>
      </c>
      <c r="U9" s="298">
        <v>34136</v>
      </c>
      <c r="V9" s="297">
        <v>1271</v>
      </c>
      <c r="W9" s="297">
        <v>30902</v>
      </c>
      <c r="X9" s="297">
        <v>31599</v>
      </c>
      <c r="Y9" s="297">
        <v>483084</v>
      </c>
      <c r="Z9" s="297">
        <v>1423</v>
      </c>
      <c r="AA9" s="297">
        <v>38782</v>
      </c>
      <c r="AB9" s="297">
        <v>717</v>
      </c>
      <c r="AC9" s="297">
        <v>21368</v>
      </c>
      <c r="AD9" s="297">
        <v>68</v>
      </c>
      <c r="AE9" s="297">
        <v>3337</v>
      </c>
      <c r="AF9" s="297">
        <v>2322</v>
      </c>
      <c r="AG9" s="297">
        <v>63318</v>
      </c>
      <c r="AH9" s="297">
        <v>431</v>
      </c>
      <c r="AI9" s="297">
        <v>21199</v>
      </c>
      <c r="AJ9" s="297">
        <v>1626</v>
      </c>
      <c r="AK9" s="297">
        <v>45986</v>
      </c>
      <c r="AL9" s="297">
        <v>1318</v>
      </c>
      <c r="AM9" s="297">
        <v>33764</v>
      </c>
      <c r="AN9" s="297">
        <v>781</v>
      </c>
      <c r="AO9" s="297">
        <v>15930</v>
      </c>
      <c r="AP9" s="297">
        <v>2058</v>
      </c>
      <c r="AQ9" s="297">
        <v>2228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</row>
    <row r="10" spans="1:68" ht="43.5" customHeight="1">
      <c r="A10" s="59">
        <v>15</v>
      </c>
      <c r="B10" s="297">
        <v>53102</v>
      </c>
      <c r="C10" s="297">
        <v>1037934</v>
      </c>
      <c r="D10" s="297">
        <v>3517</v>
      </c>
      <c r="E10" s="297">
        <v>71674</v>
      </c>
      <c r="F10" s="297">
        <v>1012</v>
      </c>
      <c r="G10" s="297">
        <v>22881</v>
      </c>
      <c r="H10" s="297">
        <v>599</v>
      </c>
      <c r="I10" s="297">
        <v>16036</v>
      </c>
      <c r="J10" s="297">
        <v>75</v>
      </c>
      <c r="K10" s="297">
        <v>2994</v>
      </c>
      <c r="L10" s="297">
        <v>32</v>
      </c>
      <c r="M10" s="297">
        <v>901</v>
      </c>
      <c r="N10" s="297">
        <v>918</v>
      </c>
      <c r="O10" s="297">
        <v>31317</v>
      </c>
      <c r="P10" s="297">
        <v>24</v>
      </c>
      <c r="Q10" s="297">
        <v>376</v>
      </c>
      <c r="R10" s="297">
        <v>1293</v>
      </c>
      <c r="S10" s="297">
        <v>43943</v>
      </c>
      <c r="T10" s="297">
        <v>1346</v>
      </c>
      <c r="U10" s="298">
        <v>35099</v>
      </c>
      <c r="V10" s="297">
        <v>940</v>
      </c>
      <c r="W10" s="297">
        <v>25765</v>
      </c>
      <c r="X10" s="297">
        <v>33623</v>
      </c>
      <c r="Y10" s="297">
        <v>508745</v>
      </c>
      <c r="Z10" s="297">
        <v>1599</v>
      </c>
      <c r="AA10" s="297">
        <v>47846</v>
      </c>
      <c r="AB10" s="297">
        <v>829</v>
      </c>
      <c r="AC10" s="297">
        <v>27989</v>
      </c>
      <c r="AD10" s="297">
        <v>26</v>
      </c>
      <c r="AE10" s="297">
        <v>1589</v>
      </c>
      <c r="AF10" s="297">
        <v>2409</v>
      </c>
      <c r="AG10" s="297">
        <v>62106</v>
      </c>
      <c r="AH10" s="297">
        <v>436</v>
      </c>
      <c r="AI10" s="297">
        <v>22954</v>
      </c>
      <c r="AJ10" s="297">
        <v>1677</v>
      </c>
      <c r="AK10" s="297">
        <v>47866</v>
      </c>
      <c r="AL10" s="297">
        <v>1385</v>
      </c>
      <c r="AM10" s="297">
        <v>38421</v>
      </c>
      <c r="AN10" s="297">
        <v>1362</v>
      </c>
      <c r="AO10" s="297">
        <v>29432</v>
      </c>
      <c r="AP10" s="297">
        <v>1895</v>
      </c>
      <c r="AQ10" s="297">
        <v>2590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</row>
    <row r="11" spans="1:68" ht="43.5" customHeight="1">
      <c r="A11" s="59">
        <v>16</v>
      </c>
      <c r="B11" s="297">
        <v>51178</v>
      </c>
      <c r="C11" s="297">
        <v>994079</v>
      </c>
      <c r="D11" s="297">
        <v>2720</v>
      </c>
      <c r="E11" s="297">
        <v>63893</v>
      </c>
      <c r="F11" s="297">
        <v>966</v>
      </c>
      <c r="G11" s="297">
        <v>22181</v>
      </c>
      <c r="H11" s="297">
        <v>509</v>
      </c>
      <c r="I11" s="297">
        <v>13880</v>
      </c>
      <c r="J11" s="297">
        <v>75</v>
      </c>
      <c r="K11" s="297">
        <v>2382</v>
      </c>
      <c r="L11" s="297">
        <v>33</v>
      </c>
      <c r="M11" s="297">
        <v>749</v>
      </c>
      <c r="N11" s="297">
        <v>1065</v>
      </c>
      <c r="O11" s="297">
        <v>35599</v>
      </c>
      <c r="P11" s="297">
        <v>12</v>
      </c>
      <c r="Q11" s="297">
        <v>206</v>
      </c>
      <c r="R11" s="297">
        <v>1388</v>
      </c>
      <c r="S11" s="297">
        <v>49287</v>
      </c>
      <c r="T11" s="297">
        <v>1317</v>
      </c>
      <c r="U11" s="298">
        <v>37883</v>
      </c>
      <c r="V11" s="297">
        <v>1085</v>
      </c>
      <c r="W11" s="297">
        <v>27682</v>
      </c>
      <c r="X11" s="297">
        <v>34497</v>
      </c>
      <c r="Y11" s="297">
        <v>516235</v>
      </c>
      <c r="Z11" s="297">
        <v>1537</v>
      </c>
      <c r="AA11" s="297">
        <v>41207</v>
      </c>
      <c r="AB11" s="297">
        <v>776</v>
      </c>
      <c r="AC11" s="297">
        <v>24939</v>
      </c>
      <c r="AD11" s="297">
        <v>23</v>
      </c>
      <c r="AE11" s="297">
        <v>1009</v>
      </c>
      <c r="AF11" s="297">
        <v>2335</v>
      </c>
      <c r="AG11" s="297">
        <v>61025</v>
      </c>
      <c r="AH11" s="297">
        <v>448</v>
      </c>
      <c r="AI11" s="297">
        <v>22549</v>
      </c>
      <c r="AJ11" s="297">
        <v>1048</v>
      </c>
      <c r="AK11" s="297">
        <v>37064</v>
      </c>
      <c r="AL11" s="297">
        <v>1344</v>
      </c>
      <c r="AM11" s="297">
        <v>36312</v>
      </c>
      <c r="AN11" s="297">
        <v>1669</v>
      </c>
      <c r="AO11" s="297">
        <v>32719</v>
      </c>
      <c r="AP11" s="297">
        <v>1730</v>
      </c>
      <c r="AQ11" s="297">
        <v>2580</v>
      </c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</row>
    <row r="12" spans="1:56" s="303" customFormat="1" ht="43.5" customHeight="1">
      <c r="A12" s="301">
        <v>17</v>
      </c>
      <c r="B12" s="299">
        <v>51042</v>
      </c>
      <c r="C12" s="299">
        <v>1016628</v>
      </c>
      <c r="D12" s="299">
        <v>1576</v>
      </c>
      <c r="E12" s="299">
        <v>58513</v>
      </c>
      <c r="F12" s="299">
        <v>942</v>
      </c>
      <c r="G12" s="299">
        <v>21813</v>
      </c>
      <c r="H12" s="299">
        <v>463</v>
      </c>
      <c r="I12" s="299">
        <v>12010</v>
      </c>
      <c r="J12" s="299">
        <v>56</v>
      </c>
      <c r="K12" s="299">
        <v>2149</v>
      </c>
      <c r="L12" s="299">
        <v>41</v>
      </c>
      <c r="M12" s="299">
        <v>898</v>
      </c>
      <c r="N12" s="299">
        <v>1088</v>
      </c>
      <c r="O12" s="299">
        <v>37652</v>
      </c>
      <c r="P12" s="299">
        <v>17</v>
      </c>
      <c r="Q12" s="299">
        <v>304</v>
      </c>
      <c r="R12" s="299">
        <v>1361</v>
      </c>
      <c r="S12" s="299">
        <v>46662</v>
      </c>
      <c r="T12" s="299">
        <v>1269</v>
      </c>
      <c r="U12" s="300">
        <v>36777</v>
      </c>
      <c r="V12" s="299">
        <v>1057</v>
      </c>
      <c r="W12" s="299">
        <v>30150</v>
      </c>
      <c r="X12" s="299">
        <v>35698</v>
      </c>
      <c r="Y12" s="299">
        <v>527958</v>
      </c>
      <c r="Z12" s="299">
        <v>1589</v>
      </c>
      <c r="AA12" s="299">
        <v>46051</v>
      </c>
      <c r="AB12" s="299">
        <v>726</v>
      </c>
      <c r="AC12" s="299">
        <v>22445</v>
      </c>
      <c r="AD12" s="299">
        <v>21</v>
      </c>
      <c r="AE12" s="299">
        <v>1175</v>
      </c>
      <c r="AF12" s="299">
        <v>2303</v>
      </c>
      <c r="AG12" s="299">
        <v>59763</v>
      </c>
      <c r="AH12" s="299">
        <v>500</v>
      </c>
      <c r="AI12" s="299">
        <v>23189</v>
      </c>
      <c r="AJ12" s="299">
        <v>919</v>
      </c>
      <c r="AK12" s="299">
        <v>43842</v>
      </c>
      <c r="AL12" s="299">
        <v>1416</v>
      </c>
      <c r="AM12" s="300">
        <v>45277</v>
      </c>
      <c r="AN12" s="300">
        <v>1743</v>
      </c>
      <c r="AO12" s="300">
        <v>36871</v>
      </c>
      <c r="AP12" s="299">
        <v>1317</v>
      </c>
      <c r="AQ12" s="299">
        <v>2451</v>
      </c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</row>
    <row r="13" spans="1:68" s="302" customFormat="1" ht="21" customHeight="1">
      <c r="A13" s="304"/>
      <c r="B13" s="305" t="s">
        <v>559</v>
      </c>
      <c r="C13" s="305" t="s">
        <v>559</v>
      </c>
      <c r="D13" s="305" t="s">
        <v>559</v>
      </c>
      <c r="E13" s="305"/>
      <c r="F13" s="305"/>
      <c r="G13" s="305"/>
      <c r="H13" s="305" t="s">
        <v>559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6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</row>
    <row r="14" spans="1:43" s="309" customFormat="1" ht="43.5" customHeight="1">
      <c r="A14" s="308" t="s">
        <v>281</v>
      </c>
      <c r="B14" s="297">
        <v>4388</v>
      </c>
      <c r="C14" s="297">
        <v>91584</v>
      </c>
      <c r="D14" s="297">
        <v>85</v>
      </c>
      <c r="E14" s="297">
        <v>1846</v>
      </c>
      <c r="F14" s="297">
        <v>78</v>
      </c>
      <c r="G14" s="297">
        <v>1636</v>
      </c>
      <c r="H14" s="297">
        <v>59</v>
      </c>
      <c r="I14" s="297">
        <v>1793</v>
      </c>
      <c r="J14" s="297">
        <v>2</v>
      </c>
      <c r="K14" s="297">
        <v>86</v>
      </c>
      <c r="L14" s="297">
        <v>3</v>
      </c>
      <c r="M14" s="297">
        <v>45</v>
      </c>
      <c r="N14" s="297">
        <v>94</v>
      </c>
      <c r="O14" s="297">
        <v>3308</v>
      </c>
      <c r="P14" s="297">
        <v>1</v>
      </c>
      <c r="Q14" s="297">
        <v>10</v>
      </c>
      <c r="R14" s="297">
        <v>143</v>
      </c>
      <c r="S14" s="297">
        <v>4980</v>
      </c>
      <c r="T14" s="297">
        <v>123</v>
      </c>
      <c r="U14" s="298">
        <v>3541</v>
      </c>
      <c r="V14" s="297">
        <v>102</v>
      </c>
      <c r="W14" s="297">
        <v>3209</v>
      </c>
      <c r="X14" s="297">
        <v>2987</v>
      </c>
      <c r="Y14" s="297">
        <v>44719</v>
      </c>
      <c r="Z14" s="297">
        <v>143</v>
      </c>
      <c r="AA14" s="297">
        <v>3993</v>
      </c>
      <c r="AB14" s="297">
        <v>135</v>
      </c>
      <c r="AC14" s="297">
        <v>4812</v>
      </c>
      <c r="AD14" s="297">
        <v>1</v>
      </c>
      <c r="AE14" s="297">
        <v>63</v>
      </c>
      <c r="AF14" s="297">
        <v>251</v>
      </c>
      <c r="AG14" s="297">
        <v>7390</v>
      </c>
      <c r="AH14" s="297">
        <v>11</v>
      </c>
      <c r="AI14" s="297">
        <v>546</v>
      </c>
      <c r="AJ14" s="297">
        <v>91</v>
      </c>
      <c r="AK14" s="297">
        <v>8180</v>
      </c>
      <c r="AL14" s="297">
        <v>79</v>
      </c>
      <c r="AM14" s="297">
        <v>1427</v>
      </c>
      <c r="AN14" s="297">
        <v>155</v>
      </c>
      <c r="AO14" s="297">
        <v>2718</v>
      </c>
      <c r="AP14" s="297">
        <v>117</v>
      </c>
      <c r="AQ14" s="297">
        <v>199</v>
      </c>
    </row>
    <row r="15" spans="1:43" s="309" customFormat="1" ht="43.5" customHeight="1">
      <c r="A15" s="308" t="s">
        <v>560</v>
      </c>
      <c r="B15" s="297">
        <v>4135</v>
      </c>
      <c r="C15" s="297">
        <v>79829</v>
      </c>
      <c r="D15" s="297">
        <v>108</v>
      </c>
      <c r="E15" s="297">
        <v>2391</v>
      </c>
      <c r="F15" s="297">
        <v>59</v>
      </c>
      <c r="G15" s="297">
        <v>1466</v>
      </c>
      <c r="H15" s="297">
        <v>53</v>
      </c>
      <c r="I15" s="297">
        <v>1602</v>
      </c>
      <c r="J15" s="297">
        <v>11</v>
      </c>
      <c r="K15" s="297">
        <v>360</v>
      </c>
      <c r="L15" s="297">
        <v>4</v>
      </c>
      <c r="M15" s="297">
        <v>134</v>
      </c>
      <c r="N15" s="297">
        <v>82</v>
      </c>
      <c r="O15" s="297">
        <v>2654</v>
      </c>
      <c r="P15" s="297">
        <v>2</v>
      </c>
      <c r="Q15" s="297">
        <v>11</v>
      </c>
      <c r="R15" s="297">
        <v>93</v>
      </c>
      <c r="S15" s="297">
        <v>3142</v>
      </c>
      <c r="T15" s="297">
        <v>82</v>
      </c>
      <c r="U15" s="298">
        <v>2156</v>
      </c>
      <c r="V15" s="297">
        <v>90</v>
      </c>
      <c r="W15" s="297">
        <v>2594</v>
      </c>
      <c r="X15" s="297">
        <v>2930</v>
      </c>
      <c r="Y15" s="297">
        <v>43406</v>
      </c>
      <c r="Z15" s="297">
        <v>106</v>
      </c>
      <c r="AA15" s="297">
        <v>2588</v>
      </c>
      <c r="AB15" s="297">
        <v>94</v>
      </c>
      <c r="AC15" s="297">
        <v>3151</v>
      </c>
      <c r="AD15" s="297">
        <v>3</v>
      </c>
      <c r="AE15" s="297">
        <v>222</v>
      </c>
      <c r="AF15" s="297">
        <v>213</v>
      </c>
      <c r="AG15" s="297">
        <v>6946</v>
      </c>
      <c r="AH15" s="297">
        <v>25</v>
      </c>
      <c r="AI15" s="297">
        <v>985</v>
      </c>
      <c r="AJ15" s="297">
        <v>81</v>
      </c>
      <c r="AK15" s="297">
        <v>4028</v>
      </c>
      <c r="AL15" s="297">
        <v>99</v>
      </c>
      <c r="AM15" s="297">
        <v>1993</v>
      </c>
      <c r="AN15" s="297">
        <v>141</v>
      </c>
      <c r="AO15" s="297">
        <v>2816</v>
      </c>
      <c r="AP15" s="297">
        <v>116</v>
      </c>
      <c r="AQ15" s="297">
        <v>200</v>
      </c>
    </row>
    <row r="16" spans="1:43" s="309" customFormat="1" ht="43.5" customHeight="1">
      <c r="A16" s="308" t="s">
        <v>538</v>
      </c>
      <c r="B16" s="297">
        <v>4466</v>
      </c>
      <c r="C16" s="297">
        <v>86924</v>
      </c>
      <c r="D16" s="297">
        <v>145</v>
      </c>
      <c r="E16" s="297">
        <v>3420</v>
      </c>
      <c r="F16" s="297">
        <v>127</v>
      </c>
      <c r="G16" s="297">
        <v>3216</v>
      </c>
      <c r="H16" s="297">
        <v>31</v>
      </c>
      <c r="I16" s="297">
        <v>762</v>
      </c>
      <c r="J16" s="297">
        <v>3</v>
      </c>
      <c r="K16" s="297">
        <v>125</v>
      </c>
      <c r="L16" s="297">
        <v>2</v>
      </c>
      <c r="M16" s="297">
        <v>30</v>
      </c>
      <c r="N16" s="297">
        <v>110</v>
      </c>
      <c r="O16" s="297">
        <v>3666</v>
      </c>
      <c r="P16" s="297">
        <v>0</v>
      </c>
      <c r="Q16" s="297">
        <v>0</v>
      </c>
      <c r="R16" s="297">
        <v>99</v>
      </c>
      <c r="S16" s="297">
        <v>2940</v>
      </c>
      <c r="T16" s="297">
        <v>105</v>
      </c>
      <c r="U16" s="298">
        <v>3417</v>
      </c>
      <c r="V16" s="297">
        <v>88</v>
      </c>
      <c r="W16" s="297">
        <v>1919</v>
      </c>
      <c r="X16" s="297">
        <v>3135</v>
      </c>
      <c r="Y16" s="297">
        <v>46028</v>
      </c>
      <c r="Z16" s="297">
        <v>127</v>
      </c>
      <c r="AA16" s="297">
        <v>3631</v>
      </c>
      <c r="AB16" s="297">
        <v>56</v>
      </c>
      <c r="AC16" s="297">
        <v>1616</v>
      </c>
      <c r="AD16" s="297">
        <v>6</v>
      </c>
      <c r="AE16" s="297">
        <v>200</v>
      </c>
      <c r="AF16" s="297">
        <v>212</v>
      </c>
      <c r="AG16" s="297">
        <v>5075</v>
      </c>
      <c r="AH16" s="297">
        <v>34</v>
      </c>
      <c r="AI16" s="297">
        <v>1336</v>
      </c>
      <c r="AJ16" s="297">
        <v>90</v>
      </c>
      <c r="AK16" s="297">
        <v>6736</v>
      </c>
      <c r="AL16" s="297">
        <v>96</v>
      </c>
      <c r="AM16" s="297">
        <v>2807</v>
      </c>
      <c r="AN16" s="297">
        <v>145</v>
      </c>
      <c r="AO16" s="297">
        <v>2881</v>
      </c>
      <c r="AP16" s="297">
        <v>108</v>
      </c>
      <c r="AQ16" s="297">
        <v>157</v>
      </c>
    </row>
    <row r="17" spans="1:43" s="309" customFormat="1" ht="43.5" customHeight="1">
      <c r="A17" s="308" t="s">
        <v>539</v>
      </c>
      <c r="B17" s="297">
        <v>4438</v>
      </c>
      <c r="C17" s="297">
        <v>84769</v>
      </c>
      <c r="D17" s="297">
        <v>155</v>
      </c>
      <c r="E17" s="297">
        <v>4133</v>
      </c>
      <c r="F17" s="297">
        <v>101</v>
      </c>
      <c r="G17" s="297">
        <v>3327</v>
      </c>
      <c r="H17" s="297">
        <v>39</v>
      </c>
      <c r="I17" s="297">
        <v>888</v>
      </c>
      <c r="J17" s="297">
        <v>5</v>
      </c>
      <c r="K17" s="297">
        <v>268</v>
      </c>
      <c r="L17" s="297">
        <v>11</v>
      </c>
      <c r="M17" s="297">
        <v>378</v>
      </c>
      <c r="N17" s="297">
        <v>105</v>
      </c>
      <c r="O17" s="297">
        <v>3658</v>
      </c>
      <c r="P17" s="297">
        <v>3</v>
      </c>
      <c r="Q17" s="297">
        <v>23</v>
      </c>
      <c r="R17" s="297">
        <v>110</v>
      </c>
      <c r="S17" s="297">
        <v>3869</v>
      </c>
      <c r="T17" s="297">
        <v>130</v>
      </c>
      <c r="U17" s="298">
        <v>3455</v>
      </c>
      <c r="V17" s="297">
        <v>104</v>
      </c>
      <c r="W17" s="297">
        <v>2485</v>
      </c>
      <c r="X17" s="297">
        <v>3033</v>
      </c>
      <c r="Y17" s="297">
        <v>44584</v>
      </c>
      <c r="Z17" s="297">
        <v>124</v>
      </c>
      <c r="AA17" s="297">
        <v>2939</v>
      </c>
      <c r="AB17" s="297">
        <v>51</v>
      </c>
      <c r="AC17" s="297">
        <v>1320</v>
      </c>
      <c r="AD17" s="297">
        <v>1</v>
      </c>
      <c r="AE17" s="297">
        <v>55</v>
      </c>
      <c r="AF17" s="297">
        <v>216</v>
      </c>
      <c r="AG17" s="297">
        <v>4979</v>
      </c>
      <c r="AH17" s="297">
        <v>71</v>
      </c>
      <c r="AI17" s="297">
        <v>2833</v>
      </c>
      <c r="AJ17" s="297">
        <v>71</v>
      </c>
      <c r="AK17" s="297">
        <v>2794</v>
      </c>
      <c r="AL17" s="297">
        <v>108</v>
      </c>
      <c r="AM17" s="297">
        <v>2781</v>
      </c>
      <c r="AN17" s="297">
        <v>135</v>
      </c>
      <c r="AO17" s="297">
        <v>2604</v>
      </c>
      <c r="AP17" s="297">
        <v>117</v>
      </c>
      <c r="AQ17" s="297">
        <v>246</v>
      </c>
    </row>
    <row r="18" spans="1:43" s="309" customFormat="1" ht="43.5" customHeight="1">
      <c r="A18" s="308" t="s">
        <v>540</v>
      </c>
      <c r="B18" s="297">
        <v>3827</v>
      </c>
      <c r="C18" s="297">
        <v>71472</v>
      </c>
      <c r="D18" s="297">
        <v>149</v>
      </c>
      <c r="E18" s="297">
        <v>3430</v>
      </c>
      <c r="F18" s="297">
        <v>43</v>
      </c>
      <c r="G18" s="297">
        <v>1502</v>
      </c>
      <c r="H18" s="297">
        <v>32</v>
      </c>
      <c r="I18" s="297">
        <v>770</v>
      </c>
      <c r="J18" s="297">
        <v>1</v>
      </c>
      <c r="K18" s="297">
        <v>145</v>
      </c>
      <c r="L18" s="297">
        <v>3</v>
      </c>
      <c r="M18" s="297">
        <v>60</v>
      </c>
      <c r="N18" s="297">
        <v>71</v>
      </c>
      <c r="O18" s="297">
        <v>2173</v>
      </c>
      <c r="P18" s="297">
        <v>1</v>
      </c>
      <c r="Q18" s="297">
        <v>12</v>
      </c>
      <c r="R18" s="297">
        <v>56</v>
      </c>
      <c r="S18" s="297">
        <v>1588</v>
      </c>
      <c r="T18" s="297">
        <v>94</v>
      </c>
      <c r="U18" s="298">
        <v>2145</v>
      </c>
      <c r="V18" s="297">
        <v>86</v>
      </c>
      <c r="W18" s="297">
        <v>2790</v>
      </c>
      <c r="X18" s="297">
        <v>2790</v>
      </c>
      <c r="Y18" s="297">
        <v>40297</v>
      </c>
      <c r="Z18" s="297">
        <v>140</v>
      </c>
      <c r="AA18" s="297">
        <v>4877</v>
      </c>
      <c r="AB18" s="297">
        <v>38</v>
      </c>
      <c r="AC18" s="297">
        <v>867</v>
      </c>
      <c r="AD18" s="297">
        <v>1</v>
      </c>
      <c r="AE18" s="297">
        <v>305</v>
      </c>
      <c r="AF18" s="297">
        <v>121</v>
      </c>
      <c r="AG18" s="297">
        <v>3145</v>
      </c>
      <c r="AH18" s="297">
        <v>48</v>
      </c>
      <c r="AI18" s="297">
        <v>2172</v>
      </c>
      <c r="AJ18" s="297">
        <v>68</v>
      </c>
      <c r="AK18" s="297">
        <v>2492</v>
      </c>
      <c r="AL18" s="297">
        <v>85</v>
      </c>
      <c r="AM18" s="297">
        <v>2702</v>
      </c>
      <c r="AN18" s="297">
        <v>136</v>
      </c>
      <c r="AO18" s="297">
        <v>2679</v>
      </c>
      <c r="AP18" s="297">
        <v>111</v>
      </c>
      <c r="AQ18" s="297">
        <v>199</v>
      </c>
    </row>
    <row r="19" spans="1:43" s="309" customFormat="1" ht="43.5" customHeight="1">
      <c r="A19" s="308" t="s">
        <v>541</v>
      </c>
      <c r="B19" s="297">
        <v>4426</v>
      </c>
      <c r="C19" s="297">
        <v>86988</v>
      </c>
      <c r="D19" s="297">
        <v>128</v>
      </c>
      <c r="E19" s="297">
        <v>3814</v>
      </c>
      <c r="F19" s="297">
        <v>73</v>
      </c>
      <c r="G19" s="297">
        <v>1367</v>
      </c>
      <c r="H19" s="297">
        <v>38</v>
      </c>
      <c r="I19" s="297">
        <v>856</v>
      </c>
      <c r="J19" s="297">
        <v>6</v>
      </c>
      <c r="K19" s="297">
        <v>180</v>
      </c>
      <c r="L19" s="297">
        <v>2</v>
      </c>
      <c r="M19" s="297">
        <v>13</v>
      </c>
      <c r="N19" s="297">
        <v>112</v>
      </c>
      <c r="O19" s="297">
        <v>3703</v>
      </c>
      <c r="P19" s="297">
        <v>1</v>
      </c>
      <c r="Q19" s="297">
        <v>12</v>
      </c>
      <c r="R19" s="297">
        <v>81</v>
      </c>
      <c r="S19" s="297">
        <v>2624</v>
      </c>
      <c r="T19" s="297">
        <v>78</v>
      </c>
      <c r="U19" s="298">
        <v>2095</v>
      </c>
      <c r="V19" s="297">
        <v>128</v>
      </c>
      <c r="W19" s="297">
        <v>4227</v>
      </c>
      <c r="X19" s="297">
        <v>3076</v>
      </c>
      <c r="Y19" s="297">
        <v>45426</v>
      </c>
      <c r="Z19" s="297">
        <v>152</v>
      </c>
      <c r="AA19" s="297">
        <v>5617</v>
      </c>
      <c r="AB19" s="297">
        <v>63</v>
      </c>
      <c r="AC19" s="297">
        <v>1758</v>
      </c>
      <c r="AD19" s="297">
        <v>1</v>
      </c>
      <c r="AE19" s="297">
        <v>45</v>
      </c>
      <c r="AF19" s="297">
        <v>203</v>
      </c>
      <c r="AG19" s="297">
        <v>5272</v>
      </c>
      <c r="AH19" s="297">
        <v>41</v>
      </c>
      <c r="AI19" s="297">
        <v>1645</v>
      </c>
      <c r="AJ19" s="297">
        <v>91</v>
      </c>
      <c r="AK19" s="297">
        <v>3992</v>
      </c>
      <c r="AL19" s="297">
        <v>152</v>
      </c>
      <c r="AM19" s="297">
        <v>4342</v>
      </c>
      <c r="AN19" s="297">
        <v>150</v>
      </c>
      <c r="AO19" s="297">
        <v>3390</v>
      </c>
      <c r="AP19" s="297">
        <v>117</v>
      </c>
      <c r="AQ19" s="297">
        <v>188</v>
      </c>
    </row>
    <row r="20" spans="1:43" s="309" customFormat="1" ht="43.5" customHeight="1">
      <c r="A20" s="308" t="s">
        <v>562</v>
      </c>
      <c r="B20" s="297">
        <v>4610</v>
      </c>
      <c r="C20" s="297">
        <v>91823</v>
      </c>
      <c r="D20" s="297">
        <v>172</v>
      </c>
      <c r="E20" s="297">
        <v>8707</v>
      </c>
      <c r="F20" s="297">
        <v>91</v>
      </c>
      <c r="G20" s="297">
        <v>2122</v>
      </c>
      <c r="H20" s="297">
        <v>36</v>
      </c>
      <c r="I20" s="297">
        <v>841</v>
      </c>
      <c r="J20" s="297">
        <v>8</v>
      </c>
      <c r="K20" s="297">
        <v>234</v>
      </c>
      <c r="L20" s="297">
        <v>6</v>
      </c>
      <c r="M20" s="297">
        <v>82</v>
      </c>
      <c r="N20" s="297">
        <v>112</v>
      </c>
      <c r="O20" s="297">
        <v>3756</v>
      </c>
      <c r="P20" s="297">
        <v>4</v>
      </c>
      <c r="Q20" s="297">
        <v>141</v>
      </c>
      <c r="R20" s="297">
        <v>95</v>
      </c>
      <c r="S20" s="297">
        <v>2849</v>
      </c>
      <c r="T20" s="297">
        <v>76</v>
      </c>
      <c r="U20" s="298">
        <v>2170</v>
      </c>
      <c r="V20" s="297">
        <v>96</v>
      </c>
      <c r="W20" s="297">
        <v>3639</v>
      </c>
      <c r="X20" s="297">
        <v>3226</v>
      </c>
      <c r="Y20" s="297">
        <v>45541</v>
      </c>
      <c r="Z20" s="297">
        <v>141</v>
      </c>
      <c r="AA20" s="297">
        <v>4266</v>
      </c>
      <c r="AB20" s="297">
        <v>67</v>
      </c>
      <c r="AC20" s="297">
        <v>2494</v>
      </c>
      <c r="AD20" s="297">
        <v>1</v>
      </c>
      <c r="AE20" s="297">
        <v>45</v>
      </c>
      <c r="AF20" s="297">
        <v>225</v>
      </c>
      <c r="AG20" s="297">
        <v>6106</v>
      </c>
      <c r="AH20" s="297">
        <v>55</v>
      </c>
      <c r="AI20" s="297">
        <v>1375</v>
      </c>
      <c r="AJ20" s="297">
        <v>87</v>
      </c>
      <c r="AK20" s="297">
        <v>4331</v>
      </c>
      <c r="AL20" s="297">
        <v>112</v>
      </c>
      <c r="AM20" s="297">
        <v>3124</v>
      </c>
      <c r="AN20" s="297">
        <v>141</v>
      </c>
      <c r="AO20" s="297">
        <v>2833</v>
      </c>
      <c r="AP20" s="297">
        <v>111</v>
      </c>
      <c r="AQ20" s="297">
        <v>230</v>
      </c>
    </row>
    <row r="21" spans="1:43" s="309" customFormat="1" ht="43.5" customHeight="1">
      <c r="A21" s="308" t="s">
        <v>543</v>
      </c>
      <c r="B21" s="297">
        <v>4183</v>
      </c>
      <c r="C21" s="297">
        <v>96669</v>
      </c>
      <c r="D21" s="297">
        <v>196</v>
      </c>
      <c r="E21" s="297">
        <v>18927</v>
      </c>
      <c r="F21" s="297">
        <v>67</v>
      </c>
      <c r="G21" s="297">
        <v>1191</v>
      </c>
      <c r="H21" s="297">
        <v>36</v>
      </c>
      <c r="I21" s="297">
        <v>896</v>
      </c>
      <c r="J21" s="297">
        <v>6</v>
      </c>
      <c r="K21" s="297">
        <v>265</v>
      </c>
      <c r="L21" s="297">
        <v>3</v>
      </c>
      <c r="M21" s="297">
        <v>56</v>
      </c>
      <c r="N21" s="297">
        <v>91</v>
      </c>
      <c r="O21" s="297">
        <v>4286</v>
      </c>
      <c r="P21" s="297">
        <v>1</v>
      </c>
      <c r="Q21" s="297">
        <v>12</v>
      </c>
      <c r="R21" s="297">
        <v>105</v>
      </c>
      <c r="S21" s="297">
        <v>3227</v>
      </c>
      <c r="T21" s="297">
        <v>72</v>
      </c>
      <c r="U21" s="298">
        <v>1842</v>
      </c>
      <c r="V21" s="297">
        <v>64</v>
      </c>
      <c r="W21" s="297">
        <v>1719</v>
      </c>
      <c r="X21" s="297">
        <v>2981</v>
      </c>
      <c r="Y21" s="297">
        <v>44020</v>
      </c>
      <c r="Z21" s="297">
        <v>113</v>
      </c>
      <c r="AA21" s="297">
        <v>2984</v>
      </c>
      <c r="AB21" s="297">
        <v>40</v>
      </c>
      <c r="AC21" s="297">
        <v>1586</v>
      </c>
      <c r="AD21" s="297">
        <v>1</v>
      </c>
      <c r="AE21" s="297">
        <v>45</v>
      </c>
      <c r="AF21" s="297">
        <v>176</v>
      </c>
      <c r="AG21" s="297">
        <v>4878</v>
      </c>
      <c r="AH21" s="297">
        <v>44</v>
      </c>
      <c r="AI21" s="297">
        <v>2999</v>
      </c>
      <c r="AJ21" s="297">
        <v>89</v>
      </c>
      <c r="AK21" s="297">
        <v>4098</v>
      </c>
      <c r="AL21" s="297">
        <v>98</v>
      </c>
      <c r="AM21" s="297">
        <v>3638</v>
      </c>
      <c r="AN21" s="297">
        <v>141</v>
      </c>
      <c r="AO21" s="297">
        <v>2662</v>
      </c>
      <c r="AP21" s="297">
        <v>115</v>
      </c>
      <c r="AQ21" s="297">
        <v>203</v>
      </c>
    </row>
    <row r="22" spans="1:43" s="309" customFormat="1" ht="43.5" customHeight="1">
      <c r="A22" s="308" t="s">
        <v>544</v>
      </c>
      <c r="B22" s="297">
        <v>3780</v>
      </c>
      <c r="C22" s="297">
        <v>68828</v>
      </c>
      <c r="D22" s="297">
        <v>125</v>
      </c>
      <c r="E22" s="297">
        <v>3624</v>
      </c>
      <c r="F22" s="297">
        <v>62</v>
      </c>
      <c r="G22" s="297">
        <v>1030</v>
      </c>
      <c r="H22" s="297">
        <v>26</v>
      </c>
      <c r="I22" s="297">
        <v>683</v>
      </c>
      <c r="J22" s="297">
        <v>3</v>
      </c>
      <c r="K22" s="297">
        <v>123</v>
      </c>
      <c r="L22" s="297">
        <v>1</v>
      </c>
      <c r="M22" s="297">
        <v>8</v>
      </c>
      <c r="N22" s="297">
        <v>62</v>
      </c>
      <c r="O22" s="297">
        <v>2379</v>
      </c>
      <c r="P22" s="297">
        <v>1</v>
      </c>
      <c r="Q22" s="297">
        <v>12</v>
      </c>
      <c r="R22" s="297">
        <v>143</v>
      </c>
      <c r="S22" s="297">
        <v>4861</v>
      </c>
      <c r="T22" s="297">
        <v>105</v>
      </c>
      <c r="U22" s="298">
        <v>3357</v>
      </c>
      <c r="V22" s="297">
        <v>45</v>
      </c>
      <c r="W22" s="297">
        <v>1140</v>
      </c>
      <c r="X22" s="297">
        <v>2737</v>
      </c>
      <c r="Y22" s="297">
        <v>40637</v>
      </c>
      <c r="Z22" s="297">
        <v>98</v>
      </c>
      <c r="AA22" s="297">
        <v>2041</v>
      </c>
      <c r="AB22" s="297">
        <v>24</v>
      </c>
      <c r="AC22" s="297">
        <v>677</v>
      </c>
      <c r="AD22" s="297">
        <v>1</v>
      </c>
      <c r="AE22" s="297">
        <v>70</v>
      </c>
      <c r="AF22" s="297">
        <v>156</v>
      </c>
      <c r="AG22" s="297">
        <v>4201</v>
      </c>
      <c r="AH22" s="297">
        <v>23</v>
      </c>
      <c r="AI22" s="297">
        <v>945</v>
      </c>
      <c r="AJ22" s="297">
        <v>58</v>
      </c>
      <c r="AK22" s="297">
        <v>1135</v>
      </c>
      <c r="AL22" s="297">
        <v>110</v>
      </c>
      <c r="AM22" s="297">
        <v>1905</v>
      </c>
      <c r="AN22" s="297">
        <v>125</v>
      </c>
      <c r="AO22" s="297">
        <v>2511</v>
      </c>
      <c r="AP22" s="297">
        <v>85</v>
      </c>
      <c r="AQ22" s="297">
        <v>177</v>
      </c>
    </row>
    <row r="23" spans="1:43" s="309" customFormat="1" ht="43.5" customHeight="1">
      <c r="A23" s="308" t="s">
        <v>282</v>
      </c>
      <c r="B23" s="297">
        <v>3729</v>
      </c>
      <c r="C23" s="297">
        <v>75023</v>
      </c>
      <c r="D23" s="297">
        <v>85</v>
      </c>
      <c r="E23" s="297">
        <v>2099</v>
      </c>
      <c r="F23" s="297">
        <v>62</v>
      </c>
      <c r="G23" s="297">
        <v>1116</v>
      </c>
      <c r="H23" s="297">
        <v>28</v>
      </c>
      <c r="I23" s="297">
        <v>670</v>
      </c>
      <c r="J23" s="297">
        <v>6</v>
      </c>
      <c r="K23" s="297">
        <v>211</v>
      </c>
      <c r="L23" s="297">
        <v>2</v>
      </c>
      <c r="M23" s="297">
        <v>32</v>
      </c>
      <c r="N23" s="297">
        <v>66</v>
      </c>
      <c r="O23" s="297">
        <v>2295</v>
      </c>
      <c r="P23" s="297">
        <v>0</v>
      </c>
      <c r="Q23" s="297">
        <v>0</v>
      </c>
      <c r="R23" s="297">
        <v>99</v>
      </c>
      <c r="S23" s="297">
        <v>3019</v>
      </c>
      <c r="T23" s="297">
        <v>104</v>
      </c>
      <c r="U23" s="298">
        <v>3407</v>
      </c>
      <c r="V23" s="297">
        <v>55</v>
      </c>
      <c r="W23" s="297">
        <v>1250</v>
      </c>
      <c r="X23" s="297">
        <v>2639</v>
      </c>
      <c r="Y23" s="297">
        <v>39366</v>
      </c>
      <c r="Z23" s="297">
        <v>126</v>
      </c>
      <c r="AA23" s="297">
        <v>4759</v>
      </c>
      <c r="AB23" s="297">
        <v>26</v>
      </c>
      <c r="AC23" s="297">
        <v>513</v>
      </c>
      <c r="AD23" s="297">
        <v>1</v>
      </c>
      <c r="AE23" s="297">
        <v>16</v>
      </c>
      <c r="AF23" s="297">
        <v>135</v>
      </c>
      <c r="AG23" s="297">
        <v>2801</v>
      </c>
      <c r="AH23" s="297">
        <v>38</v>
      </c>
      <c r="AI23" s="297">
        <v>1898</v>
      </c>
      <c r="AJ23" s="297">
        <v>59</v>
      </c>
      <c r="AK23" s="297">
        <v>2836</v>
      </c>
      <c r="AL23" s="297">
        <v>198</v>
      </c>
      <c r="AM23" s="297">
        <v>8735</v>
      </c>
      <c r="AN23" s="297">
        <v>142</v>
      </c>
      <c r="AO23" s="297">
        <v>2363</v>
      </c>
      <c r="AP23" s="297">
        <v>100</v>
      </c>
      <c r="AQ23" s="297">
        <v>204</v>
      </c>
    </row>
    <row r="24" spans="1:43" s="309" customFormat="1" ht="43.5" customHeight="1">
      <c r="A24" s="308" t="s">
        <v>561</v>
      </c>
      <c r="B24" s="297">
        <v>4293</v>
      </c>
      <c r="C24" s="297">
        <v>89107</v>
      </c>
      <c r="D24" s="297">
        <v>103</v>
      </c>
      <c r="E24" s="297">
        <v>2920</v>
      </c>
      <c r="F24" s="297">
        <v>101</v>
      </c>
      <c r="G24" s="297">
        <v>2179</v>
      </c>
      <c r="H24" s="297">
        <v>39</v>
      </c>
      <c r="I24" s="297">
        <v>958</v>
      </c>
      <c r="J24" s="297">
        <v>2</v>
      </c>
      <c r="K24" s="297">
        <v>75</v>
      </c>
      <c r="L24" s="297">
        <v>2</v>
      </c>
      <c r="M24" s="297">
        <v>29</v>
      </c>
      <c r="N24" s="297">
        <v>85</v>
      </c>
      <c r="O24" s="297">
        <v>2717</v>
      </c>
      <c r="P24" s="297">
        <v>3</v>
      </c>
      <c r="Q24" s="297">
        <v>71</v>
      </c>
      <c r="R24" s="297">
        <v>123</v>
      </c>
      <c r="S24" s="297">
        <v>5616</v>
      </c>
      <c r="T24" s="297">
        <v>124</v>
      </c>
      <c r="U24" s="298">
        <v>3318</v>
      </c>
      <c r="V24" s="297">
        <v>86</v>
      </c>
      <c r="W24" s="297">
        <v>1902</v>
      </c>
      <c r="X24" s="297">
        <v>2996</v>
      </c>
      <c r="Y24" s="297">
        <v>46562</v>
      </c>
      <c r="Z24" s="297">
        <v>131</v>
      </c>
      <c r="AA24" s="297">
        <v>3431</v>
      </c>
      <c r="AB24" s="297">
        <v>48</v>
      </c>
      <c r="AC24" s="297">
        <v>1261</v>
      </c>
      <c r="AD24" s="297">
        <v>2</v>
      </c>
      <c r="AE24" s="297">
        <v>88</v>
      </c>
      <c r="AF24" s="297">
        <v>185</v>
      </c>
      <c r="AG24" s="297">
        <v>3901</v>
      </c>
      <c r="AH24" s="297">
        <v>68</v>
      </c>
      <c r="AI24" s="297">
        <v>4617</v>
      </c>
      <c r="AJ24" s="297">
        <v>76</v>
      </c>
      <c r="AK24" s="297">
        <v>2220</v>
      </c>
      <c r="AL24" s="297">
        <v>119</v>
      </c>
      <c r="AM24" s="297">
        <v>7242</v>
      </c>
      <c r="AN24" s="297">
        <v>150</v>
      </c>
      <c r="AO24" s="297">
        <v>5187</v>
      </c>
      <c r="AP24" s="297">
        <v>93</v>
      </c>
      <c r="AQ24" s="297">
        <v>181</v>
      </c>
    </row>
    <row r="25" spans="1:43" s="309" customFormat="1" ht="43.5" customHeight="1">
      <c r="A25" s="308" t="s">
        <v>546</v>
      </c>
      <c r="B25" s="297">
        <v>4767</v>
      </c>
      <c r="C25" s="297">
        <v>93612</v>
      </c>
      <c r="D25" s="297">
        <v>125</v>
      </c>
      <c r="E25" s="297">
        <v>3202</v>
      </c>
      <c r="F25" s="297">
        <v>78</v>
      </c>
      <c r="G25" s="297">
        <v>1661</v>
      </c>
      <c r="H25" s="297">
        <v>46</v>
      </c>
      <c r="I25" s="297">
        <v>1291</v>
      </c>
      <c r="J25" s="297">
        <v>3</v>
      </c>
      <c r="K25" s="297">
        <v>77</v>
      </c>
      <c r="L25" s="297">
        <v>2</v>
      </c>
      <c r="M25" s="297">
        <v>31</v>
      </c>
      <c r="N25" s="297">
        <v>98</v>
      </c>
      <c r="O25" s="297">
        <v>3057</v>
      </c>
      <c r="P25" s="297">
        <v>0</v>
      </c>
      <c r="Q25" s="297">
        <v>0</v>
      </c>
      <c r="R25" s="297">
        <v>214</v>
      </c>
      <c r="S25" s="297">
        <v>7947</v>
      </c>
      <c r="T25" s="297">
        <v>176</v>
      </c>
      <c r="U25" s="298">
        <v>5874</v>
      </c>
      <c r="V25" s="297">
        <v>113</v>
      </c>
      <c r="W25" s="297">
        <v>3276</v>
      </c>
      <c r="X25" s="297">
        <v>3168</v>
      </c>
      <c r="Y25" s="297">
        <v>47372</v>
      </c>
      <c r="Z25" s="297">
        <v>188</v>
      </c>
      <c r="AA25" s="297">
        <v>4925</v>
      </c>
      <c r="AB25" s="297">
        <v>84</v>
      </c>
      <c r="AC25" s="297">
        <v>2390</v>
      </c>
      <c r="AD25" s="297">
        <v>2</v>
      </c>
      <c r="AE25" s="297">
        <v>21</v>
      </c>
      <c r="AF25" s="297">
        <v>210</v>
      </c>
      <c r="AG25" s="297">
        <v>5069</v>
      </c>
      <c r="AH25" s="297">
        <v>42</v>
      </c>
      <c r="AI25" s="297">
        <v>1838</v>
      </c>
      <c r="AJ25" s="297">
        <v>58</v>
      </c>
      <c r="AK25" s="297">
        <v>1000</v>
      </c>
      <c r="AL25" s="297">
        <v>160</v>
      </c>
      <c r="AM25" s="297">
        <v>4581</v>
      </c>
      <c r="AN25" s="297">
        <v>182</v>
      </c>
      <c r="AO25" s="297">
        <v>4227</v>
      </c>
      <c r="AP25" s="297">
        <v>127</v>
      </c>
      <c r="AQ25" s="297">
        <v>267</v>
      </c>
    </row>
    <row r="26" spans="1:45" ht="7.5" customHeight="1" thickBot="1">
      <c r="A26" s="60"/>
      <c r="B26" s="22"/>
      <c r="C26" s="22"/>
      <c r="D26" s="22"/>
      <c r="E26" s="22"/>
      <c r="F26" s="22"/>
      <c r="G26" s="22"/>
      <c r="H26" s="22"/>
      <c r="I26" s="22"/>
      <c r="J26" s="22"/>
      <c r="K26" s="22" t="s">
        <v>210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17"/>
      <c r="AS26" s="17"/>
    </row>
    <row r="27" spans="1:43" s="61" customFormat="1" ht="19.5" customHeight="1">
      <c r="A27" s="61" t="s">
        <v>407</v>
      </c>
      <c r="B27" s="95"/>
      <c r="C27" s="95"/>
      <c r="D27" s="95" t="s">
        <v>586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6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1:43" s="61" customFormat="1" ht="19.5" customHeight="1">
      <c r="A28" s="486" t="s">
        <v>408</v>
      </c>
      <c r="B28" s="486"/>
      <c r="C28" s="486"/>
      <c r="D28" s="486"/>
      <c r="E28" s="486"/>
      <c r="F28" s="486"/>
      <c r="G28" s="486"/>
      <c r="H28" s="486"/>
      <c r="I28" s="486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</row>
    <row r="29" spans="1:43" s="61" customFormat="1" ht="19.5" customHeight="1">
      <c r="A29" s="61" t="s">
        <v>409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2:45" ht="19.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17"/>
    </row>
    <row r="31" spans="1:43" s="316" customFormat="1" ht="25.5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</row>
    <row r="32" ht="13.5">
      <c r="U32" s="23"/>
    </row>
    <row r="33" ht="13.5">
      <c r="U33" s="23"/>
    </row>
    <row r="34" ht="13.5">
      <c r="U34" s="23"/>
    </row>
    <row r="35" ht="13.5">
      <c r="U35" s="23"/>
    </row>
    <row r="36" ht="13.5">
      <c r="U36" s="23"/>
    </row>
    <row r="37" ht="13.5">
      <c r="U37" s="23"/>
    </row>
    <row r="38" ht="13.5">
      <c r="U38" s="23"/>
    </row>
    <row r="39" ht="13.5">
      <c r="U39" s="23"/>
    </row>
    <row r="40" ht="13.5">
      <c r="U40" s="23"/>
    </row>
    <row r="41" ht="13.5">
      <c r="U41" s="23"/>
    </row>
    <row r="42" ht="13.5">
      <c r="U42" s="23"/>
    </row>
    <row r="43" ht="13.5">
      <c r="U43" s="23"/>
    </row>
    <row r="44" ht="13.5">
      <c r="U44" s="23"/>
    </row>
    <row r="45" ht="13.5">
      <c r="U45" s="23"/>
    </row>
    <row r="46" ht="13.5">
      <c r="U46" s="23"/>
    </row>
    <row r="47" ht="13.5">
      <c r="U47" s="23"/>
    </row>
    <row r="48" ht="13.5">
      <c r="U48" s="23"/>
    </row>
    <row r="49" ht="13.5">
      <c r="U49" s="23"/>
    </row>
    <row r="50" ht="13.5">
      <c r="U50" s="23"/>
    </row>
    <row r="51" ht="13.5">
      <c r="U51" s="23"/>
    </row>
    <row r="52" ht="13.5">
      <c r="U52" s="23"/>
    </row>
    <row r="53" ht="13.5">
      <c r="U53" s="23"/>
    </row>
    <row r="54" ht="13.5">
      <c r="U54" s="23"/>
    </row>
    <row r="55" ht="13.5">
      <c r="U55" s="23"/>
    </row>
    <row r="56" ht="13.5">
      <c r="U56" s="23"/>
    </row>
  </sheetData>
  <sheetProtection/>
  <mergeCells count="27">
    <mergeCell ref="A31:U31"/>
    <mergeCell ref="V5:W5"/>
    <mergeCell ref="AN5:AO5"/>
    <mergeCell ref="AL5:AM5"/>
    <mergeCell ref="AJ5:AK5"/>
    <mergeCell ref="AH5:AI5"/>
    <mergeCell ref="AF5:AG5"/>
    <mergeCell ref="AD5:AE5"/>
    <mergeCell ref="AQ5:AQ6"/>
    <mergeCell ref="T5:U5"/>
    <mergeCell ref="J5:K5"/>
    <mergeCell ref="H5:I5"/>
    <mergeCell ref="R5:S5"/>
    <mergeCell ref="AB5:AC5"/>
    <mergeCell ref="Z5:AA5"/>
    <mergeCell ref="P5:Q5"/>
    <mergeCell ref="AP5:AP6"/>
    <mergeCell ref="X5:Y5"/>
    <mergeCell ref="A1:U1"/>
    <mergeCell ref="A28:I28"/>
    <mergeCell ref="A5:A6"/>
    <mergeCell ref="F5:G5"/>
    <mergeCell ref="N5:O5"/>
    <mergeCell ref="L5:M5"/>
    <mergeCell ref="D5:E5"/>
    <mergeCell ref="B5:C5"/>
    <mergeCell ref="A3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125" style="31" customWidth="1"/>
    <col min="2" max="35" width="6.00390625" style="25" customWidth="1"/>
    <col min="36" max="51" width="7.625" style="25" customWidth="1"/>
    <col min="52" max="16384" width="9.00390625" style="25" customWidth="1"/>
  </cols>
  <sheetData>
    <row r="1" spans="1:24" ht="17.25">
      <c r="A1" s="487" t="s">
        <v>598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337" t="s">
        <v>599</v>
      </c>
      <c r="W1" s="337"/>
      <c r="X1" s="337"/>
    </row>
    <row r="2" spans="1:37" ht="16.5" customHeight="1" thickBot="1">
      <c r="A2" s="5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17"/>
      <c r="AK2" s="17"/>
    </row>
    <row r="3" spans="1:37" s="31" customFormat="1" ht="19.5" customHeight="1">
      <c r="A3" s="397" t="s">
        <v>521</v>
      </c>
      <c r="B3" s="379" t="s">
        <v>274</v>
      </c>
      <c r="C3" s="379"/>
      <c r="D3" s="379" t="s">
        <v>565</v>
      </c>
      <c r="E3" s="379"/>
      <c r="F3" s="379" t="s">
        <v>566</v>
      </c>
      <c r="G3" s="379"/>
      <c r="H3" s="379" t="s">
        <v>567</v>
      </c>
      <c r="I3" s="379"/>
      <c r="J3" s="379" t="s">
        <v>568</v>
      </c>
      <c r="K3" s="379"/>
      <c r="L3" s="379" t="s">
        <v>569</v>
      </c>
      <c r="M3" s="379"/>
      <c r="N3" s="379" t="s">
        <v>570</v>
      </c>
      <c r="O3" s="379"/>
      <c r="P3" s="379" t="s">
        <v>571</v>
      </c>
      <c r="Q3" s="381"/>
      <c r="R3" s="387" t="s">
        <v>572</v>
      </c>
      <c r="S3" s="379"/>
      <c r="T3" s="395" t="s">
        <v>573</v>
      </c>
      <c r="U3" s="400"/>
      <c r="V3" s="387" t="s">
        <v>574</v>
      </c>
      <c r="W3" s="379"/>
      <c r="X3" s="495" t="s">
        <v>575</v>
      </c>
      <c r="Y3" s="496"/>
      <c r="Z3" s="379" t="s">
        <v>576</v>
      </c>
      <c r="AA3" s="379"/>
      <c r="AB3" s="379" t="s">
        <v>577</v>
      </c>
      <c r="AC3" s="379"/>
      <c r="AD3" s="379" t="s">
        <v>578</v>
      </c>
      <c r="AE3" s="379"/>
      <c r="AF3" s="379" t="s">
        <v>579</v>
      </c>
      <c r="AG3" s="379"/>
      <c r="AH3" s="379" t="s">
        <v>580</v>
      </c>
      <c r="AI3" s="381"/>
      <c r="AJ3" s="100"/>
      <c r="AK3" s="100"/>
    </row>
    <row r="4" spans="1:37" s="31" customFormat="1" ht="19.5" customHeight="1">
      <c r="A4" s="398"/>
      <c r="B4" s="185" t="s">
        <v>582</v>
      </c>
      <c r="C4" s="185" t="s">
        <v>581</v>
      </c>
      <c r="D4" s="185" t="s">
        <v>582</v>
      </c>
      <c r="E4" s="185" t="s">
        <v>581</v>
      </c>
      <c r="F4" s="185" t="s">
        <v>582</v>
      </c>
      <c r="G4" s="185" t="s">
        <v>581</v>
      </c>
      <c r="H4" s="185" t="s">
        <v>582</v>
      </c>
      <c r="I4" s="185" t="s">
        <v>581</v>
      </c>
      <c r="J4" s="185" t="s">
        <v>582</v>
      </c>
      <c r="K4" s="185" t="s">
        <v>581</v>
      </c>
      <c r="L4" s="185" t="s">
        <v>582</v>
      </c>
      <c r="M4" s="185" t="s">
        <v>581</v>
      </c>
      <c r="N4" s="185" t="s">
        <v>582</v>
      </c>
      <c r="O4" s="185" t="s">
        <v>581</v>
      </c>
      <c r="P4" s="185" t="s">
        <v>582</v>
      </c>
      <c r="Q4" s="314" t="s">
        <v>581</v>
      </c>
      <c r="R4" s="324" t="s">
        <v>582</v>
      </c>
      <c r="S4" s="185" t="s">
        <v>581</v>
      </c>
      <c r="T4" s="185" t="s">
        <v>582</v>
      </c>
      <c r="U4" s="185" t="s">
        <v>581</v>
      </c>
      <c r="V4" s="185" t="s">
        <v>582</v>
      </c>
      <c r="W4" s="185" t="s">
        <v>581</v>
      </c>
      <c r="X4" s="185" t="s">
        <v>582</v>
      </c>
      <c r="Y4" s="185" t="s">
        <v>581</v>
      </c>
      <c r="Z4" s="185" t="s">
        <v>582</v>
      </c>
      <c r="AA4" s="185" t="s">
        <v>581</v>
      </c>
      <c r="AB4" s="185" t="s">
        <v>582</v>
      </c>
      <c r="AC4" s="185" t="s">
        <v>581</v>
      </c>
      <c r="AD4" s="185" t="s">
        <v>582</v>
      </c>
      <c r="AE4" s="185" t="s">
        <v>581</v>
      </c>
      <c r="AF4" s="185" t="s">
        <v>582</v>
      </c>
      <c r="AG4" s="185" t="s">
        <v>581</v>
      </c>
      <c r="AH4" s="185" t="s">
        <v>582</v>
      </c>
      <c r="AI4" s="314" t="s">
        <v>581</v>
      </c>
      <c r="AJ4" s="100"/>
      <c r="AK4" s="100"/>
    </row>
    <row r="5" spans="1:37" ht="6" customHeight="1">
      <c r="A5" s="10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  <c r="AJ5" s="17"/>
      <c r="AK5" s="17"/>
    </row>
    <row r="6" spans="1:35" s="17" customFormat="1" ht="18.75" customHeight="1">
      <c r="A6" s="320" t="s">
        <v>583</v>
      </c>
      <c r="B6" s="18">
        <v>251</v>
      </c>
      <c r="C6" s="18">
        <v>9881</v>
      </c>
      <c r="D6" s="18">
        <v>16</v>
      </c>
      <c r="E6" s="18">
        <v>539</v>
      </c>
      <c r="F6" s="18">
        <v>22</v>
      </c>
      <c r="G6" s="18">
        <v>841</v>
      </c>
      <c r="H6" s="18">
        <v>24</v>
      </c>
      <c r="I6" s="18">
        <v>930</v>
      </c>
      <c r="J6" s="18">
        <v>22</v>
      </c>
      <c r="K6" s="18">
        <v>855</v>
      </c>
      <c r="L6" s="18">
        <v>25</v>
      </c>
      <c r="M6" s="18">
        <v>884</v>
      </c>
      <c r="N6" s="18">
        <v>26</v>
      </c>
      <c r="O6" s="18">
        <v>317</v>
      </c>
      <c r="P6" s="18">
        <v>14</v>
      </c>
      <c r="Q6" s="18">
        <v>215</v>
      </c>
      <c r="R6" s="18">
        <v>3</v>
      </c>
      <c r="S6" s="18">
        <v>41</v>
      </c>
      <c r="T6" s="18">
        <v>7</v>
      </c>
      <c r="U6" s="18">
        <v>52</v>
      </c>
      <c r="V6" s="18">
        <v>63</v>
      </c>
      <c r="W6" s="18">
        <v>4722</v>
      </c>
      <c r="X6" s="18">
        <v>18</v>
      </c>
      <c r="Y6" s="18">
        <v>512</v>
      </c>
      <c r="Z6" s="18">
        <v>15</v>
      </c>
      <c r="AA6" s="18">
        <v>510</v>
      </c>
      <c r="AB6" s="18">
        <v>5</v>
      </c>
      <c r="AC6" s="18">
        <v>350</v>
      </c>
      <c r="AD6" s="18">
        <v>36</v>
      </c>
      <c r="AE6" s="18">
        <v>275</v>
      </c>
      <c r="AF6" s="18">
        <v>34</v>
      </c>
      <c r="AG6" s="18">
        <v>257</v>
      </c>
      <c r="AH6" s="18">
        <v>4</v>
      </c>
      <c r="AI6" s="18">
        <v>42</v>
      </c>
    </row>
    <row r="7" spans="1:35" s="31" customFormat="1" ht="9" customHeight="1">
      <c r="A7" s="9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73"/>
      <c r="R7" s="32"/>
      <c r="S7" s="32"/>
      <c r="T7" s="32"/>
      <c r="U7" s="7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73"/>
    </row>
    <row r="8" spans="1:35" s="31" customFormat="1" ht="18.75" customHeight="1">
      <c r="A8" s="97" t="s">
        <v>305</v>
      </c>
      <c r="B8" s="32">
        <v>90</v>
      </c>
      <c r="C8" s="32">
        <v>5123</v>
      </c>
      <c r="D8" s="32">
        <v>5</v>
      </c>
      <c r="E8" s="32">
        <v>96</v>
      </c>
      <c r="F8" s="32">
        <v>8</v>
      </c>
      <c r="G8" s="32">
        <v>317</v>
      </c>
      <c r="H8" s="32">
        <v>10</v>
      </c>
      <c r="I8" s="32">
        <v>414</v>
      </c>
      <c r="J8" s="32">
        <v>12</v>
      </c>
      <c r="K8" s="32">
        <v>460</v>
      </c>
      <c r="L8" s="32">
        <v>13</v>
      </c>
      <c r="M8" s="32">
        <v>457</v>
      </c>
      <c r="N8" s="32">
        <v>12</v>
      </c>
      <c r="O8" s="32">
        <v>113</v>
      </c>
      <c r="P8" s="32">
        <v>6</v>
      </c>
      <c r="Q8" s="73">
        <v>63</v>
      </c>
      <c r="R8" s="32">
        <v>2</v>
      </c>
      <c r="S8" s="32">
        <v>35</v>
      </c>
      <c r="T8" s="32">
        <v>1</v>
      </c>
      <c r="U8" s="73">
        <v>10</v>
      </c>
      <c r="V8" s="32">
        <v>33</v>
      </c>
      <c r="W8" s="32">
        <v>3839</v>
      </c>
      <c r="X8" s="32">
        <v>6</v>
      </c>
      <c r="Y8" s="32">
        <v>336</v>
      </c>
      <c r="Z8" s="32">
        <v>3</v>
      </c>
      <c r="AA8" s="32">
        <v>315</v>
      </c>
      <c r="AB8" s="32">
        <v>3</v>
      </c>
      <c r="AC8" s="32">
        <v>315</v>
      </c>
      <c r="AD8" s="32">
        <v>22</v>
      </c>
      <c r="AE8" s="32">
        <v>150</v>
      </c>
      <c r="AF8" s="32">
        <v>22</v>
      </c>
      <c r="AG8" s="32">
        <v>158</v>
      </c>
      <c r="AH8" s="32">
        <v>1</v>
      </c>
      <c r="AI8" s="73">
        <v>10</v>
      </c>
    </row>
    <row r="9" spans="1:35" s="31" customFormat="1" ht="18.75" customHeight="1">
      <c r="A9" s="313" t="s">
        <v>584</v>
      </c>
      <c r="B9" s="32">
        <v>85</v>
      </c>
      <c r="C9" s="32">
        <v>1545</v>
      </c>
      <c r="D9" s="32">
        <v>11</v>
      </c>
      <c r="E9" s="32">
        <v>443</v>
      </c>
      <c r="F9" s="32">
        <v>14</v>
      </c>
      <c r="G9" s="32">
        <v>524</v>
      </c>
      <c r="H9" s="32">
        <v>14</v>
      </c>
      <c r="I9" s="32">
        <v>516</v>
      </c>
      <c r="J9" s="32">
        <v>10</v>
      </c>
      <c r="K9" s="32">
        <v>395</v>
      </c>
      <c r="L9" s="32">
        <v>12</v>
      </c>
      <c r="M9" s="32">
        <v>427</v>
      </c>
      <c r="N9" s="32">
        <v>14</v>
      </c>
      <c r="O9" s="32">
        <v>204</v>
      </c>
      <c r="P9" s="32">
        <v>8</v>
      </c>
      <c r="Q9" s="73">
        <v>152</v>
      </c>
      <c r="R9" s="32">
        <v>1</v>
      </c>
      <c r="S9" s="32">
        <v>6</v>
      </c>
      <c r="T9" s="32">
        <v>6</v>
      </c>
      <c r="U9" s="73">
        <v>42</v>
      </c>
      <c r="V9" s="32">
        <v>30</v>
      </c>
      <c r="W9" s="32">
        <v>883</v>
      </c>
      <c r="X9" s="32">
        <v>12</v>
      </c>
      <c r="Y9" s="32">
        <v>176</v>
      </c>
      <c r="Z9" s="32">
        <v>12</v>
      </c>
      <c r="AA9" s="32">
        <v>195</v>
      </c>
      <c r="AB9" s="32">
        <v>2</v>
      </c>
      <c r="AC9" s="32">
        <v>35</v>
      </c>
      <c r="AD9" s="32">
        <v>14</v>
      </c>
      <c r="AE9" s="32">
        <v>125</v>
      </c>
      <c r="AF9" s="32">
        <v>12</v>
      </c>
      <c r="AG9" s="32">
        <v>99</v>
      </c>
      <c r="AH9" s="32">
        <v>3</v>
      </c>
      <c r="AI9" s="73">
        <v>32</v>
      </c>
    </row>
    <row r="10" spans="1:35" s="31" customFormat="1" ht="18.75" customHeight="1">
      <c r="A10" s="313" t="s">
        <v>585</v>
      </c>
      <c r="B10" s="32">
        <v>76</v>
      </c>
      <c r="C10" s="32">
        <v>3213</v>
      </c>
      <c r="D10" s="32">
        <v>10</v>
      </c>
      <c r="E10" s="32">
        <v>298</v>
      </c>
      <c r="F10" s="32">
        <v>16</v>
      </c>
      <c r="G10" s="32">
        <v>1513</v>
      </c>
      <c r="H10" s="32">
        <v>19</v>
      </c>
      <c r="I10" s="32">
        <v>1613</v>
      </c>
      <c r="J10" s="32">
        <v>7</v>
      </c>
      <c r="K10" s="32">
        <v>190</v>
      </c>
      <c r="L10" s="32">
        <v>9</v>
      </c>
      <c r="M10" s="32">
        <v>191</v>
      </c>
      <c r="N10" s="32">
        <v>12</v>
      </c>
      <c r="O10" s="32">
        <v>208</v>
      </c>
      <c r="P10" s="32">
        <v>9</v>
      </c>
      <c r="Q10" s="73">
        <v>170</v>
      </c>
      <c r="R10" s="32">
        <v>2</v>
      </c>
      <c r="S10" s="32">
        <v>90</v>
      </c>
      <c r="T10" s="32">
        <v>1</v>
      </c>
      <c r="U10" s="73">
        <v>12</v>
      </c>
      <c r="V10" s="32">
        <v>36</v>
      </c>
      <c r="W10" s="32">
        <v>2510</v>
      </c>
      <c r="X10" s="32">
        <v>16</v>
      </c>
      <c r="Y10" s="32">
        <v>193</v>
      </c>
      <c r="Z10" s="32">
        <v>9</v>
      </c>
      <c r="AA10" s="32">
        <v>242</v>
      </c>
      <c r="AB10" s="32">
        <v>2</v>
      </c>
      <c r="AC10" s="32">
        <v>35</v>
      </c>
      <c r="AD10" s="32">
        <v>8</v>
      </c>
      <c r="AE10" s="32">
        <v>83</v>
      </c>
      <c r="AF10" s="32">
        <v>2</v>
      </c>
      <c r="AG10" s="32">
        <v>20</v>
      </c>
      <c r="AH10" s="32">
        <v>3</v>
      </c>
      <c r="AI10" s="73">
        <v>30</v>
      </c>
    </row>
    <row r="11" spans="1:37" ht="6" customHeight="1" thickBot="1">
      <c r="A11" s="60"/>
      <c r="B11" s="22"/>
      <c r="C11" s="22"/>
      <c r="D11" s="22"/>
      <c r="E11" s="22"/>
      <c r="F11" s="22"/>
      <c r="G11" s="22"/>
      <c r="H11" s="22"/>
      <c r="I11" s="22"/>
      <c r="J11" s="22"/>
      <c r="K11" s="22" t="s">
        <v>210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17"/>
      <c r="AK11" s="17"/>
    </row>
    <row r="12" spans="2:35" s="61" customFormat="1" ht="18" customHeigh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5"/>
      <c r="S12" s="95"/>
      <c r="T12" s="95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6"/>
    </row>
    <row r="13" spans="1:35" s="61" customFormat="1" ht="22.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95"/>
      <c r="K13" s="95"/>
      <c r="L13" s="95"/>
      <c r="M13" s="95"/>
      <c r="N13" s="95"/>
      <c r="O13" s="95"/>
      <c r="P13" s="95"/>
      <c r="Q13" s="96"/>
      <c r="R13" s="95"/>
      <c r="S13" s="95"/>
      <c r="T13" s="95"/>
      <c r="U13" s="96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10:35" s="61" customFormat="1" ht="22.5" customHeight="1"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</row>
    <row r="15" spans="2:37" ht="13.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17"/>
    </row>
    <row r="16" ht="13.5">
      <c r="U16" s="23"/>
    </row>
    <row r="17" ht="13.5">
      <c r="U17" s="23"/>
    </row>
    <row r="18" ht="13.5">
      <c r="U18" s="23"/>
    </row>
    <row r="19" ht="13.5">
      <c r="U19" s="23"/>
    </row>
    <row r="20" ht="13.5">
      <c r="U20" s="23"/>
    </row>
    <row r="21" ht="13.5">
      <c r="U21" s="23"/>
    </row>
    <row r="22" ht="13.5">
      <c r="U22" s="23"/>
    </row>
    <row r="23" ht="13.5">
      <c r="U23" s="23"/>
    </row>
    <row r="24" ht="13.5">
      <c r="U24" s="23"/>
    </row>
    <row r="25" ht="13.5">
      <c r="U25" s="23"/>
    </row>
    <row r="26" ht="13.5">
      <c r="U26" s="23"/>
    </row>
    <row r="27" ht="13.5">
      <c r="U27" s="23"/>
    </row>
    <row r="28" ht="13.5">
      <c r="U28" s="23"/>
    </row>
    <row r="29" ht="13.5">
      <c r="U29" s="23"/>
    </row>
    <row r="30" ht="13.5">
      <c r="U30" s="23"/>
    </row>
    <row r="31" ht="13.5">
      <c r="U31" s="23"/>
    </row>
    <row r="32" ht="13.5">
      <c r="U32" s="23"/>
    </row>
    <row r="33" ht="13.5">
      <c r="U33" s="23"/>
    </row>
    <row r="34" ht="13.5">
      <c r="U34" s="23"/>
    </row>
    <row r="35" ht="13.5">
      <c r="U35" s="23"/>
    </row>
    <row r="36" ht="13.5">
      <c r="U36" s="23"/>
    </row>
    <row r="37" ht="13.5">
      <c r="U37" s="23"/>
    </row>
    <row r="38" ht="13.5">
      <c r="U38" s="23"/>
    </row>
    <row r="39" ht="13.5">
      <c r="U39" s="23"/>
    </row>
    <row r="40" ht="13.5">
      <c r="U40" s="23"/>
    </row>
  </sheetData>
  <sheetProtection/>
  <mergeCells count="19">
    <mergeCell ref="A1:U1"/>
    <mergeCell ref="A3:A4"/>
    <mergeCell ref="F3:G3"/>
    <mergeCell ref="N3:O3"/>
    <mergeCell ref="L3:M3"/>
    <mergeCell ref="D3:E3"/>
    <mergeCell ref="B3:C3"/>
    <mergeCell ref="T3:U3"/>
    <mergeCell ref="J3:K3"/>
    <mergeCell ref="H3:I3"/>
    <mergeCell ref="R3:S3"/>
    <mergeCell ref="P3:Q3"/>
    <mergeCell ref="V3:W3"/>
    <mergeCell ref="AH3:AI3"/>
    <mergeCell ref="AF3:AG3"/>
    <mergeCell ref="AD3:AE3"/>
    <mergeCell ref="AB3:AC3"/>
    <mergeCell ref="Z3:AA3"/>
    <mergeCell ref="X3:Y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31" customWidth="1"/>
    <col min="2" max="3" width="4.50390625" style="31" customWidth="1"/>
    <col min="4" max="4" width="6.875" style="31" customWidth="1"/>
    <col min="5" max="15" width="5.875" style="31" customWidth="1"/>
    <col min="16" max="16" width="4.50390625" style="31" customWidth="1"/>
    <col min="17" max="16384" width="9.00390625" style="31" customWidth="1"/>
  </cols>
  <sheetData>
    <row r="1" spans="1:16" ht="17.25">
      <c r="A1" s="372" t="s">
        <v>374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2:16" ht="9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28.5" customHeight="1">
      <c r="A3" s="375" t="s">
        <v>263</v>
      </c>
      <c r="B3" s="376" t="s">
        <v>106</v>
      </c>
      <c r="C3" s="376" t="s">
        <v>44</v>
      </c>
      <c r="D3" s="348" t="s">
        <v>262</v>
      </c>
      <c r="E3" s="356"/>
      <c r="F3" s="357"/>
      <c r="G3" s="348" t="s">
        <v>450</v>
      </c>
      <c r="H3" s="356"/>
      <c r="I3" s="357"/>
      <c r="J3" s="348" t="s">
        <v>451</v>
      </c>
      <c r="K3" s="356"/>
      <c r="L3" s="357"/>
      <c r="M3" s="348" t="s">
        <v>452</v>
      </c>
      <c r="N3" s="356"/>
      <c r="O3" s="357"/>
      <c r="P3" s="373" t="s">
        <v>107</v>
      </c>
    </row>
    <row r="4" spans="1:16" ht="28.5" customHeight="1">
      <c r="A4" s="353"/>
      <c r="B4" s="377"/>
      <c r="C4" s="377"/>
      <c r="D4" s="137" t="s">
        <v>19</v>
      </c>
      <c r="E4" s="143" t="s">
        <v>45</v>
      </c>
      <c r="F4" s="143" t="s">
        <v>46</v>
      </c>
      <c r="G4" s="143" t="s">
        <v>19</v>
      </c>
      <c r="H4" s="143" t="s">
        <v>45</v>
      </c>
      <c r="I4" s="143" t="s">
        <v>46</v>
      </c>
      <c r="J4" s="143" t="s">
        <v>19</v>
      </c>
      <c r="K4" s="143" t="s">
        <v>45</v>
      </c>
      <c r="L4" s="143" t="s">
        <v>46</v>
      </c>
      <c r="M4" s="143" t="s">
        <v>19</v>
      </c>
      <c r="N4" s="143" t="s">
        <v>45</v>
      </c>
      <c r="O4" s="143" t="s">
        <v>46</v>
      </c>
      <c r="P4" s="374"/>
    </row>
    <row r="5" spans="1:16" ht="6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44.25" customHeight="1">
      <c r="A6" s="59" t="s">
        <v>105</v>
      </c>
      <c r="B6" s="32">
        <v>22</v>
      </c>
      <c r="C6" s="32">
        <v>348</v>
      </c>
      <c r="D6" s="32">
        <f>SUM(G6+J6+M6)</f>
        <v>11545</v>
      </c>
      <c r="E6" s="32">
        <f>SUM(H6+K6+N6)</f>
        <v>5937</v>
      </c>
      <c r="F6" s="32">
        <f>SUM(I6+L6+O6)</f>
        <v>5608</v>
      </c>
      <c r="G6" s="32">
        <f>SUM(H6:I6)</f>
        <v>3844</v>
      </c>
      <c r="H6" s="32">
        <v>1964</v>
      </c>
      <c r="I6" s="32">
        <v>1880</v>
      </c>
      <c r="J6" s="32">
        <f>SUM(K6:L6)</f>
        <v>3727</v>
      </c>
      <c r="K6" s="32">
        <v>1918</v>
      </c>
      <c r="L6" s="32">
        <v>1809</v>
      </c>
      <c r="M6" s="32">
        <f>SUM(N6:O6)</f>
        <v>3974</v>
      </c>
      <c r="N6" s="32">
        <v>2055</v>
      </c>
      <c r="O6" s="32">
        <v>1919</v>
      </c>
      <c r="P6" s="32">
        <v>69</v>
      </c>
    </row>
    <row r="7" spans="1:16" ht="44.25" customHeight="1">
      <c r="A7" s="59">
        <v>15</v>
      </c>
      <c r="B7" s="32">
        <v>22</v>
      </c>
      <c r="C7" s="32">
        <v>336</v>
      </c>
      <c r="D7" s="32">
        <f>SUM(G7+J7+M7)</f>
        <v>11070</v>
      </c>
      <c r="E7" s="32">
        <v>5660</v>
      </c>
      <c r="F7" s="32">
        <v>5410</v>
      </c>
      <c r="G7" s="32">
        <f>SUM(H7:I7)</f>
        <v>3494</v>
      </c>
      <c r="H7" s="32">
        <v>1781</v>
      </c>
      <c r="I7" s="32">
        <v>1713</v>
      </c>
      <c r="J7" s="32">
        <f>SUM(K7:L7)</f>
        <v>3845</v>
      </c>
      <c r="K7" s="32">
        <v>1960</v>
      </c>
      <c r="L7" s="32">
        <v>1885</v>
      </c>
      <c r="M7" s="32">
        <f>SUM(N7:O7)</f>
        <v>3731</v>
      </c>
      <c r="N7" s="32">
        <v>1919</v>
      </c>
      <c r="O7" s="32">
        <v>1812</v>
      </c>
      <c r="P7" s="32">
        <v>72</v>
      </c>
    </row>
    <row r="8" spans="1:16" ht="44.25" customHeight="1">
      <c r="A8" s="59">
        <v>16</v>
      </c>
      <c r="B8" s="32">
        <v>22</v>
      </c>
      <c r="C8" s="32">
        <v>333</v>
      </c>
      <c r="D8" s="32">
        <f>SUM(G8+J8+M8)</f>
        <v>10960</v>
      </c>
      <c r="E8" s="32">
        <f>SUM(H8+K8+N8)</f>
        <v>5600</v>
      </c>
      <c r="F8" s="32">
        <f>SUM(I8+L8+O8)</f>
        <v>5360</v>
      </c>
      <c r="G8" s="32">
        <f>SUM(H8:I8)</f>
        <v>3634</v>
      </c>
      <c r="H8" s="32">
        <v>1853</v>
      </c>
      <c r="I8" s="32">
        <v>1781</v>
      </c>
      <c r="J8" s="32">
        <f>SUM(K8:L8)</f>
        <v>3487</v>
      </c>
      <c r="K8" s="32">
        <v>1783</v>
      </c>
      <c r="L8" s="32">
        <v>1704</v>
      </c>
      <c r="M8" s="32">
        <f>SUM(N8:O8)</f>
        <v>3839</v>
      </c>
      <c r="N8" s="32">
        <v>1964</v>
      </c>
      <c r="O8" s="32">
        <v>1875</v>
      </c>
      <c r="P8" s="32">
        <v>64</v>
      </c>
    </row>
    <row r="9" spans="1:16" ht="44.25" customHeight="1">
      <c r="A9" s="59">
        <v>17</v>
      </c>
      <c r="B9" s="162">
        <v>22</v>
      </c>
      <c r="C9" s="73">
        <v>327</v>
      </c>
      <c r="D9" s="73">
        <f>SUM(E9,F9)</f>
        <v>10693</v>
      </c>
      <c r="E9" s="73">
        <f>SUM(H9,K9,N9)</f>
        <v>5424</v>
      </c>
      <c r="F9" s="73">
        <f>SUM(I9,L9,O9)</f>
        <v>5269</v>
      </c>
      <c r="G9" s="73">
        <f>SUM(H9,I9)</f>
        <v>3554</v>
      </c>
      <c r="H9" s="73">
        <v>1772</v>
      </c>
      <c r="I9" s="73">
        <v>1782</v>
      </c>
      <c r="J9" s="73">
        <f>SUM(K9,L9)</f>
        <v>3649</v>
      </c>
      <c r="K9" s="73">
        <v>1866</v>
      </c>
      <c r="L9" s="73">
        <v>1783</v>
      </c>
      <c r="M9" s="73">
        <f>SUM(N9,O9)</f>
        <v>3490</v>
      </c>
      <c r="N9" s="73">
        <v>1786</v>
      </c>
      <c r="O9" s="73">
        <v>1704</v>
      </c>
      <c r="P9" s="73">
        <v>56</v>
      </c>
    </row>
    <row r="10" spans="1:16" s="17" customFormat="1" ht="44.25" customHeight="1">
      <c r="A10" s="258">
        <v>18</v>
      </c>
      <c r="B10" s="294">
        <v>22</v>
      </c>
      <c r="C10" s="19">
        <v>328</v>
      </c>
      <c r="D10" s="19">
        <f>SUM(E10,F10)</f>
        <v>10827</v>
      </c>
      <c r="E10" s="19">
        <f>SUM(H10,K10,N10)</f>
        <v>5495</v>
      </c>
      <c r="F10" s="19">
        <f>SUM(I10,L10,O10)</f>
        <v>5332</v>
      </c>
      <c r="G10" s="19">
        <f>SUM(H10,I10)</f>
        <v>3613</v>
      </c>
      <c r="H10" s="19">
        <v>1849</v>
      </c>
      <c r="I10" s="19">
        <v>1764</v>
      </c>
      <c r="J10" s="19">
        <f>SUM(K10,L10)</f>
        <v>3562</v>
      </c>
      <c r="K10" s="19">
        <v>1778</v>
      </c>
      <c r="L10" s="19">
        <v>1784</v>
      </c>
      <c r="M10" s="19">
        <f>SUM(N10,O10)</f>
        <v>3652</v>
      </c>
      <c r="N10" s="19">
        <v>1868</v>
      </c>
      <c r="O10" s="19">
        <v>1784</v>
      </c>
      <c r="P10" s="19">
        <v>43</v>
      </c>
    </row>
    <row r="11" spans="1:16" ht="6" customHeight="1" thickBot="1">
      <c r="A11" s="53"/>
      <c r="B11" s="177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5" ht="18" customHeight="1">
      <c r="A12" s="31" t="s">
        <v>456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9">
    <mergeCell ref="A1:P1"/>
    <mergeCell ref="G3:I3"/>
    <mergeCell ref="J3:L3"/>
    <mergeCell ref="M3:O3"/>
    <mergeCell ref="P3:P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&amp;R&amp;"ＭＳ 明朝,標準"教育・文化　 191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U609"/>
  <sheetViews>
    <sheetView showGridLines="0" zoomScalePageLayoutView="0" workbookViewId="0" topLeftCell="B1">
      <selection activeCell="B2" sqref="B2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15" width="8.25390625" style="3" customWidth="1"/>
    <col min="16" max="25" width="8.25390625" style="1" customWidth="1"/>
    <col min="26" max="16384" width="9.00390625" style="1" customWidth="1"/>
  </cols>
  <sheetData>
    <row r="1" spans="1:15" s="10" customFormat="1" ht="24">
      <c r="A1" s="497" t="s">
        <v>404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3:15" s="31" customFormat="1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5" customFormat="1" ht="18" customHeight="1" thickBot="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98" t="s">
        <v>260</v>
      </c>
      <c r="O3" s="498"/>
    </row>
    <row r="4" spans="1:47" s="37" customFormat="1" ht="24" customHeight="1">
      <c r="A4" s="502" t="s">
        <v>193</v>
      </c>
      <c r="B4" s="504" t="s">
        <v>263</v>
      </c>
      <c r="C4" s="507" t="s">
        <v>262</v>
      </c>
      <c r="D4" s="465" t="s">
        <v>267</v>
      </c>
      <c r="E4" s="465"/>
      <c r="F4" s="465"/>
      <c r="G4" s="465"/>
      <c r="H4" s="465" t="s">
        <v>155</v>
      </c>
      <c r="I4" s="465"/>
      <c r="J4" s="465"/>
      <c r="K4" s="465"/>
      <c r="L4" s="462" t="s">
        <v>154</v>
      </c>
      <c r="M4" s="463"/>
      <c r="N4" s="463"/>
      <c r="O4" s="463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s="37" customFormat="1" ht="24" customHeight="1">
      <c r="A5" s="503"/>
      <c r="B5" s="505"/>
      <c r="C5" s="508"/>
      <c r="D5" s="38" t="s">
        <v>19</v>
      </c>
      <c r="E5" s="38" t="s">
        <v>264</v>
      </c>
      <c r="F5" s="38" t="s">
        <v>265</v>
      </c>
      <c r="G5" s="38" t="s">
        <v>266</v>
      </c>
      <c r="H5" s="38" t="s">
        <v>19</v>
      </c>
      <c r="I5" s="38" t="s">
        <v>264</v>
      </c>
      <c r="J5" s="38" t="s">
        <v>265</v>
      </c>
      <c r="K5" s="38" t="s">
        <v>266</v>
      </c>
      <c r="L5" s="38" t="s">
        <v>19</v>
      </c>
      <c r="M5" s="38" t="s">
        <v>264</v>
      </c>
      <c r="N5" s="38" t="s">
        <v>265</v>
      </c>
      <c r="O5" s="39" t="s">
        <v>266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s="37" customFormat="1" ht="6" customHeight="1">
      <c r="A6" s="40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7" customFormat="1" ht="18" customHeight="1">
      <c r="A7" s="506" t="s">
        <v>251</v>
      </c>
      <c r="B7" s="41" t="s">
        <v>14</v>
      </c>
      <c r="C7" s="49">
        <v>139000</v>
      </c>
      <c r="D7" s="49">
        <v>4760</v>
      </c>
      <c r="E7" s="49">
        <v>3670</v>
      </c>
      <c r="F7" s="49">
        <v>224</v>
      </c>
      <c r="G7" s="49">
        <v>866</v>
      </c>
      <c r="H7" s="49">
        <v>124606</v>
      </c>
      <c r="I7" s="49">
        <v>32404</v>
      </c>
      <c r="J7" s="49">
        <v>26368</v>
      </c>
      <c r="K7" s="49">
        <v>65834</v>
      </c>
      <c r="L7" s="49">
        <v>9634</v>
      </c>
      <c r="M7" s="49">
        <v>3947</v>
      </c>
      <c r="N7" s="49">
        <v>704</v>
      </c>
      <c r="O7" s="49">
        <v>4983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37" customFormat="1" ht="18" customHeight="1">
      <c r="A8" s="506"/>
      <c r="B8" s="41">
        <v>14</v>
      </c>
      <c r="C8" s="49">
        <v>120976</v>
      </c>
      <c r="D8" s="49">
        <v>5751</v>
      </c>
      <c r="E8" s="49">
        <v>4090</v>
      </c>
      <c r="F8" s="49">
        <v>604</v>
      </c>
      <c r="G8" s="49">
        <v>1057</v>
      </c>
      <c r="H8" s="49">
        <v>103979</v>
      </c>
      <c r="I8" s="49">
        <v>26491</v>
      </c>
      <c r="J8" s="49">
        <v>18508</v>
      </c>
      <c r="K8" s="49">
        <v>58980</v>
      </c>
      <c r="L8" s="49">
        <v>11246</v>
      </c>
      <c r="M8" s="49">
        <v>5981</v>
      </c>
      <c r="N8" s="49">
        <v>851</v>
      </c>
      <c r="O8" s="49">
        <v>4414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7" customFormat="1" ht="18" customHeight="1">
      <c r="A9" s="506"/>
      <c r="B9" s="41">
        <v>15</v>
      </c>
      <c r="C9" s="49">
        <v>115196</v>
      </c>
      <c r="D9" s="49">
        <v>6715</v>
      </c>
      <c r="E9" s="49">
        <v>4618</v>
      </c>
      <c r="F9" s="49">
        <v>358</v>
      </c>
      <c r="G9" s="49">
        <v>1739</v>
      </c>
      <c r="H9" s="49">
        <v>95754</v>
      </c>
      <c r="I9" s="49">
        <v>26126</v>
      </c>
      <c r="J9" s="49">
        <v>14811</v>
      </c>
      <c r="K9" s="49">
        <v>54817</v>
      </c>
      <c r="L9" s="49">
        <v>12727</v>
      </c>
      <c r="M9" s="49">
        <v>6885</v>
      </c>
      <c r="N9" s="49">
        <v>1759</v>
      </c>
      <c r="O9" s="49">
        <v>4083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37" customFormat="1" ht="18" customHeight="1">
      <c r="A10" s="506"/>
      <c r="B10" s="41">
        <v>16</v>
      </c>
      <c r="C10" s="49">
        <f aca="true" t="shared" si="0" ref="C10:K10">SUM(C16+C28+C34+C40+C46)</f>
        <v>107446</v>
      </c>
      <c r="D10" s="49">
        <f t="shared" si="0"/>
        <v>4432</v>
      </c>
      <c r="E10" s="49">
        <f t="shared" si="0"/>
        <v>3748</v>
      </c>
      <c r="F10" s="49">
        <v>57</v>
      </c>
      <c r="G10" s="49">
        <v>627</v>
      </c>
      <c r="H10" s="49">
        <f t="shared" si="0"/>
        <v>91310</v>
      </c>
      <c r="I10" s="49">
        <f t="shared" si="0"/>
        <v>19456</v>
      </c>
      <c r="J10" s="49">
        <f t="shared" si="0"/>
        <v>15743</v>
      </c>
      <c r="K10" s="49">
        <f t="shared" si="0"/>
        <v>56111</v>
      </c>
      <c r="L10" s="49">
        <v>11704</v>
      </c>
      <c r="M10" s="49">
        <v>6265</v>
      </c>
      <c r="N10" s="49">
        <v>1757</v>
      </c>
      <c r="O10" s="49">
        <v>3682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18" customHeight="1">
      <c r="A11" s="506"/>
      <c r="B11" s="289">
        <v>17</v>
      </c>
      <c r="C11" s="327">
        <v>110150</v>
      </c>
      <c r="D11" s="327">
        <v>5342</v>
      </c>
      <c r="E11" s="327">
        <v>4596</v>
      </c>
      <c r="F11" s="328">
        <v>59</v>
      </c>
      <c r="G11" s="328">
        <v>687</v>
      </c>
      <c r="H11" s="327">
        <v>91511</v>
      </c>
      <c r="I11" s="327">
        <v>23142</v>
      </c>
      <c r="J11" s="327">
        <v>12677</v>
      </c>
      <c r="K11" s="327">
        <v>55692</v>
      </c>
      <c r="L11" s="327">
        <v>13297</v>
      </c>
      <c r="M11" s="327">
        <v>6252</v>
      </c>
      <c r="N11" s="327">
        <v>2414</v>
      </c>
      <c r="O11" s="327">
        <v>4631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12" customHeight="1">
      <c r="A12" s="42"/>
      <c r="B12" s="4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18" customHeight="1">
      <c r="A13" s="500" t="s">
        <v>271</v>
      </c>
      <c r="B13" s="41" t="s">
        <v>14</v>
      </c>
      <c r="C13" s="51">
        <v>43582</v>
      </c>
      <c r="D13" s="51">
        <v>1175</v>
      </c>
      <c r="E13" s="51">
        <v>750</v>
      </c>
      <c r="F13" s="51">
        <v>100</v>
      </c>
      <c r="G13" s="51">
        <v>325</v>
      </c>
      <c r="H13" s="51">
        <v>42407</v>
      </c>
      <c r="I13" s="51">
        <v>5204</v>
      </c>
      <c r="J13" s="51">
        <v>7546</v>
      </c>
      <c r="K13" s="51">
        <v>29657</v>
      </c>
      <c r="L13" s="49" t="s">
        <v>313</v>
      </c>
      <c r="M13" s="49" t="s">
        <v>313</v>
      </c>
      <c r="N13" s="49" t="s">
        <v>313</v>
      </c>
      <c r="O13" s="49" t="s">
        <v>313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18" customHeight="1">
      <c r="A14" s="500"/>
      <c r="B14" s="41">
        <v>14</v>
      </c>
      <c r="C14" s="51">
        <v>38466</v>
      </c>
      <c r="D14" s="51">
        <v>1379</v>
      </c>
      <c r="E14" s="51">
        <v>792</v>
      </c>
      <c r="F14" s="51">
        <v>220</v>
      </c>
      <c r="G14" s="51">
        <v>367</v>
      </c>
      <c r="H14" s="51">
        <v>37087</v>
      </c>
      <c r="I14" s="51">
        <v>3997</v>
      </c>
      <c r="J14" s="51">
        <v>5492</v>
      </c>
      <c r="K14" s="51">
        <v>27598</v>
      </c>
      <c r="L14" s="49" t="s">
        <v>313</v>
      </c>
      <c r="M14" s="49" t="s">
        <v>313</v>
      </c>
      <c r="N14" s="49" t="s">
        <v>313</v>
      </c>
      <c r="O14" s="49" t="s">
        <v>313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37" customFormat="1" ht="18" customHeight="1">
      <c r="A15" s="500"/>
      <c r="B15" s="41">
        <v>15</v>
      </c>
      <c r="C15" s="51">
        <v>41212</v>
      </c>
      <c r="D15" s="51">
        <v>2664</v>
      </c>
      <c r="E15" s="51">
        <v>1482</v>
      </c>
      <c r="F15" s="51">
        <v>214</v>
      </c>
      <c r="G15" s="51">
        <v>968</v>
      </c>
      <c r="H15" s="51">
        <v>38548</v>
      </c>
      <c r="I15" s="51">
        <v>4598</v>
      </c>
      <c r="J15" s="51">
        <v>5675</v>
      </c>
      <c r="K15" s="51">
        <v>28275</v>
      </c>
      <c r="L15" s="49" t="s">
        <v>313</v>
      </c>
      <c r="M15" s="49" t="s">
        <v>313</v>
      </c>
      <c r="N15" s="49" t="s">
        <v>313</v>
      </c>
      <c r="O15" s="49" t="s">
        <v>313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7" customFormat="1" ht="18" customHeight="1">
      <c r="A16" s="500"/>
      <c r="B16" s="41">
        <v>16</v>
      </c>
      <c r="C16" s="49">
        <v>39478</v>
      </c>
      <c r="D16" s="49">
        <f>SUM(E16:G16)</f>
        <v>890</v>
      </c>
      <c r="E16" s="51">
        <v>691</v>
      </c>
      <c r="F16" s="51">
        <v>31</v>
      </c>
      <c r="G16" s="51">
        <v>168</v>
      </c>
      <c r="H16" s="49">
        <f>SUM(I16:K16)</f>
        <v>38588</v>
      </c>
      <c r="I16" s="51">
        <v>4588</v>
      </c>
      <c r="J16" s="51">
        <v>6162</v>
      </c>
      <c r="K16" s="51">
        <v>27838</v>
      </c>
      <c r="L16" s="49" t="s">
        <v>313</v>
      </c>
      <c r="M16" s="49" t="s">
        <v>313</v>
      </c>
      <c r="N16" s="49" t="s">
        <v>313</v>
      </c>
      <c r="O16" s="49" t="s">
        <v>313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37" customFormat="1" ht="18" customHeight="1">
      <c r="A17" s="500"/>
      <c r="B17" s="296">
        <v>17</v>
      </c>
      <c r="C17" s="327">
        <v>41738</v>
      </c>
      <c r="D17" s="327">
        <v>1068</v>
      </c>
      <c r="E17" s="328">
        <v>925</v>
      </c>
      <c r="F17" s="328">
        <v>2</v>
      </c>
      <c r="G17" s="328">
        <v>141</v>
      </c>
      <c r="H17" s="327">
        <v>40670</v>
      </c>
      <c r="I17" s="327">
        <v>6426</v>
      </c>
      <c r="J17" s="327">
        <v>5973</v>
      </c>
      <c r="K17" s="327">
        <v>28271</v>
      </c>
      <c r="L17" s="329" t="s">
        <v>313</v>
      </c>
      <c r="M17" s="329" t="s">
        <v>313</v>
      </c>
      <c r="N17" s="329" t="s">
        <v>313</v>
      </c>
      <c r="O17" s="329" t="s">
        <v>313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7" customFormat="1" ht="12" customHeight="1">
      <c r="A18" s="43"/>
      <c r="B18" s="41"/>
      <c r="C18" s="51" t="s">
        <v>0</v>
      </c>
      <c r="D18" s="51" t="s">
        <v>0</v>
      </c>
      <c r="E18" s="51"/>
      <c r="F18" s="51"/>
      <c r="G18" s="51"/>
      <c r="H18" s="51" t="s">
        <v>0</v>
      </c>
      <c r="I18" s="51"/>
      <c r="J18" s="51"/>
      <c r="K18" s="51"/>
      <c r="L18" s="52" t="s">
        <v>0</v>
      </c>
      <c r="M18" s="52"/>
      <c r="N18" s="52"/>
      <c r="O18" s="5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37" customFormat="1" ht="18" customHeight="1">
      <c r="A19" s="500" t="s">
        <v>272</v>
      </c>
      <c r="B19" s="41" t="s">
        <v>14</v>
      </c>
      <c r="C19" s="51">
        <v>19539</v>
      </c>
      <c r="D19" s="51">
        <v>713</v>
      </c>
      <c r="E19" s="51">
        <v>713</v>
      </c>
      <c r="F19" s="49" t="s">
        <v>313</v>
      </c>
      <c r="G19" s="49" t="s">
        <v>313</v>
      </c>
      <c r="H19" s="51">
        <v>18292</v>
      </c>
      <c r="I19" s="51">
        <v>4662</v>
      </c>
      <c r="J19" s="51">
        <v>5114</v>
      </c>
      <c r="K19" s="51">
        <v>8516</v>
      </c>
      <c r="L19" s="52">
        <v>534</v>
      </c>
      <c r="M19" s="52">
        <v>51</v>
      </c>
      <c r="N19" s="52">
        <v>4</v>
      </c>
      <c r="O19" s="52">
        <v>479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s="37" customFormat="1" ht="18" customHeight="1">
      <c r="A20" s="500"/>
      <c r="B20" s="41">
        <v>14</v>
      </c>
      <c r="C20" s="51">
        <v>14968</v>
      </c>
      <c r="D20" s="51">
        <v>1975</v>
      </c>
      <c r="E20" s="51">
        <v>1220</v>
      </c>
      <c r="F20" s="51">
        <v>349</v>
      </c>
      <c r="G20" s="51">
        <v>406</v>
      </c>
      <c r="H20" s="51">
        <v>12519</v>
      </c>
      <c r="I20" s="51">
        <v>2054</v>
      </c>
      <c r="J20" s="51">
        <v>3922</v>
      </c>
      <c r="K20" s="51">
        <v>6543</v>
      </c>
      <c r="L20" s="52">
        <v>474</v>
      </c>
      <c r="M20" s="52">
        <v>56</v>
      </c>
      <c r="N20" s="52">
        <v>22</v>
      </c>
      <c r="O20" s="52">
        <v>396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37" customFormat="1" ht="18" customHeight="1">
      <c r="A21" s="500"/>
      <c r="B21" s="41">
        <v>15</v>
      </c>
      <c r="C21" s="50" t="s">
        <v>405</v>
      </c>
      <c r="D21" s="50" t="s">
        <v>313</v>
      </c>
      <c r="E21" s="50" t="s">
        <v>313</v>
      </c>
      <c r="F21" s="50" t="s">
        <v>313</v>
      </c>
      <c r="G21" s="50" t="s">
        <v>313</v>
      </c>
      <c r="H21" s="50" t="s">
        <v>313</v>
      </c>
      <c r="I21" s="50" t="s">
        <v>313</v>
      </c>
      <c r="J21" s="50" t="s">
        <v>313</v>
      </c>
      <c r="K21" s="50" t="s">
        <v>313</v>
      </c>
      <c r="L21" s="49" t="s">
        <v>313</v>
      </c>
      <c r="M21" s="49" t="s">
        <v>313</v>
      </c>
      <c r="N21" s="49" t="s">
        <v>313</v>
      </c>
      <c r="O21" s="49" t="s">
        <v>313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7" customFormat="1" ht="18" customHeight="1">
      <c r="A22" s="500"/>
      <c r="B22" s="41">
        <v>16</v>
      </c>
      <c r="C22" s="50" t="s">
        <v>405</v>
      </c>
      <c r="D22" s="50" t="s">
        <v>313</v>
      </c>
      <c r="E22" s="50" t="s">
        <v>313</v>
      </c>
      <c r="F22" s="50" t="s">
        <v>313</v>
      </c>
      <c r="G22" s="50" t="s">
        <v>313</v>
      </c>
      <c r="H22" s="50" t="s">
        <v>313</v>
      </c>
      <c r="I22" s="50" t="s">
        <v>313</v>
      </c>
      <c r="J22" s="50" t="s">
        <v>313</v>
      </c>
      <c r="K22" s="50" t="s">
        <v>313</v>
      </c>
      <c r="L22" s="49" t="s">
        <v>313</v>
      </c>
      <c r="M22" s="49" t="s">
        <v>313</v>
      </c>
      <c r="N22" s="49" t="s">
        <v>313</v>
      </c>
      <c r="O22" s="49" t="s">
        <v>313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37" customFormat="1" ht="18" customHeight="1">
      <c r="A23" s="500"/>
      <c r="B23" s="289">
        <v>17</v>
      </c>
      <c r="C23" s="330" t="s">
        <v>589</v>
      </c>
      <c r="D23" s="330" t="s">
        <v>313</v>
      </c>
      <c r="E23" s="330" t="s">
        <v>313</v>
      </c>
      <c r="F23" s="330" t="s">
        <v>313</v>
      </c>
      <c r="G23" s="330" t="s">
        <v>313</v>
      </c>
      <c r="H23" s="330" t="s">
        <v>313</v>
      </c>
      <c r="I23" s="330" t="s">
        <v>313</v>
      </c>
      <c r="J23" s="330" t="s">
        <v>313</v>
      </c>
      <c r="K23" s="330" t="s">
        <v>313</v>
      </c>
      <c r="L23" s="329" t="s">
        <v>313</v>
      </c>
      <c r="M23" s="329" t="s">
        <v>313</v>
      </c>
      <c r="N23" s="329" t="s">
        <v>313</v>
      </c>
      <c r="O23" s="329" t="s">
        <v>313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s="37" customFormat="1" ht="12" customHeight="1">
      <c r="A24" s="43"/>
      <c r="B24" s="41"/>
      <c r="C24" s="51" t="s">
        <v>0</v>
      </c>
      <c r="D24" s="51" t="s">
        <v>0</v>
      </c>
      <c r="E24" s="51"/>
      <c r="F24" s="51"/>
      <c r="G24" s="51"/>
      <c r="H24" s="51" t="s">
        <v>0</v>
      </c>
      <c r="I24" s="51"/>
      <c r="J24" s="51"/>
      <c r="K24" s="51"/>
      <c r="L24" s="52" t="s">
        <v>0</v>
      </c>
      <c r="M24" s="52"/>
      <c r="N24" s="52"/>
      <c r="O24" s="5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s="37" customFormat="1" ht="18" customHeight="1">
      <c r="A25" s="500" t="s">
        <v>268</v>
      </c>
      <c r="B25" s="41" t="s">
        <v>14</v>
      </c>
      <c r="C25" s="51">
        <v>25418</v>
      </c>
      <c r="D25" s="51">
        <v>1157</v>
      </c>
      <c r="E25" s="51">
        <v>946</v>
      </c>
      <c r="F25" s="49" t="s">
        <v>313</v>
      </c>
      <c r="G25" s="51">
        <v>211</v>
      </c>
      <c r="H25" s="51">
        <v>20848</v>
      </c>
      <c r="I25" s="51">
        <v>5530</v>
      </c>
      <c r="J25" s="51">
        <v>5039</v>
      </c>
      <c r="K25" s="51">
        <v>10279</v>
      </c>
      <c r="L25" s="52">
        <v>3413</v>
      </c>
      <c r="M25" s="52">
        <v>2209</v>
      </c>
      <c r="N25" s="52">
        <v>331</v>
      </c>
      <c r="O25" s="52">
        <v>873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s="37" customFormat="1" ht="18" customHeight="1">
      <c r="A26" s="500"/>
      <c r="B26" s="41">
        <v>14</v>
      </c>
      <c r="C26" s="51">
        <v>27592</v>
      </c>
      <c r="D26" s="51">
        <v>876</v>
      </c>
      <c r="E26" s="51">
        <v>784</v>
      </c>
      <c r="F26" s="49" t="s">
        <v>313</v>
      </c>
      <c r="G26" s="51">
        <v>92</v>
      </c>
      <c r="H26" s="51">
        <v>22750</v>
      </c>
      <c r="I26" s="51">
        <v>6336</v>
      </c>
      <c r="J26" s="51">
        <v>5111</v>
      </c>
      <c r="K26" s="51">
        <v>11303</v>
      </c>
      <c r="L26" s="52">
        <v>3966</v>
      </c>
      <c r="M26" s="52">
        <v>3144</v>
      </c>
      <c r="N26" s="52">
        <v>363</v>
      </c>
      <c r="O26" s="52">
        <v>459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37" customFormat="1" ht="18" customHeight="1">
      <c r="A27" s="500"/>
      <c r="B27" s="41">
        <v>15</v>
      </c>
      <c r="C27" s="51">
        <v>28268</v>
      </c>
      <c r="D27" s="51">
        <v>837</v>
      </c>
      <c r="E27" s="51">
        <v>753</v>
      </c>
      <c r="F27" s="49" t="s">
        <v>313</v>
      </c>
      <c r="G27" s="51">
        <v>84</v>
      </c>
      <c r="H27" s="51">
        <v>22844</v>
      </c>
      <c r="I27" s="51">
        <v>6397</v>
      </c>
      <c r="J27" s="51">
        <v>4416</v>
      </c>
      <c r="K27" s="51">
        <v>12031</v>
      </c>
      <c r="L27" s="52">
        <v>4587</v>
      </c>
      <c r="M27" s="52">
        <v>3517</v>
      </c>
      <c r="N27" s="52">
        <v>687</v>
      </c>
      <c r="O27" s="52">
        <v>383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18" customHeight="1">
      <c r="A28" s="500"/>
      <c r="B28" s="41">
        <v>16</v>
      </c>
      <c r="C28" s="49">
        <f>SUM(D28+H28+L28)</f>
        <v>29241</v>
      </c>
      <c r="D28" s="49">
        <f>SUM(E28:G28)</f>
        <v>816</v>
      </c>
      <c r="E28" s="51">
        <v>731</v>
      </c>
      <c r="F28" s="49" t="s">
        <v>313</v>
      </c>
      <c r="G28" s="51">
        <v>85</v>
      </c>
      <c r="H28" s="49">
        <f>SUM(I28:K28)</f>
        <v>25136</v>
      </c>
      <c r="I28" s="51">
        <v>7078</v>
      </c>
      <c r="J28" s="51">
        <v>4726</v>
      </c>
      <c r="K28" s="51">
        <v>13332</v>
      </c>
      <c r="L28" s="49">
        <f>SUM(M28:O28)</f>
        <v>3289</v>
      </c>
      <c r="M28" s="52">
        <v>2368</v>
      </c>
      <c r="N28" s="52">
        <v>544</v>
      </c>
      <c r="O28" s="52">
        <v>377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37" customFormat="1" ht="18" customHeight="1">
      <c r="A29" s="500"/>
      <c r="B29" s="289">
        <v>17</v>
      </c>
      <c r="C29" s="327">
        <v>26075</v>
      </c>
      <c r="D29" s="328">
        <v>771</v>
      </c>
      <c r="E29" s="328">
        <v>771</v>
      </c>
      <c r="F29" s="329" t="s">
        <v>313</v>
      </c>
      <c r="G29" s="329" t="s">
        <v>313</v>
      </c>
      <c r="H29" s="327">
        <v>22255</v>
      </c>
      <c r="I29" s="327">
        <v>6410</v>
      </c>
      <c r="J29" s="327">
        <v>2635</v>
      </c>
      <c r="K29" s="327">
        <v>13210</v>
      </c>
      <c r="L29" s="327">
        <v>3049</v>
      </c>
      <c r="M29" s="327">
        <v>1973</v>
      </c>
      <c r="N29" s="328">
        <v>666</v>
      </c>
      <c r="O29" s="328">
        <v>410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2" customHeight="1">
      <c r="A30" s="43"/>
      <c r="B30" s="41"/>
      <c r="C30" s="51" t="s">
        <v>0</v>
      </c>
      <c r="D30" s="51" t="s">
        <v>0</v>
      </c>
      <c r="E30" s="51"/>
      <c r="F30" s="51"/>
      <c r="G30" s="51"/>
      <c r="H30" s="51" t="s">
        <v>0</v>
      </c>
      <c r="I30" s="51"/>
      <c r="J30" s="51"/>
      <c r="K30" s="51"/>
      <c r="L30" s="52" t="s">
        <v>0</v>
      </c>
      <c r="M30" s="52"/>
      <c r="N30" s="52"/>
      <c r="O30" s="5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37" customFormat="1" ht="18" customHeight="1">
      <c r="A31" s="501" t="s">
        <v>269</v>
      </c>
      <c r="B31" s="41" t="s">
        <v>14</v>
      </c>
      <c r="C31" s="51">
        <v>15005</v>
      </c>
      <c r="D31" s="51">
        <v>1130</v>
      </c>
      <c r="E31" s="51">
        <v>824</v>
      </c>
      <c r="F31" s="51">
        <v>109</v>
      </c>
      <c r="G31" s="51">
        <v>197</v>
      </c>
      <c r="H31" s="51">
        <v>11589</v>
      </c>
      <c r="I31" s="51">
        <v>1496</v>
      </c>
      <c r="J31" s="51">
        <v>1611</v>
      </c>
      <c r="K31" s="51">
        <v>8482</v>
      </c>
      <c r="L31" s="52">
        <v>2286</v>
      </c>
      <c r="M31" s="52">
        <v>1071</v>
      </c>
      <c r="N31" s="52">
        <v>112</v>
      </c>
      <c r="O31" s="52">
        <v>1103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s="37" customFormat="1" ht="18" customHeight="1">
      <c r="A32" s="501"/>
      <c r="B32" s="41">
        <v>14</v>
      </c>
      <c r="C32" s="51">
        <v>14053</v>
      </c>
      <c r="D32" s="51">
        <v>641</v>
      </c>
      <c r="E32" s="51">
        <v>641</v>
      </c>
      <c r="F32" s="49" t="s">
        <v>313</v>
      </c>
      <c r="G32" s="49" t="s">
        <v>313</v>
      </c>
      <c r="H32" s="51">
        <v>9498</v>
      </c>
      <c r="I32" s="51">
        <v>1361</v>
      </c>
      <c r="J32" s="51">
        <v>1878</v>
      </c>
      <c r="K32" s="51">
        <v>6259</v>
      </c>
      <c r="L32" s="52">
        <v>3914</v>
      </c>
      <c r="M32" s="52">
        <v>1877</v>
      </c>
      <c r="N32" s="52">
        <v>212</v>
      </c>
      <c r="O32" s="52">
        <v>1825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18" customHeight="1">
      <c r="A33" s="501"/>
      <c r="B33" s="41">
        <v>15</v>
      </c>
      <c r="C33" s="51">
        <v>18954</v>
      </c>
      <c r="D33" s="51">
        <v>1285</v>
      </c>
      <c r="E33" s="51">
        <v>879</v>
      </c>
      <c r="F33" s="51">
        <v>40</v>
      </c>
      <c r="G33" s="51">
        <v>366</v>
      </c>
      <c r="H33" s="51">
        <v>11248</v>
      </c>
      <c r="I33" s="51">
        <v>2219</v>
      </c>
      <c r="J33" s="51">
        <v>1460</v>
      </c>
      <c r="K33" s="51">
        <v>7569</v>
      </c>
      <c r="L33" s="52">
        <v>6421</v>
      </c>
      <c r="M33" s="52">
        <v>2534</v>
      </c>
      <c r="N33" s="52">
        <v>937</v>
      </c>
      <c r="O33" s="52">
        <v>2950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37" customFormat="1" ht="18" customHeight="1">
      <c r="A34" s="501"/>
      <c r="B34" s="41">
        <v>16</v>
      </c>
      <c r="C34" s="49">
        <f>SUM(D34+H34+L34)</f>
        <v>20469</v>
      </c>
      <c r="D34" s="49">
        <f>SUM(E34:G34)</f>
        <v>1112</v>
      </c>
      <c r="E34" s="51">
        <v>796</v>
      </c>
      <c r="F34" s="51">
        <v>8</v>
      </c>
      <c r="G34" s="51">
        <v>308</v>
      </c>
      <c r="H34" s="49">
        <f>SUM(I34:K34)</f>
        <v>12513</v>
      </c>
      <c r="I34" s="51">
        <v>2170</v>
      </c>
      <c r="J34" s="51">
        <v>1455</v>
      </c>
      <c r="K34" s="51">
        <v>8888</v>
      </c>
      <c r="L34" s="49">
        <f>SUM(M34:O34)</f>
        <v>6844</v>
      </c>
      <c r="M34" s="52">
        <v>3037</v>
      </c>
      <c r="N34" s="52">
        <v>1120</v>
      </c>
      <c r="O34" s="52">
        <v>2687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s="37" customFormat="1" ht="18" customHeight="1">
      <c r="A35" s="501"/>
      <c r="B35" s="289">
        <v>17</v>
      </c>
      <c r="C35" s="327">
        <v>23784</v>
      </c>
      <c r="D35" s="327">
        <v>1333</v>
      </c>
      <c r="E35" s="328">
        <v>930</v>
      </c>
      <c r="F35" s="328">
        <v>57</v>
      </c>
      <c r="G35" s="328">
        <v>346</v>
      </c>
      <c r="H35" s="327">
        <v>14115</v>
      </c>
      <c r="I35" s="327">
        <v>2775</v>
      </c>
      <c r="J35" s="327">
        <v>1248</v>
      </c>
      <c r="K35" s="327">
        <v>10092</v>
      </c>
      <c r="L35" s="327">
        <v>8336</v>
      </c>
      <c r="M35" s="327">
        <v>3425</v>
      </c>
      <c r="N35" s="327">
        <v>1537</v>
      </c>
      <c r="O35" s="327">
        <v>3374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s="37" customFormat="1" ht="12" customHeight="1">
      <c r="A36" s="43"/>
      <c r="B36" s="41"/>
      <c r="C36" s="51" t="s">
        <v>0</v>
      </c>
      <c r="D36" s="51" t="s">
        <v>0</v>
      </c>
      <c r="E36" s="51"/>
      <c r="F36" s="51"/>
      <c r="G36" s="51"/>
      <c r="H36" s="51" t="s">
        <v>0</v>
      </c>
      <c r="I36" s="51"/>
      <c r="J36" s="51"/>
      <c r="K36" s="51"/>
      <c r="L36" s="52" t="s">
        <v>0</v>
      </c>
      <c r="M36" s="52"/>
      <c r="N36" s="52"/>
      <c r="O36" s="5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s="37" customFormat="1" ht="18.75" customHeight="1">
      <c r="A37" s="500" t="s">
        <v>270</v>
      </c>
      <c r="B37" s="41" t="s">
        <v>14</v>
      </c>
      <c r="C37" s="51">
        <v>30717</v>
      </c>
      <c r="D37" s="51">
        <v>481</v>
      </c>
      <c r="E37" s="51">
        <v>436</v>
      </c>
      <c r="F37" s="49" t="s">
        <v>313</v>
      </c>
      <c r="G37" s="51">
        <v>45</v>
      </c>
      <c r="H37" s="51">
        <v>27655</v>
      </c>
      <c r="I37" s="51">
        <v>14867</v>
      </c>
      <c r="J37" s="51">
        <v>4988</v>
      </c>
      <c r="K37" s="51">
        <v>7800</v>
      </c>
      <c r="L37" s="52">
        <v>2581</v>
      </c>
      <c r="M37" s="52">
        <v>496</v>
      </c>
      <c r="N37" s="52">
        <v>126</v>
      </c>
      <c r="O37" s="52">
        <v>1959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s="37" customFormat="1" ht="18.75" customHeight="1">
      <c r="A38" s="500"/>
      <c r="B38" s="41">
        <v>14</v>
      </c>
      <c r="C38" s="51">
        <v>20634</v>
      </c>
      <c r="D38" s="51">
        <v>656</v>
      </c>
      <c r="E38" s="51">
        <v>589</v>
      </c>
      <c r="F38" s="51">
        <v>5</v>
      </c>
      <c r="G38" s="51">
        <v>62</v>
      </c>
      <c r="H38" s="51">
        <v>17873</v>
      </c>
      <c r="I38" s="51">
        <v>11286</v>
      </c>
      <c r="J38" s="51">
        <v>936</v>
      </c>
      <c r="K38" s="51">
        <v>5651</v>
      </c>
      <c r="L38" s="52">
        <v>2105</v>
      </c>
      <c r="M38" s="52">
        <v>805</v>
      </c>
      <c r="N38" s="52">
        <v>160</v>
      </c>
      <c r="O38" s="52">
        <v>1140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37" customFormat="1" ht="18.75" customHeight="1">
      <c r="A39" s="500"/>
      <c r="B39" s="41">
        <v>15</v>
      </c>
      <c r="C39" s="51">
        <v>19009</v>
      </c>
      <c r="D39" s="51">
        <v>702</v>
      </c>
      <c r="E39" s="51">
        <v>625</v>
      </c>
      <c r="F39" s="51">
        <v>24</v>
      </c>
      <c r="G39" s="51">
        <v>53</v>
      </c>
      <c r="H39" s="51">
        <v>16881</v>
      </c>
      <c r="I39" s="51">
        <v>11687</v>
      </c>
      <c r="J39" s="51">
        <v>852</v>
      </c>
      <c r="K39" s="51">
        <v>4342</v>
      </c>
      <c r="L39" s="52">
        <v>1426</v>
      </c>
      <c r="M39" s="52">
        <v>734</v>
      </c>
      <c r="N39" s="52">
        <v>72</v>
      </c>
      <c r="O39" s="52">
        <v>620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s="37" customFormat="1" ht="18.75" customHeight="1">
      <c r="A40" s="500"/>
      <c r="B40" s="41">
        <v>16</v>
      </c>
      <c r="C40" s="49">
        <f>SUM(D40+H40+L40)</f>
        <v>11188</v>
      </c>
      <c r="D40" s="49">
        <f>SUM(E40:G40)</f>
        <v>753</v>
      </c>
      <c r="E40" s="51">
        <v>669</v>
      </c>
      <c r="F40" s="51">
        <v>18</v>
      </c>
      <c r="G40" s="51">
        <v>66</v>
      </c>
      <c r="H40" s="49">
        <f>SUM(I40:K40)</f>
        <v>9300</v>
      </c>
      <c r="I40" s="51">
        <v>4573</v>
      </c>
      <c r="J40" s="51">
        <v>924</v>
      </c>
      <c r="K40" s="51">
        <v>3803</v>
      </c>
      <c r="L40" s="49">
        <f>SUM(M40:O40)</f>
        <v>1135</v>
      </c>
      <c r="M40" s="52">
        <v>629</v>
      </c>
      <c r="N40" s="52">
        <v>50</v>
      </c>
      <c r="O40" s="52">
        <v>456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s="37" customFormat="1" ht="18.75" customHeight="1">
      <c r="A41" s="500"/>
      <c r="B41" s="289">
        <v>17</v>
      </c>
      <c r="C41" s="327">
        <v>11916</v>
      </c>
      <c r="D41" s="327">
        <v>1185</v>
      </c>
      <c r="E41" s="328">
        <v>985</v>
      </c>
      <c r="F41" s="329" t="s">
        <v>313</v>
      </c>
      <c r="G41" s="328">
        <v>200</v>
      </c>
      <c r="H41" s="327">
        <v>9321</v>
      </c>
      <c r="I41" s="327">
        <v>6393</v>
      </c>
      <c r="J41" s="328">
        <v>765</v>
      </c>
      <c r="K41" s="327">
        <v>2163</v>
      </c>
      <c r="L41" s="327">
        <v>1410</v>
      </c>
      <c r="M41" s="328">
        <v>622</v>
      </c>
      <c r="N41" s="328">
        <v>150</v>
      </c>
      <c r="O41" s="328">
        <v>638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s="37" customFormat="1" ht="12" customHeight="1">
      <c r="A42" s="43"/>
      <c r="B42" s="41"/>
      <c r="C42" s="51" t="s">
        <v>0</v>
      </c>
      <c r="D42" s="51" t="s">
        <v>0</v>
      </c>
      <c r="E42" s="51"/>
      <c r="F42" s="51"/>
      <c r="G42" s="51"/>
      <c r="H42" s="51" t="s">
        <v>0</v>
      </c>
      <c r="I42" s="51"/>
      <c r="J42" s="51"/>
      <c r="K42" s="51"/>
      <c r="L42" s="52" t="s">
        <v>0</v>
      </c>
      <c r="M42" s="52"/>
      <c r="N42" s="52"/>
      <c r="O42" s="52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s="37" customFormat="1" ht="18" customHeight="1">
      <c r="A43" s="499" t="s">
        <v>261</v>
      </c>
      <c r="B43" s="41" t="s">
        <v>14</v>
      </c>
      <c r="C43" s="51">
        <v>4739</v>
      </c>
      <c r="D43" s="51">
        <v>104</v>
      </c>
      <c r="E43" s="51">
        <v>1</v>
      </c>
      <c r="F43" s="51">
        <v>15</v>
      </c>
      <c r="G43" s="51">
        <v>88</v>
      </c>
      <c r="H43" s="51">
        <v>3815</v>
      </c>
      <c r="I43" s="51">
        <v>645</v>
      </c>
      <c r="J43" s="51">
        <v>2070</v>
      </c>
      <c r="K43" s="51">
        <v>1100</v>
      </c>
      <c r="L43" s="52">
        <v>820</v>
      </c>
      <c r="M43" s="52">
        <v>120</v>
      </c>
      <c r="N43" s="52">
        <v>131</v>
      </c>
      <c r="O43" s="52">
        <v>569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1:47" s="37" customFormat="1" ht="18" customHeight="1">
      <c r="A44" s="499"/>
      <c r="B44" s="41">
        <v>14</v>
      </c>
      <c r="C44" s="51">
        <v>5263</v>
      </c>
      <c r="D44" s="51">
        <v>224</v>
      </c>
      <c r="E44" s="51">
        <v>64</v>
      </c>
      <c r="F44" s="51">
        <v>30</v>
      </c>
      <c r="G44" s="51">
        <v>130</v>
      </c>
      <c r="H44" s="51">
        <v>4252</v>
      </c>
      <c r="I44" s="51">
        <v>1457</v>
      </c>
      <c r="J44" s="51">
        <v>1169</v>
      </c>
      <c r="K44" s="51">
        <v>1626</v>
      </c>
      <c r="L44" s="52">
        <v>787</v>
      </c>
      <c r="M44" s="52">
        <v>99</v>
      </c>
      <c r="N44" s="52">
        <v>94</v>
      </c>
      <c r="O44" s="52">
        <v>594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1:47" s="37" customFormat="1" ht="18" customHeight="1">
      <c r="A45" s="499"/>
      <c r="B45" s="41">
        <v>15</v>
      </c>
      <c r="C45" s="51">
        <v>7753</v>
      </c>
      <c r="D45" s="51">
        <v>1227</v>
      </c>
      <c r="E45" s="51">
        <v>879</v>
      </c>
      <c r="F45" s="51">
        <v>80</v>
      </c>
      <c r="G45" s="51">
        <v>268</v>
      </c>
      <c r="H45" s="51">
        <v>6233</v>
      </c>
      <c r="I45" s="51">
        <v>1225</v>
      </c>
      <c r="J45" s="51">
        <v>2408</v>
      </c>
      <c r="K45" s="51">
        <v>2600</v>
      </c>
      <c r="L45" s="52">
        <v>293</v>
      </c>
      <c r="M45" s="52">
        <v>100</v>
      </c>
      <c r="N45" s="52">
        <v>63</v>
      </c>
      <c r="O45" s="52">
        <v>130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1:47" s="37" customFormat="1" ht="18" customHeight="1">
      <c r="A46" s="499"/>
      <c r="B46" s="41">
        <v>16</v>
      </c>
      <c r="C46" s="49">
        <f>SUM(D46+H46+L46)</f>
        <v>7070</v>
      </c>
      <c r="D46" s="49">
        <f>SUM(E46:G46)</f>
        <v>861</v>
      </c>
      <c r="E46" s="51">
        <v>861</v>
      </c>
      <c r="F46" s="49" t="s">
        <v>313</v>
      </c>
      <c r="G46" s="49" t="s">
        <v>313</v>
      </c>
      <c r="H46" s="49">
        <f>SUM(I46:K46)</f>
        <v>5773</v>
      </c>
      <c r="I46" s="51">
        <v>1047</v>
      </c>
      <c r="J46" s="51">
        <v>2476</v>
      </c>
      <c r="K46" s="51">
        <v>2250</v>
      </c>
      <c r="L46" s="49">
        <f>SUM(M46:O46)</f>
        <v>436</v>
      </c>
      <c r="M46" s="52">
        <v>231</v>
      </c>
      <c r="N46" s="52">
        <v>43</v>
      </c>
      <c r="O46" s="52">
        <v>162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1:47" s="37" customFormat="1" ht="18" customHeight="1">
      <c r="A47" s="499"/>
      <c r="B47" s="289">
        <v>17</v>
      </c>
      <c r="C47" s="327">
        <v>6637</v>
      </c>
      <c r="D47" s="328">
        <v>985</v>
      </c>
      <c r="E47" s="328">
        <v>985</v>
      </c>
      <c r="F47" s="329" t="s">
        <v>313</v>
      </c>
      <c r="G47" s="329" t="s">
        <v>313</v>
      </c>
      <c r="H47" s="327">
        <v>5150</v>
      </c>
      <c r="I47" s="327">
        <v>1138</v>
      </c>
      <c r="J47" s="327">
        <v>2056</v>
      </c>
      <c r="K47" s="327">
        <v>1956</v>
      </c>
      <c r="L47" s="328">
        <v>502</v>
      </c>
      <c r="M47" s="328">
        <v>232</v>
      </c>
      <c r="N47" s="328">
        <v>61</v>
      </c>
      <c r="O47" s="328">
        <v>209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1:47" s="37" customFormat="1" ht="6" customHeight="1" thickBot="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:47" s="35" customFormat="1" ht="18.75" customHeight="1">
      <c r="A49" s="35" t="s">
        <v>468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</row>
    <row r="50" spans="1:47" s="35" customFormat="1" ht="18.75" customHeight="1">
      <c r="A50" s="35" t="s">
        <v>469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</row>
    <row r="51" spans="3:47" s="37" customFormat="1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3:47" s="37" customFormat="1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3:47" s="37" customFormat="1" ht="14.25"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29"/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3:47" s="37" customFormat="1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3:47" s="37" customFormat="1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3:47" s="37" customFormat="1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3:47" s="37" customFormat="1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3:47" s="37" customFormat="1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3:47" s="37" customFormat="1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3:47" s="37" customFormat="1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3:47" s="37" customFormat="1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3:47" s="37" customFormat="1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3:47" s="37" customFormat="1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3:47" s="37" customFormat="1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3:47" s="37" customFormat="1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3:47" s="37" customFormat="1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3:47" s="37" customFormat="1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47" s="37" customFormat="1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3:47" s="37" customFormat="1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3:47" s="37" customFormat="1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3:47" s="37" customFormat="1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3:47" s="37" customFormat="1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3:47" s="37" customFormat="1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3:47" s="37" customFormat="1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3:15" s="37" customFormat="1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s="37" customFormat="1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s="37" customFormat="1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s="37" customFormat="1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s="37" customFormat="1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s="37" customFormat="1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s="37" customFormat="1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s="37" customFormat="1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s="37" customFormat="1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s="37" customFormat="1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s="37" customFormat="1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s="37" customFormat="1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s="37" customFormat="1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s="37" customFormat="1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s="37" customFormat="1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s="37" customFormat="1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s="37" customFormat="1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s="37" customFormat="1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s="37" customFormat="1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s="37" customFormat="1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s="37" customFormat="1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s="37" customFormat="1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s="37" customFormat="1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s="37" customFormat="1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s="37" customFormat="1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s="37" customFormat="1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s="37" customFormat="1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s="37" customFormat="1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s="37" customFormat="1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s="37" customFormat="1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s="37" customFormat="1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s="37" customFormat="1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37" customFormat="1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s="37" customFormat="1" ht="14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s="37" customFormat="1" ht="14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s="37" customFormat="1" ht="14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s="37" customFormat="1" ht="14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s="37" customFormat="1" ht="14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s="37" customFormat="1" ht="14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s="31" customFormat="1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s="31" customFormat="1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s="31" customFormat="1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s="31" customFormat="1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s="31" customFormat="1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s="31" customFormat="1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s="31" customFormat="1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s="31" customFormat="1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s="31" customFormat="1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s="31" customFormat="1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s="31" customFormat="1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s="31" customFormat="1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s="31" customFormat="1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s="31" customFormat="1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s="31" customFormat="1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s="31" customFormat="1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s="31" customFormat="1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s="31" customFormat="1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s="31" customFormat="1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s="31" customFormat="1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s="31" customFormat="1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s="31" customFormat="1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s="31" customFormat="1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s="31" customFormat="1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s="31" customFormat="1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s="31" customFormat="1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s="31" customFormat="1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s="31" customFormat="1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s="31" customFormat="1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s="31" customFormat="1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s="31" customFormat="1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s="31" customFormat="1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s="31" customFormat="1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s="31" customFormat="1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s="31" customFormat="1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s="31" customFormat="1" ht="13.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s="31" customFormat="1" ht="13.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s="31" customFormat="1" ht="13.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s="31" customFormat="1" ht="13.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s="31" customFormat="1" ht="13.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s="31" customFormat="1" ht="13.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s="31" customFormat="1" ht="13.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s="31" customFormat="1" ht="13.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s="31" customFormat="1" ht="13.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s="31" customFormat="1" ht="13.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s="31" customFormat="1" ht="13.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s="31" customFormat="1" ht="13.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s="31" customFormat="1" ht="13.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s="31" customFormat="1" ht="13.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s="31" customFormat="1" ht="13.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s="31" customFormat="1" ht="13.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s="31" customFormat="1" ht="13.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s="31" customFormat="1" ht="13.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s="31" customFormat="1" ht="13.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s="31" customFormat="1" ht="13.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s="31" customFormat="1" ht="13.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s="31" customFormat="1" ht="13.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s="31" customFormat="1" ht="13.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s="31" customFormat="1" ht="13.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s="31" customFormat="1" ht="13.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s="31" customFormat="1" ht="13.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s="31" customFormat="1" ht="13.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s="31" customFormat="1" ht="13.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s="31" customFormat="1" ht="13.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s="31" customFormat="1" ht="13.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s="31" customFormat="1" ht="13.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s="31" customFormat="1" ht="13.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s="31" customFormat="1" ht="13.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s="31" customFormat="1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s="31" customFormat="1" ht="13.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s="31" customFormat="1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s="31" customFormat="1" ht="13.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s="31" customFormat="1" ht="13.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s="31" customFormat="1" ht="13.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s="31" customFormat="1" ht="13.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s="31" customFormat="1" ht="13.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s="31" customFormat="1" ht="13.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s="31" customFormat="1" ht="13.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s="31" customFormat="1" ht="13.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s="31" customFormat="1" ht="13.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s="31" customFormat="1" ht="13.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s="31" customFormat="1" ht="13.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s="31" customFormat="1" ht="13.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s="31" customFormat="1" ht="13.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s="31" customFormat="1" ht="13.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s="31" customFormat="1" ht="13.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s="31" customFormat="1" ht="13.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s="31" customFormat="1" ht="13.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s="31" customFormat="1" ht="13.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s="31" customFormat="1" ht="13.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s="31" customFormat="1" ht="13.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s="31" customFormat="1" ht="13.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s="31" customFormat="1" ht="13.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s="31" customFormat="1" ht="13.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s="31" customFormat="1" ht="13.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s="31" customFormat="1" ht="13.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s="31" customFormat="1" ht="13.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s="31" customFormat="1" ht="13.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s="31" customFormat="1" ht="13.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s="31" customFormat="1" ht="13.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s="31" customFormat="1" ht="13.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s="31" customFormat="1" ht="13.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s="31" customFormat="1" ht="13.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s="31" customFormat="1" ht="13.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s="31" customFormat="1" ht="13.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s="31" customFormat="1" ht="13.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s="31" customFormat="1" ht="13.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s="31" customFormat="1" ht="13.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s="31" customFormat="1" ht="13.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s="31" customFormat="1" ht="13.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s="31" customFormat="1" ht="13.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s="31" customFormat="1" ht="13.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s="31" customFormat="1" ht="13.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s="31" customFormat="1" ht="13.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s="31" customFormat="1" ht="13.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s="31" customFormat="1" ht="13.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s="31" customFormat="1" ht="13.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s="31" customFormat="1" ht="13.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s="31" customFormat="1" ht="13.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s="31" customFormat="1" ht="13.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s="31" customFormat="1" ht="13.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s="31" customFormat="1" ht="13.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s="31" customFormat="1" ht="13.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s="31" customFormat="1" ht="13.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s="31" customFormat="1" ht="13.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s="31" customFormat="1" ht="13.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s="31" customFormat="1" ht="13.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s="31" customFormat="1" ht="13.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s="31" customFormat="1" ht="13.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s="31" customFormat="1" ht="13.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s="31" customFormat="1" ht="13.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s="31" customFormat="1" ht="13.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s="31" customFormat="1" ht="13.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s="31" customFormat="1" ht="13.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s="31" customFormat="1" ht="13.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s="31" customFormat="1" ht="13.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s="31" customFormat="1" ht="13.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s="31" customFormat="1" ht="13.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s="31" customFormat="1" ht="13.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s="31" customFormat="1" ht="13.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s="31" customFormat="1" ht="13.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s="31" customFormat="1" ht="13.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s="31" customFormat="1" ht="13.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s="31" customFormat="1" ht="13.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s="31" customFormat="1" ht="13.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s="31" customFormat="1" ht="13.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s="31" customFormat="1" ht="13.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s="31" customFormat="1" ht="13.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s="31" customFormat="1" ht="13.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s="31" customFormat="1" ht="13.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s="31" customFormat="1" ht="13.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s="31" customFormat="1" ht="13.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s="31" customFormat="1" ht="13.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s="31" customFormat="1" ht="13.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s="31" customFormat="1" ht="13.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s="31" customFormat="1" ht="13.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s="31" customFormat="1" ht="13.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s="31" customFormat="1" ht="13.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s="31" customFormat="1" ht="13.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s="31" customFormat="1" ht="13.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s="31" customFormat="1" ht="13.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s="31" customFormat="1" ht="13.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s="31" customFormat="1" ht="13.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s="31" customFormat="1" ht="13.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s="31" customFormat="1" ht="13.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s="31" customFormat="1" ht="13.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s="31" customFormat="1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s="31" customFormat="1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s="31" customFormat="1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s="31" customFormat="1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s="31" customFormat="1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s="31" customFormat="1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s="31" customFormat="1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s="31" customFormat="1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s="31" customFormat="1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s="31" customFormat="1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s="31" customFormat="1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s="31" customFormat="1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s="31" customFormat="1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s="31" customFormat="1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s="31" customFormat="1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s="31" customFormat="1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s="31" customFormat="1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s="31" customFormat="1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s="31" customFormat="1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s="31" customFormat="1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s="31" customFormat="1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s="31" customFormat="1" ht="13.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s="31" customFormat="1" ht="13.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s="31" customFormat="1" ht="13.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s="31" customFormat="1" ht="13.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s="31" customFormat="1" ht="13.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s="31" customFormat="1" ht="13.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s="31" customFormat="1" ht="13.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s="31" customFormat="1" ht="13.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s="31" customFormat="1" ht="13.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s="31" customFormat="1" ht="13.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s="31" customFormat="1" ht="13.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s="31" customFormat="1" ht="13.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s="31" customFormat="1" ht="13.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s="31" customFormat="1" ht="13.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s="31" customFormat="1" ht="13.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s="31" customFormat="1" ht="13.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s="31" customFormat="1" ht="13.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s="31" customFormat="1" ht="13.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s="31" customFormat="1" ht="13.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s="31" customFormat="1" ht="13.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s="31" customFormat="1" ht="13.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s="31" customFormat="1" ht="13.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s="31" customFormat="1" ht="13.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s="31" customFormat="1" ht="13.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s="31" customFormat="1" ht="13.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s="31" customFormat="1" ht="13.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s="31" customFormat="1" ht="13.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s="31" customFormat="1" ht="13.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s="31" customFormat="1" ht="13.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s="31" customFormat="1" ht="13.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s="31" customFormat="1" ht="13.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s="31" customFormat="1" ht="13.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s="31" customFormat="1" ht="13.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s="31" customFormat="1" ht="13.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s="31" customFormat="1" ht="13.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s="31" customFormat="1" ht="13.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s="31" customFormat="1" ht="13.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s="31" customFormat="1" ht="13.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s="31" customFormat="1" ht="13.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s="31" customFormat="1" ht="13.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s="31" customFormat="1" ht="13.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s="31" customFormat="1" ht="13.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s="31" customFormat="1" ht="13.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s="31" customFormat="1" ht="13.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s="31" customFormat="1" ht="13.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s="31" customFormat="1" ht="13.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s="31" customFormat="1" ht="13.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s="31" customFormat="1" ht="13.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s="31" customFormat="1" ht="13.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s="31" customFormat="1" ht="13.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s="31" customFormat="1" ht="13.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s="31" customFormat="1" ht="13.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s="31" customFormat="1" ht="13.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s="31" customFormat="1" ht="13.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s="31" customFormat="1" ht="13.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s="31" customFormat="1" ht="13.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s="31" customFormat="1" ht="13.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s="31" customFormat="1" ht="13.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s="31" customFormat="1" ht="13.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s="31" customFormat="1" ht="13.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s="31" customFormat="1" ht="13.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s="31" customFormat="1" ht="13.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s="31" customFormat="1" ht="13.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s="31" customFormat="1" ht="13.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s="31" customFormat="1" ht="13.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s="31" customFormat="1" ht="13.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s="31" customFormat="1" ht="13.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s="31" customFormat="1" ht="13.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s="31" customFormat="1" ht="13.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s="31" customFormat="1" ht="13.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s="31" customFormat="1" ht="13.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s="31" customFormat="1" ht="13.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s="31" customFormat="1" ht="13.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s="31" customFormat="1" ht="13.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s="31" customFormat="1" ht="13.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s="31" customFormat="1" ht="13.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s="31" customFormat="1" ht="13.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s="31" customFormat="1" ht="13.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s="31" customFormat="1" ht="13.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s="31" customFormat="1" ht="13.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s="31" customFormat="1" ht="13.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s="31" customFormat="1" ht="13.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s="31" customFormat="1" ht="13.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s="31" customFormat="1" ht="13.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s="31" customFormat="1" ht="13.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s="31" customFormat="1" ht="13.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s="31" customFormat="1" ht="13.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s="31" customFormat="1" ht="13.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s="31" customFormat="1" ht="13.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s="31" customFormat="1" ht="13.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s="31" customFormat="1" ht="13.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s="31" customFormat="1" ht="13.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s="31" customFormat="1" ht="13.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s="31" customFormat="1" ht="13.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s="31" customFormat="1" ht="13.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s="31" customFormat="1" ht="13.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s="31" customFormat="1" ht="13.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s="31" customFormat="1" ht="13.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s="31" customFormat="1" ht="13.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s="31" customFormat="1" ht="13.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s="31" customFormat="1" ht="13.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s="31" customFormat="1" ht="13.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s="31" customFormat="1" ht="13.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s="31" customFormat="1" ht="13.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s="31" customFormat="1" ht="13.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s="31" customFormat="1" ht="13.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s="31" customFormat="1" ht="13.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s="31" customFormat="1" ht="13.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s="31" customFormat="1" ht="13.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s="31" customFormat="1" ht="13.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s="31" customFormat="1" ht="13.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s="31" customFormat="1" ht="13.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s="31" customFormat="1" ht="13.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s="31" customFormat="1" ht="13.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s="31" customFormat="1" ht="13.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s="31" customFormat="1" ht="13.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s="31" customFormat="1" ht="13.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s="31" customFormat="1" ht="13.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s="31" customFormat="1" ht="13.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s="31" customFormat="1" ht="13.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s="31" customFormat="1" ht="13.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s="31" customFormat="1" ht="13.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s="31" customFormat="1" ht="13.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s="31" customFormat="1" ht="13.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s="31" customFormat="1" ht="13.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s="31" customFormat="1" ht="13.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s="31" customFormat="1" ht="13.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s="31" customFormat="1" ht="13.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s="31" customFormat="1" ht="13.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s="31" customFormat="1" ht="13.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s="31" customFormat="1" ht="13.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s="31" customFormat="1" ht="13.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s="31" customFormat="1" ht="13.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s="31" customFormat="1" ht="13.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s="31" customFormat="1" ht="13.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s="31" customFormat="1" ht="13.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s="31" customFormat="1" ht="13.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s="31" customFormat="1" ht="13.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s="31" customFormat="1" ht="13.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s="31" customFormat="1" ht="13.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s="31" customFormat="1" ht="13.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s="31" customFormat="1" ht="13.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s="31" customFormat="1" ht="13.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s="31" customFormat="1" ht="13.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s="31" customFormat="1" ht="13.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s="31" customFormat="1" ht="13.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s="31" customFormat="1" ht="13.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s="31" customFormat="1" ht="13.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s="31" customFormat="1" ht="13.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s="31" customFormat="1" ht="13.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s="31" customFormat="1" ht="13.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s="31" customFormat="1" ht="13.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s="31" customFormat="1" ht="13.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s="31" customFormat="1" ht="13.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s="31" customFormat="1" ht="13.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s="31" customFormat="1" ht="13.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s="31" customFormat="1" ht="13.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s="31" customFormat="1" ht="13.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s="31" customFormat="1" ht="13.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s="31" customFormat="1" ht="13.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s="31" customFormat="1" ht="13.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s="31" customFormat="1" ht="13.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s="31" customFormat="1" ht="13.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s="31" customFormat="1" ht="13.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s="31" customFormat="1" ht="13.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s="31" customFormat="1" ht="13.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s="31" customFormat="1" ht="13.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s="31" customFormat="1" ht="13.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s="31" customFormat="1" ht="13.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s="31" customFormat="1" ht="13.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s="31" customFormat="1" ht="13.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s="31" customFormat="1" ht="13.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s="31" customFormat="1" ht="13.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s="31" customFormat="1" ht="13.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s="31" customFormat="1" ht="13.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s="31" customFormat="1" ht="13.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s="31" customFormat="1" ht="13.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s="31" customFormat="1" ht="13.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s="31" customFormat="1" ht="13.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s="31" customFormat="1" ht="13.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s="31" customFormat="1" ht="13.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s="31" customFormat="1" ht="13.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s="31" customFormat="1" ht="13.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s="31" customFormat="1" ht="13.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s="31" customFormat="1" ht="13.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s="31" customFormat="1" ht="13.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s="31" customFormat="1" ht="13.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s="31" customFormat="1" ht="13.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s="31" customFormat="1" ht="13.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s="31" customFormat="1" ht="13.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s="31" customFormat="1" ht="13.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s="31" customFormat="1" ht="13.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s="31" customFormat="1" ht="13.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s="31" customFormat="1" ht="13.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s="31" customFormat="1" ht="13.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s="31" customFormat="1" ht="13.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s="31" customFormat="1" ht="13.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s="31" customFormat="1" ht="13.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s="31" customFormat="1" ht="13.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s="31" customFormat="1" ht="13.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s="31" customFormat="1" ht="13.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s="31" customFormat="1" ht="13.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s="31" customFormat="1" ht="13.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s="31" customFormat="1" ht="13.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s="31" customFormat="1" ht="13.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s="31" customFormat="1" ht="13.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s="31" customFormat="1" ht="13.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s="31" customFormat="1" ht="13.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s="31" customFormat="1" ht="13.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s="31" customFormat="1" ht="13.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s="31" customFormat="1" ht="13.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s="31" customFormat="1" ht="13.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s="31" customFormat="1" ht="13.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s="31" customFormat="1" ht="13.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s="31" customFormat="1" ht="13.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s="31" customFormat="1" ht="13.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s="31" customFormat="1" ht="13.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s="31" customFormat="1" ht="13.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s="31" customFormat="1" ht="13.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s="31" customFormat="1" ht="13.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s="31" customFormat="1" ht="13.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s="31" customFormat="1" ht="13.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s="31" customFormat="1" ht="13.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s="31" customFormat="1" ht="13.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s="31" customFormat="1" ht="13.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s="31" customFormat="1" ht="13.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s="31" customFormat="1" ht="13.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s="31" customFormat="1" ht="13.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s="31" customFormat="1" ht="13.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s="31" customFormat="1" ht="13.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s="31" customFormat="1" ht="13.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s="31" customFormat="1" ht="13.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s="31" customFormat="1" ht="13.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s="31" customFormat="1" ht="13.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s="31" customFormat="1" ht="13.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s="31" customFormat="1" ht="13.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s="31" customFormat="1" ht="13.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s="31" customFormat="1" ht="13.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s="31" customFormat="1" ht="13.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s="31" customFormat="1" ht="13.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s="31" customFormat="1" ht="13.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s="31" customFormat="1" ht="13.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s="31" customFormat="1" ht="13.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s="31" customFormat="1" ht="13.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s="31" customFormat="1" ht="13.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s="31" customFormat="1" ht="13.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s="31" customFormat="1" ht="13.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s="31" customFormat="1" ht="13.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s="31" customFormat="1" ht="13.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s="31" customFormat="1" ht="13.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s="31" customFormat="1" ht="13.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s="31" customFormat="1" ht="13.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s="31" customFormat="1" ht="13.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s="31" customFormat="1" ht="13.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s="31" customFormat="1" ht="13.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s="31" customFormat="1" ht="13.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s="31" customFormat="1" ht="13.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s="31" customFormat="1" ht="13.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s="31" customFormat="1" ht="13.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s="31" customFormat="1" ht="13.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s="31" customFormat="1" ht="13.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s="31" customFormat="1" ht="13.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s="31" customFormat="1" ht="13.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s="31" customFormat="1" ht="13.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s="31" customFormat="1" ht="13.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s="31" customFormat="1" ht="13.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s="31" customFormat="1" ht="13.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s="31" customFormat="1" ht="13.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s="31" customFormat="1" ht="13.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s="31" customFormat="1" ht="13.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s="31" customFormat="1" ht="13.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s="31" customFormat="1" ht="13.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s="31" customFormat="1" ht="13.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s="31" customFormat="1" ht="13.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s="31" customFormat="1" ht="13.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s="31" customFormat="1" ht="13.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s="31" customFormat="1" ht="13.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s="31" customFormat="1" ht="13.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s="31" customFormat="1" ht="13.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s="31" customFormat="1" ht="13.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s="31" customFormat="1" ht="13.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s="31" customFormat="1" ht="13.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s="31" customFormat="1" ht="13.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s="31" customFormat="1" ht="13.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s="31" customFormat="1" ht="13.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s="31" customFormat="1" ht="13.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s="31" customFormat="1" ht="13.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s="31" customFormat="1" ht="13.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s="31" customFormat="1" ht="13.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s="31" customFormat="1" ht="13.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s="31" customFormat="1" ht="13.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s="31" customFormat="1" ht="13.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s="31" customFormat="1" ht="13.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s="31" customFormat="1" ht="13.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s="31" customFormat="1" ht="13.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s="31" customFormat="1" ht="13.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s="31" customFormat="1" ht="13.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s="31" customFormat="1" ht="13.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s="31" customFormat="1" ht="13.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s="31" customFormat="1" ht="13.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s="31" customFormat="1" ht="13.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s="31" customFormat="1" ht="13.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3:15" s="31" customFormat="1" ht="13.5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3:15" s="31" customFormat="1" ht="13.5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3:15" s="31" customFormat="1" ht="13.5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3:15" s="31" customFormat="1" ht="13.5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3:15" s="31" customFormat="1" ht="13.5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3:15" s="31" customFormat="1" ht="13.5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3:15" s="31" customFormat="1" ht="13.5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</row>
  </sheetData>
  <sheetProtection/>
  <mergeCells count="15">
    <mergeCell ref="A13:A17"/>
    <mergeCell ref="D4:G4"/>
    <mergeCell ref="H4:K4"/>
    <mergeCell ref="L4:O4"/>
    <mergeCell ref="C4:C5"/>
    <mergeCell ref="A1:O1"/>
    <mergeCell ref="N3:O3"/>
    <mergeCell ref="A43:A47"/>
    <mergeCell ref="A19:A23"/>
    <mergeCell ref="A25:A29"/>
    <mergeCell ref="A31:A35"/>
    <mergeCell ref="A37:A41"/>
    <mergeCell ref="A4:A5"/>
    <mergeCell ref="B4:B5"/>
    <mergeCell ref="A7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125" style="25" customWidth="1"/>
    <col min="2" max="4" width="26.875" style="25" customWidth="1"/>
    <col min="5" max="16384" width="9.00390625" style="25" customWidth="1"/>
  </cols>
  <sheetData>
    <row r="1" spans="1:4" ht="17.25">
      <c r="A1" s="460" t="s">
        <v>403</v>
      </c>
      <c r="B1" s="460"/>
      <c r="C1" s="460"/>
      <c r="D1" s="460"/>
    </row>
    <row r="2" spans="1:4" s="31" customFormat="1" ht="14.25" thickBot="1">
      <c r="A2" s="53"/>
      <c r="B2" s="54"/>
      <c r="C2" s="54"/>
      <c r="D2" s="54"/>
    </row>
    <row r="3" spans="1:4" s="31" customFormat="1" ht="18" customHeight="1">
      <c r="A3" s="55" t="s">
        <v>263</v>
      </c>
      <c r="B3" s="56" t="s">
        <v>183</v>
      </c>
      <c r="C3" s="56" t="s">
        <v>116</v>
      </c>
      <c r="D3" s="57" t="s">
        <v>204</v>
      </c>
    </row>
    <row r="4" spans="1:4" s="31" customFormat="1" ht="6" customHeight="1">
      <c r="A4" s="58"/>
      <c r="B4" s="32"/>
      <c r="C4" s="32"/>
      <c r="D4" s="32"/>
    </row>
    <row r="5" spans="1:4" s="31" customFormat="1" ht="18" customHeight="1">
      <c r="A5" s="59" t="s">
        <v>14</v>
      </c>
      <c r="B5" s="325">
        <v>531</v>
      </c>
      <c r="C5" s="325">
        <v>8287</v>
      </c>
      <c r="D5" s="325">
        <v>1017</v>
      </c>
    </row>
    <row r="6" spans="1:4" s="31" customFormat="1" ht="18" customHeight="1">
      <c r="A6" s="59">
        <v>14</v>
      </c>
      <c r="B6" s="325">
        <v>513</v>
      </c>
      <c r="C6" s="325">
        <v>8041</v>
      </c>
      <c r="D6" s="325">
        <v>1385</v>
      </c>
    </row>
    <row r="7" spans="1:4" s="31" customFormat="1" ht="18" customHeight="1">
      <c r="A7" s="59">
        <v>15</v>
      </c>
      <c r="B7" s="325">
        <v>477</v>
      </c>
      <c r="C7" s="325">
        <v>8398</v>
      </c>
      <c r="D7" s="325">
        <v>1583</v>
      </c>
    </row>
    <row r="8" spans="1:4" s="31" customFormat="1" ht="18" customHeight="1">
      <c r="A8" s="59">
        <v>16</v>
      </c>
      <c r="B8" s="325">
        <v>427</v>
      </c>
      <c r="C8" s="325">
        <v>8098</v>
      </c>
      <c r="D8" s="325">
        <v>1383</v>
      </c>
    </row>
    <row r="9" spans="1:4" s="17" customFormat="1" ht="18" customHeight="1">
      <c r="A9" s="258">
        <v>17</v>
      </c>
      <c r="B9" s="326">
        <v>369</v>
      </c>
      <c r="C9" s="326">
        <v>6909</v>
      </c>
      <c r="D9" s="326">
        <v>1008</v>
      </c>
    </row>
    <row r="10" spans="1:4" s="31" customFormat="1" ht="5.25" customHeight="1" thickBot="1">
      <c r="A10" s="60"/>
      <c r="B10" s="54"/>
      <c r="C10" s="54"/>
      <c r="D10" s="54"/>
    </row>
    <row r="11" spans="1:4" s="31" customFormat="1" ht="18.75" customHeight="1">
      <c r="A11" s="31" t="s">
        <v>470</v>
      </c>
      <c r="B11" s="32"/>
      <c r="C11" s="32"/>
      <c r="D11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 customHeight="1">
      <c r="A1" s="372" t="s">
        <v>386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</row>
    <row r="2" spans="1:15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104</v>
      </c>
      <c r="M2" s="53"/>
      <c r="N2" s="53"/>
      <c r="O2" s="53"/>
    </row>
    <row r="3" spans="1:32" ht="19.5" customHeight="1">
      <c r="A3" s="397" t="s">
        <v>553</v>
      </c>
      <c r="B3" s="395" t="s">
        <v>381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400"/>
      <c r="U3" s="395" t="s">
        <v>382</v>
      </c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</row>
    <row r="4" spans="1:32" ht="24" customHeight="1">
      <c r="A4" s="397"/>
      <c r="B4" s="380" t="s">
        <v>19</v>
      </c>
      <c r="C4" s="382"/>
      <c r="D4" s="383"/>
      <c r="E4" s="380" t="s">
        <v>376</v>
      </c>
      <c r="F4" s="382"/>
      <c r="G4" s="383"/>
      <c r="H4" s="380" t="s">
        <v>377</v>
      </c>
      <c r="I4" s="382"/>
      <c r="J4" s="383"/>
      <c r="K4" s="380" t="s">
        <v>378</v>
      </c>
      <c r="L4" s="382"/>
      <c r="M4" s="383"/>
      <c r="N4" s="401" t="s">
        <v>109</v>
      </c>
      <c r="O4" s="391" t="s">
        <v>387</v>
      </c>
      <c r="P4" s="382" t="s">
        <v>379</v>
      </c>
      <c r="Q4" s="382"/>
      <c r="R4" s="383"/>
      <c r="S4" s="388" t="s">
        <v>110</v>
      </c>
      <c r="T4" s="391" t="s">
        <v>447</v>
      </c>
      <c r="U4" s="380" t="s">
        <v>380</v>
      </c>
      <c r="V4" s="382"/>
      <c r="W4" s="383"/>
      <c r="X4" s="380" t="s">
        <v>111</v>
      </c>
      <c r="Y4" s="382"/>
      <c r="Z4" s="382"/>
      <c r="AA4" s="382"/>
      <c r="AB4" s="382"/>
      <c r="AC4" s="383"/>
      <c r="AD4" s="380" t="s">
        <v>279</v>
      </c>
      <c r="AE4" s="382"/>
      <c r="AF4" s="382"/>
    </row>
    <row r="5" spans="1:32" ht="24" customHeight="1">
      <c r="A5" s="397"/>
      <c r="B5" s="394"/>
      <c r="C5" s="384"/>
      <c r="D5" s="385"/>
      <c r="E5" s="394"/>
      <c r="F5" s="384"/>
      <c r="G5" s="385"/>
      <c r="H5" s="394"/>
      <c r="I5" s="384"/>
      <c r="J5" s="385"/>
      <c r="K5" s="394"/>
      <c r="L5" s="384"/>
      <c r="M5" s="385"/>
      <c r="N5" s="392"/>
      <c r="O5" s="392"/>
      <c r="P5" s="384"/>
      <c r="Q5" s="384"/>
      <c r="R5" s="385"/>
      <c r="S5" s="389"/>
      <c r="T5" s="392"/>
      <c r="U5" s="394"/>
      <c r="V5" s="384"/>
      <c r="W5" s="385"/>
      <c r="X5" s="381"/>
      <c r="Y5" s="386"/>
      <c r="Z5" s="386"/>
      <c r="AA5" s="386"/>
      <c r="AB5" s="386"/>
      <c r="AC5" s="387"/>
      <c r="AD5" s="394"/>
      <c r="AE5" s="384"/>
      <c r="AF5" s="384"/>
    </row>
    <row r="6" spans="1:32" ht="9.75" customHeight="1">
      <c r="A6" s="397"/>
      <c r="B6" s="378" t="s">
        <v>19</v>
      </c>
      <c r="C6" s="378" t="s">
        <v>45</v>
      </c>
      <c r="D6" s="383" t="s">
        <v>46</v>
      </c>
      <c r="E6" s="378" t="s">
        <v>19</v>
      </c>
      <c r="F6" s="378" t="s">
        <v>45</v>
      </c>
      <c r="G6" s="383" t="s">
        <v>46</v>
      </c>
      <c r="H6" s="380" t="s">
        <v>19</v>
      </c>
      <c r="I6" s="380" t="s">
        <v>45</v>
      </c>
      <c r="J6" s="378" t="s">
        <v>46</v>
      </c>
      <c r="K6" s="378" t="s">
        <v>19</v>
      </c>
      <c r="L6" s="382" t="s">
        <v>45</v>
      </c>
      <c r="M6" s="378" t="s">
        <v>46</v>
      </c>
      <c r="N6" s="378" t="s">
        <v>46</v>
      </c>
      <c r="O6" s="378" t="s">
        <v>46</v>
      </c>
      <c r="P6" s="386"/>
      <c r="Q6" s="386"/>
      <c r="R6" s="387"/>
      <c r="S6" s="389"/>
      <c r="T6" s="392"/>
      <c r="U6" s="381"/>
      <c r="V6" s="386"/>
      <c r="W6" s="387"/>
      <c r="X6" s="380" t="s">
        <v>554</v>
      </c>
      <c r="Y6" s="382"/>
      <c r="Z6" s="383"/>
      <c r="AA6" s="380" t="s">
        <v>113</v>
      </c>
      <c r="AB6" s="382"/>
      <c r="AC6" s="383"/>
      <c r="AD6" s="381"/>
      <c r="AE6" s="386"/>
      <c r="AF6" s="386"/>
    </row>
    <row r="7" spans="1:32" ht="9.75" customHeight="1">
      <c r="A7" s="397"/>
      <c r="B7" s="399"/>
      <c r="C7" s="399"/>
      <c r="D7" s="385"/>
      <c r="E7" s="399"/>
      <c r="F7" s="399"/>
      <c r="G7" s="385"/>
      <c r="H7" s="394"/>
      <c r="I7" s="394"/>
      <c r="J7" s="399"/>
      <c r="K7" s="399"/>
      <c r="L7" s="384"/>
      <c r="M7" s="399"/>
      <c r="N7" s="399"/>
      <c r="O7" s="399"/>
      <c r="P7" s="383" t="s">
        <v>19</v>
      </c>
      <c r="Q7" s="383" t="s">
        <v>45</v>
      </c>
      <c r="R7" s="383" t="s">
        <v>46</v>
      </c>
      <c r="S7" s="389"/>
      <c r="T7" s="392"/>
      <c r="U7" s="380" t="s">
        <v>19</v>
      </c>
      <c r="V7" s="380" t="s">
        <v>45</v>
      </c>
      <c r="W7" s="378" t="s">
        <v>46</v>
      </c>
      <c r="X7" s="381"/>
      <c r="Y7" s="386"/>
      <c r="Z7" s="387"/>
      <c r="AA7" s="381"/>
      <c r="AB7" s="386"/>
      <c r="AC7" s="387"/>
      <c r="AD7" s="380" t="s">
        <v>19</v>
      </c>
      <c r="AE7" s="380" t="s">
        <v>45</v>
      </c>
      <c r="AF7" s="380" t="s">
        <v>46</v>
      </c>
    </row>
    <row r="8" spans="1:32" ht="18" customHeight="1">
      <c r="A8" s="398"/>
      <c r="B8" s="379"/>
      <c r="C8" s="379"/>
      <c r="D8" s="387"/>
      <c r="E8" s="379"/>
      <c r="F8" s="379"/>
      <c r="G8" s="387"/>
      <c r="H8" s="381"/>
      <c r="I8" s="381"/>
      <c r="J8" s="379"/>
      <c r="K8" s="379"/>
      <c r="L8" s="386"/>
      <c r="M8" s="379"/>
      <c r="N8" s="379"/>
      <c r="O8" s="379"/>
      <c r="P8" s="387"/>
      <c r="Q8" s="387"/>
      <c r="R8" s="387"/>
      <c r="S8" s="390"/>
      <c r="T8" s="393"/>
      <c r="U8" s="381"/>
      <c r="V8" s="381"/>
      <c r="W8" s="379"/>
      <c r="X8" s="185" t="s">
        <v>19</v>
      </c>
      <c r="Y8" s="185" t="s">
        <v>45</v>
      </c>
      <c r="Z8" s="185" t="s">
        <v>46</v>
      </c>
      <c r="AA8" s="185" t="s">
        <v>19</v>
      </c>
      <c r="AB8" s="185" t="s">
        <v>45</v>
      </c>
      <c r="AC8" s="185" t="s">
        <v>46</v>
      </c>
      <c r="AD8" s="381"/>
      <c r="AE8" s="381"/>
      <c r="AF8" s="381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44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108</v>
      </c>
      <c r="B10" s="32">
        <v>1051</v>
      </c>
      <c r="C10" s="32">
        <v>379</v>
      </c>
      <c r="D10" s="32">
        <v>672</v>
      </c>
      <c r="E10" s="32">
        <v>48</v>
      </c>
      <c r="F10" s="32">
        <v>42</v>
      </c>
      <c r="G10" s="32">
        <v>6</v>
      </c>
      <c r="H10" s="32">
        <v>56</v>
      </c>
      <c r="I10" s="32">
        <v>40</v>
      </c>
      <c r="J10" s="32">
        <v>16</v>
      </c>
      <c r="K10" s="32">
        <v>852</v>
      </c>
      <c r="L10" s="32">
        <v>286</v>
      </c>
      <c r="M10" s="32">
        <v>566</v>
      </c>
      <c r="N10" s="32">
        <v>49</v>
      </c>
      <c r="O10" s="73">
        <v>2</v>
      </c>
      <c r="P10" s="32">
        <v>44</v>
      </c>
      <c r="Q10" s="32">
        <v>11</v>
      </c>
      <c r="R10" s="32">
        <v>33</v>
      </c>
      <c r="S10" s="32">
        <v>52</v>
      </c>
      <c r="T10" s="32">
        <v>25</v>
      </c>
      <c r="U10" s="32">
        <v>330</v>
      </c>
      <c r="V10" s="32">
        <v>65</v>
      </c>
      <c r="W10" s="32">
        <v>265</v>
      </c>
      <c r="X10" s="32">
        <v>51</v>
      </c>
      <c r="Y10" s="32">
        <v>14</v>
      </c>
      <c r="Z10" s="32">
        <v>37</v>
      </c>
      <c r="AA10" s="32">
        <v>26</v>
      </c>
      <c r="AB10" s="32">
        <v>0</v>
      </c>
      <c r="AC10" s="32">
        <v>26</v>
      </c>
      <c r="AD10" s="32">
        <v>253</v>
      </c>
      <c r="AE10" s="32">
        <v>51</v>
      </c>
      <c r="AF10" s="32">
        <v>202</v>
      </c>
    </row>
    <row r="11" spans="1:32" ht="15" customHeight="1">
      <c r="A11" s="245" t="s">
        <v>551</v>
      </c>
      <c r="B11" s="32">
        <v>1100</v>
      </c>
      <c r="C11" s="32">
        <v>392</v>
      </c>
      <c r="D11" s="32">
        <v>708</v>
      </c>
      <c r="E11" s="32">
        <v>48</v>
      </c>
      <c r="F11" s="32">
        <v>41</v>
      </c>
      <c r="G11" s="32">
        <v>7</v>
      </c>
      <c r="H11" s="32">
        <v>54</v>
      </c>
      <c r="I11" s="32">
        <v>38</v>
      </c>
      <c r="J11" s="32">
        <v>16</v>
      </c>
      <c r="K11" s="32">
        <v>882</v>
      </c>
      <c r="L11" s="32">
        <v>302</v>
      </c>
      <c r="M11" s="32">
        <v>580</v>
      </c>
      <c r="N11" s="32">
        <v>49</v>
      </c>
      <c r="O11" s="73">
        <v>2</v>
      </c>
      <c r="P11" s="32">
        <v>65</v>
      </c>
      <c r="Q11" s="32">
        <v>11</v>
      </c>
      <c r="R11" s="32">
        <v>54</v>
      </c>
      <c r="S11" s="32">
        <v>51</v>
      </c>
      <c r="T11" s="32">
        <v>24</v>
      </c>
      <c r="U11" s="32">
        <v>330</v>
      </c>
      <c r="V11" s="32">
        <v>63</v>
      </c>
      <c r="W11" s="32">
        <v>267</v>
      </c>
      <c r="X11" s="32">
        <v>50</v>
      </c>
      <c r="Y11" s="32">
        <v>15</v>
      </c>
      <c r="Z11" s="32">
        <v>35</v>
      </c>
      <c r="AA11" s="32">
        <v>25</v>
      </c>
      <c r="AB11" s="32">
        <v>0</v>
      </c>
      <c r="AC11" s="32">
        <v>25</v>
      </c>
      <c r="AD11" s="32">
        <v>255</v>
      </c>
      <c r="AE11" s="32">
        <v>48</v>
      </c>
      <c r="AF11" s="32">
        <v>207</v>
      </c>
    </row>
    <row r="12" spans="1:32" ht="15" customHeight="1">
      <c r="A12" s="245" t="s">
        <v>552</v>
      </c>
      <c r="B12" s="32">
        <v>1115</v>
      </c>
      <c r="C12" s="32">
        <v>391</v>
      </c>
      <c r="D12" s="32">
        <v>724</v>
      </c>
      <c r="E12" s="32">
        <v>48</v>
      </c>
      <c r="F12" s="32">
        <v>39</v>
      </c>
      <c r="G12" s="32">
        <v>9</v>
      </c>
      <c r="H12" s="32">
        <v>54</v>
      </c>
      <c r="I12" s="32">
        <v>42</v>
      </c>
      <c r="J12" s="32">
        <v>12</v>
      </c>
      <c r="K12" s="32">
        <v>889</v>
      </c>
      <c r="L12" s="32">
        <v>299</v>
      </c>
      <c r="M12" s="32">
        <v>590</v>
      </c>
      <c r="N12" s="32">
        <v>49</v>
      </c>
      <c r="O12" s="73">
        <v>3</v>
      </c>
      <c r="P12" s="32">
        <v>72</v>
      </c>
      <c r="Q12" s="32">
        <v>11</v>
      </c>
      <c r="R12" s="32">
        <v>61</v>
      </c>
      <c r="S12" s="32">
        <v>50</v>
      </c>
      <c r="T12" s="32">
        <v>34</v>
      </c>
      <c r="U12" s="32">
        <v>338</v>
      </c>
      <c r="V12" s="32">
        <v>65</v>
      </c>
      <c r="W12" s="32">
        <v>273</v>
      </c>
      <c r="X12" s="32">
        <v>49</v>
      </c>
      <c r="Y12" s="32">
        <v>15</v>
      </c>
      <c r="Z12" s="32">
        <v>34</v>
      </c>
      <c r="AA12" s="32">
        <v>31</v>
      </c>
      <c r="AB12" s="32">
        <v>0</v>
      </c>
      <c r="AC12" s="32">
        <v>31</v>
      </c>
      <c r="AD12" s="32">
        <v>258</v>
      </c>
      <c r="AE12" s="32">
        <v>50</v>
      </c>
      <c r="AF12" s="32">
        <v>208</v>
      </c>
    </row>
    <row r="13" spans="1:32" ht="15" customHeight="1">
      <c r="A13" s="245" t="s">
        <v>383</v>
      </c>
      <c r="B13" s="32">
        <v>1142</v>
      </c>
      <c r="C13" s="32">
        <v>406</v>
      </c>
      <c r="D13" s="32">
        <v>736</v>
      </c>
      <c r="E13" s="32">
        <v>48</v>
      </c>
      <c r="F13" s="32">
        <v>39</v>
      </c>
      <c r="G13" s="32">
        <v>9</v>
      </c>
      <c r="H13" s="32">
        <v>54</v>
      </c>
      <c r="I13" s="32">
        <v>46</v>
      </c>
      <c r="J13" s="32">
        <v>8</v>
      </c>
      <c r="K13" s="32">
        <v>910</v>
      </c>
      <c r="L13" s="32">
        <v>310</v>
      </c>
      <c r="M13" s="32">
        <v>600</v>
      </c>
      <c r="N13" s="32">
        <v>50</v>
      </c>
      <c r="O13" s="73">
        <v>2</v>
      </c>
      <c r="P13" s="32">
        <v>78</v>
      </c>
      <c r="Q13" s="32">
        <v>11</v>
      </c>
      <c r="R13" s="32">
        <v>67</v>
      </c>
      <c r="S13" s="32">
        <v>49</v>
      </c>
      <c r="T13" s="32">
        <v>39</v>
      </c>
      <c r="U13" s="32">
        <v>336</v>
      </c>
      <c r="V13" s="32">
        <v>65</v>
      </c>
      <c r="W13" s="32">
        <v>271</v>
      </c>
      <c r="X13" s="32">
        <v>48</v>
      </c>
      <c r="Y13" s="32">
        <v>14</v>
      </c>
      <c r="Z13" s="32">
        <v>34</v>
      </c>
      <c r="AA13" s="32">
        <v>29</v>
      </c>
      <c r="AB13" s="32">
        <v>0</v>
      </c>
      <c r="AC13" s="32">
        <v>29</v>
      </c>
      <c r="AD13" s="32">
        <v>259</v>
      </c>
      <c r="AE13" s="32">
        <v>51</v>
      </c>
      <c r="AF13" s="32">
        <v>208</v>
      </c>
    </row>
    <row r="14" spans="1:32" s="17" customFormat="1" ht="15" customHeight="1">
      <c r="A14" s="295" t="s">
        <v>384</v>
      </c>
      <c r="B14" s="18">
        <f>SUM(C14,D14)</f>
        <v>1219</v>
      </c>
      <c r="C14" s="18">
        <v>420</v>
      </c>
      <c r="D14" s="18">
        <v>799</v>
      </c>
      <c r="E14" s="18">
        <f>SUM(F14,G14)</f>
        <v>49</v>
      </c>
      <c r="F14" s="18">
        <v>38</v>
      </c>
      <c r="G14" s="18">
        <v>11</v>
      </c>
      <c r="H14" s="18">
        <f>SUM(I14,J14)</f>
        <v>56</v>
      </c>
      <c r="I14" s="18">
        <v>48</v>
      </c>
      <c r="J14" s="18">
        <v>8</v>
      </c>
      <c r="K14" s="18">
        <f>SUM(L14,M14)</f>
        <v>974</v>
      </c>
      <c r="L14" s="18">
        <v>320</v>
      </c>
      <c r="M14" s="18">
        <v>654</v>
      </c>
      <c r="N14" s="18">
        <v>51</v>
      </c>
      <c r="O14" s="19">
        <v>7</v>
      </c>
      <c r="P14" s="18">
        <f>SUM(Q14,R14)</f>
        <v>82</v>
      </c>
      <c r="Q14" s="18">
        <v>14</v>
      </c>
      <c r="R14" s="18">
        <v>68</v>
      </c>
      <c r="S14" s="18">
        <v>55</v>
      </c>
      <c r="T14" s="18">
        <v>43</v>
      </c>
      <c r="U14" s="18">
        <f>SUM(V14,W14)</f>
        <v>349</v>
      </c>
      <c r="V14" s="18">
        <f>SUM(Y14,AB14,AE14)</f>
        <v>64</v>
      </c>
      <c r="W14" s="18">
        <f>SUM(Z14,AC14,AF14)</f>
        <v>285</v>
      </c>
      <c r="X14" s="18">
        <f>SUM(Y14,Z14)</f>
        <v>52</v>
      </c>
      <c r="Y14" s="18">
        <v>13</v>
      </c>
      <c r="Z14" s="18">
        <v>39</v>
      </c>
      <c r="AA14" s="18">
        <f>SUM(AB14,AC14)</f>
        <v>31</v>
      </c>
      <c r="AB14" s="18">
        <v>0</v>
      </c>
      <c r="AC14" s="18">
        <v>31</v>
      </c>
      <c r="AD14" s="18">
        <f>SUM(AE14,AF14)</f>
        <v>266</v>
      </c>
      <c r="AE14" s="18">
        <v>51</v>
      </c>
      <c r="AF14" s="18">
        <v>215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66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</sheetData>
  <sheetProtection/>
  <mergeCells count="41">
    <mergeCell ref="H6:H8"/>
    <mergeCell ref="O6:O8"/>
    <mergeCell ref="K6:K8"/>
    <mergeCell ref="L6:L8"/>
    <mergeCell ref="M6:M8"/>
    <mergeCell ref="N6:N8"/>
    <mergeCell ref="B6:B8"/>
    <mergeCell ref="C6:C8"/>
    <mergeCell ref="D6:D8"/>
    <mergeCell ref="E6:E8"/>
    <mergeCell ref="F6:F8"/>
    <mergeCell ref="G6:G8"/>
    <mergeCell ref="A3:A8"/>
    <mergeCell ref="B4:D5"/>
    <mergeCell ref="E4:G5"/>
    <mergeCell ref="H4:J5"/>
    <mergeCell ref="I6:I8"/>
    <mergeCell ref="J6:J8"/>
    <mergeCell ref="B3:T3"/>
    <mergeCell ref="K4:M5"/>
    <mergeCell ref="N4:N5"/>
    <mergeCell ref="O4:O5"/>
    <mergeCell ref="P7:P8"/>
    <mergeCell ref="Q7:Q8"/>
    <mergeCell ref="R7:R8"/>
    <mergeCell ref="U3:AF3"/>
    <mergeCell ref="V7:V8"/>
    <mergeCell ref="X4:AC5"/>
    <mergeCell ref="AD4:AF6"/>
    <mergeCell ref="X6:Z7"/>
    <mergeCell ref="AA6:AC7"/>
    <mergeCell ref="A1:AF1"/>
    <mergeCell ref="W7:W8"/>
    <mergeCell ref="AD7:AD8"/>
    <mergeCell ref="AE7:AE8"/>
    <mergeCell ref="AF7:AF8"/>
    <mergeCell ref="P4:R6"/>
    <mergeCell ref="S4:S8"/>
    <mergeCell ref="T4:T8"/>
    <mergeCell ref="U4:W6"/>
    <mergeCell ref="U7:U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>
      <c r="A1" s="372" t="s">
        <v>385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</row>
    <row r="2" spans="1:34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593</v>
      </c>
      <c r="M2" s="53"/>
      <c r="N2" s="53"/>
      <c r="O2" s="53"/>
      <c r="P2" s="73"/>
      <c r="Q2" s="66"/>
      <c r="R2" s="66"/>
      <c r="S2" s="66"/>
      <c r="T2" s="66"/>
      <c r="U2" s="66"/>
      <c r="V2" s="66"/>
      <c r="W2" s="66"/>
      <c r="X2" s="66"/>
      <c r="Y2" s="244"/>
      <c r="Z2" s="66"/>
      <c r="AA2" s="66"/>
      <c r="AB2" s="66"/>
      <c r="AC2" s="66"/>
      <c r="AD2" s="66"/>
      <c r="AE2" s="66"/>
      <c r="AF2" s="66"/>
      <c r="AG2" s="66"/>
      <c r="AH2" s="66"/>
    </row>
    <row r="3" spans="1:33" ht="19.5" customHeight="1">
      <c r="A3" s="397" t="s">
        <v>553</v>
      </c>
      <c r="B3" s="395" t="s">
        <v>381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 t="s">
        <v>381</v>
      </c>
      <c r="Q3" s="396"/>
      <c r="R3" s="396"/>
      <c r="S3" s="396"/>
      <c r="T3" s="400"/>
      <c r="U3" s="395" t="s">
        <v>382</v>
      </c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100"/>
    </row>
    <row r="4" spans="1:33" ht="24" customHeight="1">
      <c r="A4" s="397"/>
      <c r="B4" s="380" t="s">
        <v>19</v>
      </c>
      <c r="C4" s="382"/>
      <c r="D4" s="383"/>
      <c r="E4" s="380" t="s">
        <v>376</v>
      </c>
      <c r="F4" s="382"/>
      <c r="G4" s="383"/>
      <c r="H4" s="380" t="s">
        <v>377</v>
      </c>
      <c r="I4" s="382"/>
      <c r="J4" s="383"/>
      <c r="K4" s="380" t="s">
        <v>378</v>
      </c>
      <c r="L4" s="382"/>
      <c r="M4" s="383"/>
      <c r="N4" s="401" t="s">
        <v>109</v>
      </c>
      <c r="O4" s="402" t="s">
        <v>387</v>
      </c>
      <c r="P4" s="382" t="s">
        <v>379</v>
      </c>
      <c r="Q4" s="382"/>
      <c r="R4" s="383"/>
      <c r="S4" s="388" t="s">
        <v>446</v>
      </c>
      <c r="T4" s="391" t="s">
        <v>447</v>
      </c>
      <c r="U4" s="380" t="s">
        <v>380</v>
      </c>
      <c r="V4" s="382"/>
      <c r="W4" s="383"/>
      <c r="X4" s="380" t="s">
        <v>111</v>
      </c>
      <c r="Y4" s="382"/>
      <c r="Z4" s="382"/>
      <c r="AA4" s="382"/>
      <c r="AB4" s="382"/>
      <c r="AC4" s="383"/>
      <c r="AD4" s="380" t="s">
        <v>279</v>
      </c>
      <c r="AE4" s="382"/>
      <c r="AF4" s="382"/>
      <c r="AG4" s="100"/>
    </row>
    <row r="5" spans="1:33" ht="24" customHeight="1">
      <c r="A5" s="397"/>
      <c r="B5" s="394"/>
      <c r="C5" s="384"/>
      <c r="D5" s="385"/>
      <c r="E5" s="394"/>
      <c r="F5" s="384"/>
      <c r="G5" s="385"/>
      <c r="H5" s="394"/>
      <c r="I5" s="384"/>
      <c r="J5" s="385"/>
      <c r="K5" s="394"/>
      <c r="L5" s="384"/>
      <c r="M5" s="385"/>
      <c r="N5" s="392"/>
      <c r="O5" s="403"/>
      <c r="P5" s="384"/>
      <c r="Q5" s="384"/>
      <c r="R5" s="385"/>
      <c r="S5" s="389"/>
      <c r="T5" s="392"/>
      <c r="U5" s="394"/>
      <c r="V5" s="384"/>
      <c r="W5" s="385"/>
      <c r="X5" s="381"/>
      <c r="Y5" s="386"/>
      <c r="Z5" s="386"/>
      <c r="AA5" s="386"/>
      <c r="AB5" s="386"/>
      <c r="AC5" s="387"/>
      <c r="AD5" s="394"/>
      <c r="AE5" s="384"/>
      <c r="AF5" s="384"/>
      <c r="AG5" s="100"/>
    </row>
    <row r="6" spans="1:33" ht="24" customHeight="1">
      <c r="A6" s="397"/>
      <c r="B6" s="394"/>
      <c r="C6" s="384"/>
      <c r="D6" s="385"/>
      <c r="E6" s="394"/>
      <c r="F6" s="384"/>
      <c r="G6" s="385"/>
      <c r="H6" s="394"/>
      <c r="I6" s="384"/>
      <c r="J6" s="385"/>
      <c r="K6" s="394"/>
      <c r="L6" s="384"/>
      <c r="M6" s="385"/>
      <c r="N6" s="392"/>
      <c r="O6" s="404"/>
      <c r="P6" s="386"/>
      <c r="Q6" s="386"/>
      <c r="R6" s="387"/>
      <c r="S6" s="389"/>
      <c r="T6" s="392"/>
      <c r="U6" s="381"/>
      <c r="V6" s="386"/>
      <c r="W6" s="387"/>
      <c r="X6" s="380" t="s">
        <v>554</v>
      </c>
      <c r="Y6" s="382"/>
      <c r="Z6" s="383"/>
      <c r="AA6" s="380" t="s">
        <v>113</v>
      </c>
      <c r="AB6" s="382"/>
      <c r="AC6" s="383"/>
      <c r="AD6" s="381"/>
      <c r="AE6" s="386"/>
      <c r="AF6" s="386"/>
      <c r="AG6" s="100"/>
    </row>
    <row r="7" spans="1:33" ht="9.75" customHeight="1">
      <c r="A7" s="397"/>
      <c r="B7" s="378" t="s">
        <v>19</v>
      </c>
      <c r="C7" s="378" t="s">
        <v>45</v>
      </c>
      <c r="D7" s="383" t="s">
        <v>46</v>
      </c>
      <c r="E7" s="378" t="s">
        <v>19</v>
      </c>
      <c r="F7" s="378" t="s">
        <v>45</v>
      </c>
      <c r="G7" s="383" t="s">
        <v>46</v>
      </c>
      <c r="H7" s="380" t="s">
        <v>19</v>
      </c>
      <c r="I7" s="380" t="s">
        <v>45</v>
      </c>
      <c r="J7" s="378" t="s">
        <v>46</v>
      </c>
      <c r="K7" s="378" t="s">
        <v>19</v>
      </c>
      <c r="L7" s="382" t="s">
        <v>45</v>
      </c>
      <c r="M7" s="378" t="s">
        <v>46</v>
      </c>
      <c r="N7" s="378" t="s">
        <v>46</v>
      </c>
      <c r="O7" s="380" t="s">
        <v>46</v>
      </c>
      <c r="P7" s="383" t="s">
        <v>19</v>
      </c>
      <c r="Q7" s="383" t="s">
        <v>45</v>
      </c>
      <c r="R7" s="383" t="s">
        <v>46</v>
      </c>
      <c r="S7" s="389"/>
      <c r="T7" s="392"/>
      <c r="U7" s="380" t="s">
        <v>19</v>
      </c>
      <c r="V7" s="380" t="s">
        <v>45</v>
      </c>
      <c r="W7" s="378" t="s">
        <v>46</v>
      </c>
      <c r="X7" s="381"/>
      <c r="Y7" s="386"/>
      <c r="Z7" s="387"/>
      <c r="AA7" s="381"/>
      <c r="AB7" s="386"/>
      <c r="AC7" s="387"/>
      <c r="AD7" s="380" t="s">
        <v>19</v>
      </c>
      <c r="AE7" s="380" t="s">
        <v>45</v>
      </c>
      <c r="AF7" s="380" t="s">
        <v>46</v>
      </c>
      <c r="AG7" s="100"/>
    </row>
    <row r="8" spans="1:33" ht="18" customHeight="1">
      <c r="A8" s="398"/>
      <c r="B8" s="379"/>
      <c r="C8" s="379"/>
      <c r="D8" s="387"/>
      <c r="E8" s="379"/>
      <c r="F8" s="379"/>
      <c r="G8" s="387"/>
      <c r="H8" s="381"/>
      <c r="I8" s="381"/>
      <c r="J8" s="379"/>
      <c r="K8" s="379"/>
      <c r="L8" s="386"/>
      <c r="M8" s="379"/>
      <c r="N8" s="379"/>
      <c r="O8" s="381"/>
      <c r="P8" s="387"/>
      <c r="Q8" s="387"/>
      <c r="R8" s="387"/>
      <c r="S8" s="390"/>
      <c r="T8" s="393"/>
      <c r="U8" s="381"/>
      <c r="V8" s="381"/>
      <c r="W8" s="379"/>
      <c r="X8" s="185" t="s">
        <v>19</v>
      </c>
      <c r="Y8" s="185" t="s">
        <v>45</v>
      </c>
      <c r="Z8" s="185" t="s">
        <v>46</v>
      </c>
      <c r="AA8" s="185" t="s">
        <v>19</v>
      </c>
      <c r="AB8" s="185" t="s">
        <v>45</v>
      </c>
      <c r="AC8" s="185" t="s">
        <v>46</v>
      </c>
      <c r="AD8" s="381"/>
      <c r="AE8" s="381"/>
      <c r="AF8" s="381"/>
      <c r="AG8" s="100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108</v>
      </c>
      <c r="B10" s="32">
        <v>645</v>
      </c>
      <c r="C10" s="32">
        <v>427</v>
      </c>
      <c r="D10" s="32">
        <v>218</v>
      </c>
      <c r="E10" s="32">
        <f>SUM(F10:G10)</f>
        <v>22</v>
      </c>
      <c r="F10" s="32">
        <v>22</v>
      </c>
      <c r="G10" s="87" t="s">
        <v>405</v>
      </c>
      <c r="H10" s="32">
        <f>SUM(I10:J10)</f>
        <v>26</v>
      </c>
      <c r="I10" s="32">
        <v>26</v>
      </c>
      <c r="J10" s="87" t="s">
        <v>405</v>
      </c>
      <c r="K10" s="32">
        <f>SUM(L10:M10)</f>
        <v>573</v>
      </c>
      <c r="L10" s="32">
        <v>379</v>
      </c>
      <c r="M10" s="32">
        <v>194</v>
      </c>
      <c r="N10" s="32">
        <v>22</v>
      </c>
      <c r="O10" s="32">
        <v>2</v>
      </c>
      <c r="P10" s="32">
        <v>44</v>
      </c>
      <c r="Q10" s="32">
        <v>11</v>
      </c>
      <c r="R10" s="32">
        <v>33</v>
      </c>
      <c r="S10" s="32">
        <v>52</v>
      </c>
      <c r="T10" s="32">
        <v>25</v>
      </c>
      <c r="U10" s="32">
        <v>330</v>
      </c>
      <c r="V10" s="32">
        <v>65</v>
      </c>
      <c r="W10" s="32">
        <v>265</v>
      </c>
      <c r="X10" s="32">
        <v>51</v>
      </c>
      <c r="Y10" s="32">
        <v>14</v>
      </c>
      <c r="Z10" s="32">
        <v>37</v>
      </c>
      <c r="AA10" s="32">
        <v>26</v>
      </c>
      <c r="AB10" s="87" t="s">
        <v>405</v>
      </c>
      <c r="AC10" s="32">
        <v>26</v>
      </c>
      <c r="AD10" s="32">
        <v>253</v>
      </c>
      <c r="AE10" s="32">
        <v>51</v>
      </c>
      <c r="AF10" s="32">
        <v>202</v>
      </c>
    </row>
    <row r="11" spans="1:32" ht="15" customHeight="1">
      <c r="A11" s="245" t="s">
        <v>551</v>
      </c>
      <c r="B11" s="32">
        <v>653</v>
      </c>
      <c r="C11" s="32">
        <v>438</v>
      </c>
      <c r="D11" s="32">
        <v>215</v>
      </c>
      <c r="E11" s="32">
        <f>SUM(F11:G11)</f>
        <v>22</v>
      </c>
      <c r="F11" s="32">
        <v>22</v>
      </c>
      <c r="G11" s="87" t="s">
        <v>405</v>
      </c>
      <c r="H11" s="32">
        <f>SUM(I11:J11)</f>
        <v>26</v>
      </c>
      <c r="I11" s="32">
        <v>26</v>
      </c>
      <c r="J11" s="87" t="s">
        <v>405</v>
      </c>
      <c r="K11" s="32">
        <f>SUM(L11:M11)</f>
        <v>580</v>
      </c>
      <c r="L11" s="32">
        <v>390</v>
      </c>
      <c r="M11" s="32">
        <v>190</v>
      </c>
      <c r="N11" s="32">
        <v>22</v>
      </c>
      <c r="O11" s="32">
        <v>3</v>
      </c>
      <c r="P11" s="32">
        <v>65</v>
      </c>
      <c r="Q11" s="32">
        <v>11</v>
      </c>
      <c r="R11" s="32">
        <v>54</v>
      </c>
      <c r="S11" s="32">
        <v>51</v>
      </c>
      <c r="T11" s="32">
        <v>24</v>
      </c>
      <c r="U11" s="32">
        <v>330</v>
      </c>
      <c r="V11" s="32">
        <v>63</v>
      </c>
      <c r="W11" s="32">
        <v>267</v>
      </c>
      <c r="X11" s="32">
        <v>50</v>
      </c>
      <c r="Y11" s="32">
        <v>15</v>
      </c>
      <c r="Z11" s="32">
        <v>35</v>
      </c>
      <c r="AA11" s="32">
        <v>25</v>
      </c>
      <c r="AB11" s="87" t="s">
        <v>405</v>
      </c>
      <c r="AC11" s="32">
        <v>25</v>
      </c>
      <c r="AD11" s="32">
        <v>255</v>
      </c>
      <c r="AE11" s="32">
        <v>48</v>
      </c>
      <c r="AF11" s="32">
        <v>207</v>
      </c>
    </row>
    <row r="12" spans="1:33" ht="15" customHeight="1">
      <c r="A12" s="245" t="s">
        <v>552</v>
      </c>
      <c r="B12" s="32">
        <v>678</v>
      </c>
      <c r="C12" s="32">
        <v>428</v>
      </c>
      <c r="D12" s="32">
        <v>250</v>
      </c>
      <c r="E12" s="32">
        <f>SUM(F12:G12)</f>
        <v>22</v>
      </c>
      <c r="F12" s="32">
        <v>22</v>
      </c>
      <c r="G12" s="87" t="s">
        <v>405</v>
      </c>
      <c r="H12" s="32">
        <f>SUM(I12:J12)</f>
        <v>27</v>
      </c>
      <c r="I12" s="32">
        <v>26</v>
      </c>
      <c r="J12" s="32">
        <v>1</v>
      </c>
      <c r="K12" s="32">
        <f>SUM(L12:M12)</f>
        <v>565</v>
      </c>
      <c r="L12" s="32">
        <f>373+1</f>
        <v>374</v>
      </c>
      <c r="M12" s="32">
        <f>192-1</f>
        <v>191</v>
      </c>
      <c r="N12" s="32">
        <v>22</v>
      </c>
      <c r="O12" s="32">
        <v>4</v>
      </c>
      <c r="P12" s="32">
        <v>72</v>
      </c>
      <c r="Q12" s="32">
        <v>11</v>
      </c>
      <c r="R12" s="32">
        <v>61</v>
      </c>
      <c r="S12" s="32">
        <v>50</v>
      </c>
      <c r="T12" s="32">
        <v>34</v>
      </c>
      <c r="U12" s="32">
        <v>338</v>
      </c>
      <c r="V12" s="32">
        <v>65</v>
      </c>
      <c r="W12" s="32">
        <v>273</v>
      </c>
      <c r="X12" s="32">
        <v>49</v>
      </c>
      <c r="Y12" s="32">
        <v>15</v>
      </c>
      <c r="Z12" s="32">
        <v>34</v>
      </c>
      <c r="AA12" s="32">
        <v>31</v>
      </c>
      <c r="AB12" s="87" t="s">
        <v>405</v>
      </c>
      <c r="AC12" s="32">
        <v>31</v>
      </c>
      <c r="AD12" s="32">
        <v>258</v>
      </c>
      <c r="AE12" s="32">
        <v>50</v>
      </c>
      <c r="AF12" s="32">
        <v>208</v>
      </c>
      <c r="AG12" s="31" t="s">
        <v>0</v>
      </c>
    </row>
    <row r="13" spans="1:32" ht="15" customHeight="1">
      <c r="A13" s="245" t="s">
        <v>383</v>
      </c>
      <c r="B13" s="32">
        <v>680</v>
      </c>
      <c r="C13" s="32">
        <v>422</v>
      </c>
      <c r="D13" s="32">
        <v>258</v>
      </c>
      <c r="E13" s="32">
        <v>22</v>
      </c>
      <c r="F13" s="32">
        <v>22</v>
      </c>
      <c r="G13" s="87" t="s">
        <v>405</v>
      </c>
      <c r="H13" s="32">
        <v>27</v>
      </c>
      <c r="I13" s="32">
        <v>26</v>
      </c>
      <c r="J13" s="32">
        <v>1</v>
      </c>
      <c r="K13" s="32">
        <v>565</v>
      </c>
      <c r="L13" s="32">
        <v>359</v>
      </c>
      <c r="M13" s="32">
        <v>206</v>
      </c>
      <c r="N13" s="32">
        <v>22</v>
      </c>
      <c r="O13" s="32">
        <v>3</v>
      </c>
      <c r="P13" s="32">
        <v>78</v>
      </c>
      <c r="Q13" s="32">
        <v>11</v>
      </c>
      <c r="R13" s="32">
        <v>67</v>
      </c>
      <c r="S13" s="32">
        <v>49</v>
      </c>
      <c r="T13" s="32">
        <v>39</v>
      </c>
      <c r="U13" s="32">
        <v>336</v>
      </c>
      <c r="V13" s="32">
        <v>65</v>
      </c>
      <c r="W13" s="32">
        <v>271</v>
      </c>
      <c r="X13" s="32">
        <v>48</v>
      </c>
      <c r="Y13" s="32">
        <v>14</v>
      </c>
      <c r="Z13" s="32">
        <v>34</v>
      </c>
      <c r="AA13" s="32">
        <v>29</v>
      </c>
      <c r="AB13" s="87" t="s">
        <v>405</v>
      </c>
      <c r="AC13" s="32">
        <v>29</v>
      </c>
      <c r="AD13" s="32">
        <v>259</v>
      </c>
      <c r="AE13" s="32">
        <v>51</v>
      </c>
      <c r="AF13" s="32">
        <v>208</v>
      </c>
    </row>
    <row r="14" spans="1:32" s="17" customFormat="1" ht="15" customHeight="1">
      <c r="A14" s="295" t="s">
        <v>384</v>
      </c>
      <c r="B14" s="18">
        <f>SUM(C14,D14)</f>
        <v>684</v>
      </c>
      <c r="C14" s="18">
        <v>426</v>
      </c>
      <c r="D14" s="18">
        <v>258</v>
      </c>
      <c r="E14" s="18">
        <f>SUM(F14,G14)</f>
        <v>22</v>
      </c>
      <c r="F14" s="18">
        <v>22</v>
      </c>
      <c r="G14" s="261" t="s">
        <v>405</v>
      </c>
      <c r="H14" s="18">
        <f>SUM(I14,J14)</f>
        <v>27</v>
      </c>
      <c r="I14" s="18">
        <v>26</v>
      </c>
      <c r="J14" s="18">
        <v>1</v>
      </c>
      <c r="K14" s="18">
        <f>SUM(L14,M14)</f>
        <v>572</v>
      </c>
      <c r="L14" s="18">
        <v>369</v>
      </c>
      <c r="M14" s="18">
        <v>203</v>
      </c>
      <c r="N14" s="18">
        <v>22</v>
      </c>
      <c r="O14" s="18">
        <v>5</v>
      </c>
      <c r="P14" s="18">
        <f>SUM(Q14,R14)</f>
        <v>82</v>
      </c>
      <c r="Q14" s="18">
        <v>14</v>
      </c>
      <c r="R14" s="18">
        <v>68</v>
      </c>
      <c r="S14" s="18">
        <v>55</v>
      </c>
      <c r="T14" s="18">
        <v>43</v>
      </c>
      <c r="U14" s="18">
        <f>SUM(V14,W14)</f>
        <v>349</v>
      </c>
      <c r="V14" s="18">
        <f>SUM(Y14,AB14,AE14)</f>
        <v>64</v>
      </c>
      <c r="W14" s="18">
        <f>SUM(Z14,AC14,AF14)</f>
        <v>285</v>
      </c>
      <c r="X14" s="18">
        <f>SUM(Y14,Z14)</f>
        <v>52</v>
      </c>
      <c r="Y14" s="18">
        <v>13</v>
      </c>
      <c r="Z14" s="18">
        <v>39</v>
      </c>
      <c r="AA14" s="18">
        <f>SUM(AB14,AC14)</f>
        <v>31</v>
      </c>
      <c r="AB14" s="261" t="s">
        <v>405</v>
      </c>
      <c r="AC14" s="18">
        <v>31</v>
      </c>
      <c r="AD14" s="18">
        <f>SUM(AE14,AF14)</f>
        <v>266</v>
      </c>
      <c r="AE14" s="18">
        <v>51</v>
      </c>
      <c r="AF14" s="18">
        <v>215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448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32" s="66" customFormat="1" ht="16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08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335"/>
      <c r="AD17" s="335"/>
      <c r="AE17" s="31"/>
      <c r="AF17" s="31"/>
    </row>
  </sheetData>
  <sheetProtection/>
  <mergeCells count="42">
    <mergeCell ref="AE7:AE8"/>
    <mergeCell ref="AA6:AC7"/>
    <mergeCell ref="AD4:AF6"/>
    <mergeCell ref="X6:Z7"/>
    <mergeCell ref="P7:P8"/>
    <mergeCell ref="Q7:Q8"/>
    <mergeCell ref="R7:R8"/>
    <mergeCell ref="U7:U8"/>
    <mergeCell ref="AF7:AF8"/>
    <mergeCell ref="V7:V8"/>
    <mergeCell ref="W7:W8"/>
    <mergeCell ref="AD7:AD8"/>
    <mergeCell ref="E4:G6"/>
    <mergeCell ref="H4:J6"/>
    <mergeCell ref="A1:AF1"/>
    <mergeCell ref="P3:T3"/>
    <mergeCell ref="U3:AF3"/>
    <mergeCell ref="P4:R6"/>
    <mergeCell ref="S4:S8"/>
    <mergeCell ref="T4:T8"/>
    <mergeCell ref="U4:W6"/>
    <mergeCell ref="X4:AC5"/>
    <mergeCell ref="H7:H8"/>
    <mergeCell ref="B3:O3"/>
    <mergeCell ref="O7:O8"/>
    <mergeCell ref="B7:B8"/>
    <mergeCell ref="N4:N6"/>
    <mergeCell ref="N7:N8"/>
    <mergeCell ref="K7:K8"/>
    <mergeCell ref="L7:L8"/>
    <mergeCell ref="M7:M8"/>
    <mergeCell ref="G7:G8"/>
    <mergeCell ref="J7:J8"/>
    <mergeCell ref="B4:D6"/>
    <mergeCell ref="F7:F8"/>
    <mergeCell ref="I7:I8"/>
    <mergeCell ref="A3:A8"/>
    <mergeCell ref="O4:O6"/>
    <mergeCell ref="K4:M6"/>
    <mergeCell ref="C7:C8"/>
    <mergeCell ref="D7:D8"/>
    <mergeCell ref="E7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11" s="27" customFormat="1" ht="18" customHeight="1">
      <c r="A1" s="358" t="s">
        <v>368</v>
      </c>
      <c r="B1" s="358"/>
      <c r="C1" s="358"/>
      <c r="D1" s="358"/>
      <c r="E1" s="358"/>
      <c r="F1" s="358"/>
      <c r="G1" s="358"/>
      <c r="H1" s="26"/>
      <c r="I1" s="26"/>
      <c r="J1" s="26"/>
      <c r="K1" s="26"/>
    </row>
    <row r="2" spans="1:7" s="31" customFormat="1" ht="7.5" customHeight="1">
      <c r="A2" s="79"/>
      <c r="B2" s="238"/>
      <c r="C2" s="235"/>
      <c r="D2" s="239"/>
      <c r="E2" s="239"/>
      <c r="F2" s="239"/>
      <c r="G2" s="239"/>
    </row>
    <row r="3" spans="1:7" s="31" customFormat="1" ht="18" customHeight="1">
      <c r="A3" s="359" t="s">
        <v>372</v>
      </c>
      <c r="B3" s="359"/>
      <c r="C3" s="359"/>
      <c r="D3" s="359"/>
      <c r="E3" s="359"/>
      <c r="F3" s="359"/>
      <c r="G3" s="359"/>
    </row>
    <row r="4" spans="1:7" s="31" customFormat="1" ht="7.5" customHeight="1">
      <c r="A4" s="79"/>
      <c r="B4" s="238"/>
      <c r="C4" s="235"/>
      <c r="D4" s="239"/>
      <c r="E4" s="239"/>
      <c r="F4" s="239"/>
      <c r="G4" s="239"/>
    </row>
    <row r="5" spans="1:7" s="31" customFormat="1" ht="18" customHeight="1">
      <c r="A5" s="360" t="s">
        <v>367</v>
      </c>
      <c r="B5" s="360"/>
      <c r="C5" s="360"/>
      <c r="D5" s="360"/>
      <c r="E5" s="360"/>
      <c r="F5" s="360"/>
      <c r="G5" s="360"/>
    </row>
    <row r="6" spans="1:7" s="31" customFormat="1" ht="18" customHeight="1" thickBot="1">
      <c r="A6" s="65"/>
      <c r="B6" s="229"/>
      <c r="C6" s="229"/>
      <c r="D6" s="229"/>
      <c r="E6" s="407" t="s">
        <v>363</v>
      </c>
      <c r="F6" s="407"/>
      <c r="G6" s="407"/>
    </row>
    <row r="7" spans="1:8" s="31" customFormat="1" ht="18" customHeight="1">
      <c r="A7" s="355" t="s">
        <v>263</v>
      </c>
      <c r="B7" s="408" t="s">
        <v>364</v>
      </c>
      <c r="C7" s="410"/>
      <c r="D7" s="408" t="s">
        <v>365</v>
      </c>
      <c r="E7" s="410"/>
      <c r="F7" s="408" t="s">
        <v>366</v>
      </c>
      <c r="G7" s="409"/>
      <c r="H7" s="66"/>
    </row>
    <row r="8" spans="1:8" s="31" customFormat="1" ht="18" customHeight="1">
      <c r="A8" s="353"/>
      <c r="B8" s="231" t="s">
        <v>45</v>
      </c>
      <c r="C8" s="231" t="s">
        <v>46</v>
      </c>
      <c r="D8" s="231" t="s">
        <v>45</v>
      </c>
      <c r="E8" s="231" t="s">
        <v>46</v>
      </c>
      <c r="F8" s="231" t="s">
        <v>45</v>
      </c>
      <c r="G8" s="230" t="s">
        <v>46</v>
      </c>
      <c r="H8" s="66"/>
    </row>
    <row r="9" spans="1:7" s="31" customFormat="1" ht="6" customHeight="1">
      <c r="A9" s="186"/>
      <c r="B9" s="238"/>
      <c r="C9" s="235"/>
      <c r="D9" s="239"/>
      <c r="E9" s="239"/>
      <c r="F9" s="239"/>
      <c r="G9" s="239"/>
    </row>
    <row r="10" spans="1:7" s="31" customFormat="1" ht="16.5" customHeight="1">
      <c r="A10" s="59"/>
      <c r="B10" s="405" t="s">
        <v>360</v>
      </c>
      <c r="C10" s="406"/>
      <c r="D10" s="239"/>
      <c r="E10" s="239"/>
      <c r="F10" s="239"/>
      <c r="G10" s="239"/>
    </row>
    <row r="11" spans="1:7" s="31" customFormat="1" ht="16.5" customHeight="1">
      <c r="A11" s="59" t="s">
        <v>206</v>
      </c>
      <c r="B11" s="235">
        <v>116.3</v>
      </c>
      <c r="C11" s="235">
        <v>115.6</v>
      </c>
      <c r="D11" s="239">
        <v>21.5</v>
      </c>
      <c r="E11" s="239">
        <v>20.9</v>
      </c>
      <c r="F11" s="239">
        <v>64.7</v>
      </c>
      <c r="G11" s="239">
        <v>64.4</v>
      </c>
    </row>
    <row r="12" spans="1:7" s="31" customFormat="1" ht="16.5" customHeight="1">
      <c r="A12" s="59">
        <v>15</v>
      </c>
      <c r="B12" s="235">
        <v>116.6</v>
      </c>
      <c r="C12" s="235">
        <v>115.8</v>
      </c>
      <c r="D12" s="239">
        <v>21.5</v>
      </c>
      <c r="E12" s="239">
        <v>21.1</v>
      </c>
      <c r="F12" s="239">
        <v>64.9</v>
      </c>
      <c r="G12" s="239">
        <v>64.7</v>
      </c>
    </row>
    <row r="13" spans="1:7" s="31" customFormat="1" ht="16.5" customHeight="1">
      <c r="A13" s="59">
        <v>16</v>
      </c>
      <c r="B13" s="235">
        <v>116.4</v>
      </c>
      <c r="C13" s="235">
        <v>115.6</v>
      </c>
      <c r="D13" s="239">
        <v>21.4</v>
      </c>
      <c r="E13" s="239">
        <v>20.8</v>
      </c>
      <c r="F13" s="239">
        <v>64.8</v>
      </c>
      <c r="G13" s="239">
        <v>64.8</v>
      </c>
    </row>
    <row r="14" spans="1:7" s="31" customFormat="1" ht="16.5" customHeight="1">
      <c r="A14" s="59">
        <v>17</v>
      </c>
      <c r="B14" s="235">
        <v>116.4</v>
      </c>
      <c r="C14" s="235">
        <v>115.7</v>
      </c>
      <c r="D14" s="239">
        <v>21.4</v>
      </c>
      <c r="E14" s="239">
        <v>20.9</v>
      </c>
      <c r="F14" s="239">
        <v>64.9</v>
      </c>
      <c r="G14" s="239">
        <v>64.4</v>
      </c>
    </row>
    <row r="15" spans="1:7" s="17" customFormat="1" ht="16.5" customHeight="1">
      <c r="A15" s="258">
        <v>18</v>
      </c>
      <c r="B15" s="338">
        <v>116.6</v>
      </c>
      <c r="C15" s="338">
        <v>115.6</v>
      </c>
      <c r="D15" s="338">
        <v>21.5</v>
      </c>
      <c r="E15" s="338">
        <v>20.8</v>
      </c>
      <c r="F15" s="338">
        <v>64.8</v>
      </c>
      <c r="G15" s="338">
        <v>64.3</v>
      </c>
    </row>
    <row r="16" spans="1:7" s="31" customFormat="1" ht="16.5" customHeight="1">
      <c r="A16" s="59"/>
      <c r="B16" s="238"/>
      <c r="C16" s="235"/>
      <c r="D16" s="239"/>
      <c r="E16" s="239"/>
      <c r="F16" s="239"/>
      <c r="G16" s="239"/>
    </row>
    <row r="17" spans="1:7" s="31" customFormat="1" ht="16.5" customHeight="1">
      <c r="A17" s="59"/>
      <c r="B17" s="405" t="s">
        <v>361</v>
      </c>
      <c r="C17" s="406"/>
      <c r="D17" s="239"/>
      <c r="E17" s="239"/>
      <c r="F17" s="239"/>
      <c r="G17" s="239"/>
    </row>
    <row r="18" spans="1:7" s="31" customFormat="1" ht="16.5" customHeight="1">
      <c r="A18" s="59" t="s">
        <v>206</v>
      </c>
      <c r="B18" s="235">
        <v>122.3</v>
      </c>
      <c r="C18" s="235">
        <v>121.6</v>
      </c>
      <c r="D18" s="239">
        <v>24.3</v>
      </c>
      <c r="E18" s="239">
        <v>23.5</v>
      </c>
      <c r="F18" s="239">
        <v>67.4</v>
      </c>
      <c r="G18" s="239">
        <v>67.1</v>
      </c>
    </row>
    <row r="19" spans="1:7" s="31" customFormat="1" ht="16.5" customHeight="1">
      <c r="A19" s="59">
        <v>15</v>
      </c>
      <c r="B19" s="235">
        <v>122.3</v>
      </c>
      <c r="C19" s="235">
        <v>121.4</v>
      </c>
      <c r="D19" s="239">
        <v>24.1</v>
      </c>
      <c r="E19" s="239">
        <v>23.4</v>
      </c>
      <c r="F19" s="239">
        <v>67.5</v>
      </c>
      <c r="G19" s="239">
        <v>67.1</v>
      </c>
    </row>
    <row r="20" spans="1:7" s="31" customFormat="1" ht="16.5" customHeight="1">
      <c r="A20" s="59">
        <v>16</v>
      </c>
      <c r="B20" s="235">
        <v>122.6</v>
      </c>
      <c r="C20" s="235">
        <v>121.7</v>
      </c>
      <c r="D20" s="239">
        <v>24</v>
      </c>
      <c r="E20" s="239">
        <v>23.4</v>
      </c>
      <c r="F20" s="239">
        <v>66.4</v>
      </c>
      <c r="G20" s="239">
        <v>66.8</v>
      </c>
    </row>
    <row r="21" spans="1:7" s="31" customFormat="1" ht="16.5" customHeight="1">
      <c r="A21" s="59">
        <v>17</v>
      </c>
      <c r="B21" s="235">
        <v>122.5</v>
      </c>
      <c r="C21" s="235">
        <v>121.2</v>
      </c>
      <c r="D21" s="239">
        <v>24.2</v>
      </c>
      <c r="E21" s="239">
        <v>23.3</v>
      </c>
      <c r="F21" s="239">
        <v>67.7</v>
      </c>
      <c r="G21" s="239">
        <v>67</v>
      </c>
    </row>
    <row r="22" spans="1:7" s="17" customFormat="1" ht="16.5" customHeight="1">
      <c r="A22" s="258">
        <v>18</v>
      </c>
      <c r="B22" s="338">
        <v>122.1</v>
      </c>
      <c r="C22" s="339">
        <v>121.6</v>
      </c>
      <c r="D22" s="340">
        <v>24.3</v>
      </c>
      <c r="E22" s="340">
        <v>23.5</v>
      </c>
      <c r="F22" s="340">
        <v>67.6</v>
      </c>
      <c r="G22" s="340">
        <v>67.2</v>
      </c>
    </row>
    <row r="23" spans="1:7" s="31" customFormat="1" ht="16.5" customHeight="1">
      <c r="A23" s="59"/>
      <c r="B23" s="238"/>
      <c r="C23" s="235"/>
      <c r="D23" s="239"/>
      <c r="E23" s="239"/>
      <c r="F23" s="239"/>
      <c r="G23" s="239"/>
    </row>
    <row r="24" spans="1:7" s="31" customFormat="1" ht="16.5" customHeight="1">
      <c r="A24" s="59"/>
      <c r="B24" s="405" t="s">
        <v>362</v>
      </c>
      <c r="C24" s="406"/>
      <c r="D24" s="239"/>
      <c r="E24" s="239"/>
      <c r="F24" s="239"/>
      <c r="G24" s="239"/>
    </row>
    <row r="25" spans="1:7" s="31" customFormat="1" ht="16.5" customHeight="1">
      <c r="A25" s="59" t="s">
        <v>206</v>
      </c>
      <c r="B25" s="235">
        <v>128.2</v>
      </c>
      <c r="C25" s="235">
        <v>127</v>
      </c>
      <c r="D25" s="239">
        <v>27.8</v>
      </c>
      <c r="E25" s="239">
        <v>26.5</v>
      </c>
      <c r="F25" s="239">
        <v>70.2</v>
      </c>
      <c r="G25" s="239">
        <v>69.6</v>
      </c>
    </row>
    <row r="26" spans="1:7" s="31" customFormat="1" ht="16.5" customHeight="1">
      <c r="A26" s="59">
        <v>15</v>
      </c>
      <c r="B26" s="235">
        <v>128.1</v>
      </c>
      <c r="C26" s="235">
        <v>127.3</v>
      </c>
      <c r="D26" s="239">
        <v>26.5</v>
      </c>
      <c r="E26" s="239">
        <v>26.6</v>
      </c>
      <c r="F26" s="239">
        <v>70.2</v>
      </c>
      <c r="G26" s="239">
        <v>69.7</v>
      </c>
    </row>
    <row r="27" spans="1:7" s="31" customFormat="1" ht="16.5" customHeight="1">
      <c r="A27" s="59">
        <v>16</v>
      </c>
      <c r="B27" s="235">
        <v>128</v>
      </c>
      <c r="C27" s="235">
        <v>127.3</v>
      </c>
      <c r="D27" s="239">
        <v>27.2</v>
      </c>
      <c r="E27" s="239">
        <v>26.4</v>
      </c>
      <c r="F27" s="239">
        <v>70</v>
      </c>
      <c r="G27" s="239">
        <v>70.3</v>
      </c>
    </row>
    <row r="28" spans="1:7" s="31" customFormat="1" ht="16.5" customHeight="1">
      <c r="A28" s="59">
        <v>17</v>
      </c>
      <c r="B28" s="235">
        <v>128</v>
      </c>
      <c r="C28" s="235">
        <v>127.5</v>
      </c>
      <c r="D28" s="239">
        <v>27.2</v>
      </c>
      <c r="E28" s="239">
        <v>26.5</v>
      </c>
      <c r="F28" s="239">
        <v>69.7</v>
      </c>
      <c r="G28" s="239">
        <v>69.9</v>
      </c>
    </row>
    <row r="29" spans="1:7" s="17" customFormat="1" ht="16.5" customHeight="1">
      <c r="A29" s="258">
        <v>18</v>
      </c>
      <c r="B29" s="338">
        <v>128.2</v>
      </c>
      <c r="C29" s="339">
        <v>127</v>
      </c>
      <c r="D29" s="340">
        <v>27.3</v>
      </c>
      <c r="E29" s="340">
        <v>26.1</v>
      </c>
      <c r="F29" s="340">
        <v>70.1</v>
      </c>
      <c r="G29" s="340">
        <v>69.8</v>
      </c>
    </row>
    <row r="30" spans="1:7" s="31" customFormat="1" ht="16.5" customHeight="1">
      <c r="A30" s="59"/>
      <c r="B30" s="238"/>
      <c r="C30" s="235"/>
      <c r="D30" s="239"/>
      <c r="E30" s="239"/>
      <c r="F30" s="239"/>
      <c r="G30" s="239"/>
    </row>
    <row r="31" spans="1:7" s="31" customFormat="1" ht="16.5" customHeight="1">
      <c r="A31" s="59"/>
      <c r="B31" s="405" t="s">
        <v>369</v>
      </c>
      <c r="C31" s="406"/>
      <c r="D31" s="239"/>
      <c r="E31" s="239"/>
      <c r="F31" s="239"/>
      <c r="G31" s="239"/>
    </row>
    <row r="32" spans="1:7" s="31" customFormat="1" ht="16.5" customHeight="1">
      <c r="A32" s="59" t="s">
        <v>206</v>
      </c>
      <c r="B32" s="235">
        <v>133.4</v>
      </c>
      <c r="C32" s="235">
        <v>133.2</v>
      </c>
      <c r="D32" s="239">
        <v>31</v>
      </c>
      <c r="E32" s="239">
        <v>30.1</v>
      </c>
      <c r="F32" s="239">
        <v>72.6</v>
      </c>
      <c r="G32" s="239">
        <v>72.5</v>
      </c>
    </row>
    <row r="33" spans="1:7" s="31" customFormat="1" ht="16.5" customHeight="1">
      <c r="A33" s="59">
        <v>15</v>
      </c>
      <c r="B33" s="235">
        <v>133.4</v>
      </c>
      <c r="C33" s="235">
        <v>133</v>
      </c>
      <c r="D33" s="239">
        <v>31.1</v>
      </c>
      <c r="E33" s="239">
        <v>30</v>
      </c>
      <c r="F33" s="239">
        <v>72.6</v>
      </c>
      <c r="G33" s="239">
        <v>72.5</v>
      </c>
    </row>
    <row r="34" spans="1:7" s="31" customFormat="1" ht="16.5" customHeight="1">
      <c r="A34" s="59">
        <v>16</v>
      </c>
      <c r="B34" s="235">
        <v>133.5</v>
      </c>
      <c r="C34" s="235">
        <v>133.4</v>
      </c>
      <c r="D34" s="239">
        <v>30.9</v>
      </c>
      <c r="E34" s="239">
        <v>29.9</v>
      </c>
      <c r="F34" s="239">
        <v>72.5</v>
      </c>
      <c r="G34" s="239">
        <v>72.3</v>
      </c>
    </row>
    <row r="35" spans="1:7" s="31" customFormat="1" ht="16.5" customHeight="1">
      <c r="A35" s="59">
        <v>17</v>
      </c>
      <c r="B35" s="235">
        <v>133.3</v>
      </c>
      <c r="C35" s="235">
        <v>133.2</v>
      </c>
      <c r="D35" s="239">
        <v>30.7</v>
      </c>
      <c r="E35" s="239">
        <v>29.9</v>
      </c>
      <c r="F35" s="239">
        <v>72.3</v>
      </c>
      <c r="G35" s="239">
        <v>72</v>
      </c>
    </row>
    <row r="36" spans="1:7" s="17" customFormat="1" ht="16.5" customHeight="1">
      <c r="A36" s="258">
        <v>18</v>
      </c>
      <c r="B36" s="338">
        <v>133.6</v>
      </c>
      <c r="C36" s="339">
        <v>133.5</v>
      </c>
      <c r="D36" s="340">
        <v>30.5</v>
      </c>
      <c r="E36" s="340">
        <v>29.7</v>
      </c>
      <c r="F36" s="340">
        <v>72.4</v>
      </c>
      <c r="G36" s="340">
        <v>72.5</v>
      </c>
    </row>
    <row r="37" spans="1:7" s="31" customFormat="1" ht="16.5" customHeight="1">
      <c r="A37" s="59"/>
      <c r="B37" s="238"/>
      <c r="C37" s="235"/>
      <c r="D37" s="239"/>
      <c r="E37" s="239"/>
      <c r="F37" s="239"/>
      <c r="G37" s="239"/>
    </row>
    <row r="38" spans="1:7" s="31" customFormat="1" ht="16.5" customHeight="1">
      <c r="A38" s="59"/>
      <c r="B38" s="405" t="s">
        <v>370</v>
      </c>
      <c r="C38" s="406"/>
      <c r="D38" s="239"/>
      <c r="E38" s="239"/>
      <c r="F38" s="239"/>
      <c r="G38" s="239"/>
    </row>
    <row r="39" spans="1:7" s="31" customFormat="1" ht="16.5" customHeight="1">
      <c r="A39" s="59" t="s">
        <v>206</v>
      </c>
      <c r="B39" s="235">
        <v>138.8</v>
      </c>
      <c r="C39" s="235">
        <v>140.1</v>
      </c>
      <c r="D39" s="239">
        <v>34.8</v>
      </c>
      <c r="E39" s="239">
        <v>34.6</v>
      </c>
      <c r="F39" s="239">
        <v>75</v>
      </c>
      <c r="G39" s="239">
        <v>75.9</v>
      </c>
    </row>
    <row r="40" spans="1:7" s="31" customFormat="1" ht="16.5" customHeight="1">
      <c r="A40" s="59">
        <v>15</v>
      </c>
      <c r="B40" s="235">
        <v>138.8</v>
      </c>
      <c r="C40" s="235">
        <v>140.2</v>
      </c>
      <c r="D40" s="239">
        <v>34.7</v>
      </c>
      <c r="E40" s="239">
        <v>34.3</v>
      </c>
      <c r="F40" s="239">
        <v>75</v>
      </c>
      <c r="G40" s="239">
        <v>75.7</v>
      </c>
    </row>
    <row r="41" spans="1:7" s="31" customFormat="1" ht="16.5" customHeight="1">
      <c r="A41" s="59">
        <v>16</v>
      </c>
      <c r="B41" s="235">
        <v>139</v>
      </c>
      <c r="C41" s="235">
        <v>139.8</v>
      </c>
      <c r="D41" s="239">
        <v>34.7</v>
      </c>
      <c r="E41" s="239">
        <v>34</v>
      </c>
      <c r="F41" s="239">
        <v>75</v>
      </c>
      <c r="G41" s="239">
        <v>76.6</v>
      </c>
    </row>
    <row r="42" spans="1:7" s="31" customFormat="1" ht="16.5" customHeight="1">
      <c r="A42" s="59">
        <v>17</v>
      </c>
      <c r="B42" s="235">
        <v>138.9</v>
      </c>
      <c r="C42" s="235">
        <v>140.3</v>
      </c>
      <c r="D42" s="239">
        <v>35.9</v>
      </c>
      <c r="E42" s="239">
        <v>34</v>
      </c>
      <c r="F42" s="239">
        <v>74.8</v>
      </c>
      <c r="G42" s="239">
        <v>75.6</v>
      </c>
    </row>
    <row r="43" spans="1:7" s="17" customFormat="1" ht="16.5" customHeight="1">
      <c r="A43" s="258">
        <v>18</v>
      </c>
      <c r="B43" s="338">
        <v>138.7</v>
      </c>
      <c r="C43" s="339">
        <v>140</v>
      </c>
      <c r="D43" s="340">
        <v>34.3</v>
      </c>
      <c r="E43" s="340">
        <v>33.9</v>
      </c>
      <c r="F43" s="340">
        <v>74.5</v>
      </c>
      <c r="G43" s="340">
        <v>76</v>
      </c>
    </row>
    <row r="44" spans="1:7" s="31" customFormat="1" ht="16.5" customHeight="1">
      <c r="A44" s="59"/>
      <c r="B44" s="238"/>
      <c r="C44" s="235"/>
      <c r="D44" s="239"/>
      <c r="E44" s="239"/>
      <c r="F44" s="239"/>
      <c r="G44" s="239"/>
    </row>
    <row r="45" spans="1:7" s="31" customFormat="1" ht="16.5" customHeight="1">
      <c r="A45" s="59"/>
      <c r="B45" s="405" t="s">
        <v>371</v>
      </c>
      <c r="C45" s="406"/>
      <c r="D45" s="239"/>
      <c r="E45" s="239"/>
      <c r="F45" s="239"/>
      <c r="G45" s="239"/>
    </row>
    <row r="46" spans="1:7" s="31" customFormat="1" ht="16.5" customHeight="1">
      <c r="A46" s="59" t="s">
        <v>206</v>
      </c>
      <c r="B46" s="235">
        <v>144.9</v>
      </c>
      <c r="C46" s="235">
        <v>146.6</v>
      </c>
      <c r="D46" s="239">
        <v>39.2</v>
      </c>
      <c r="E46" s="239">
        <v>39</v>
      </c>
      <c r="F46" s="239">
        <v>77.6</v>
      </c>
      <c r="G46" s="239">
        <v>78.9</v>
      </c>
    </row>
    <row r="47" spans="1:7" s="31" customFormat="1" ht="16.5" customHeight="1">
      <c r="A47" s="59">
        <v>15</v>
      </c>
      <c r="B47" s="235">
        <v>145.1</v>
      </c>
      <c r="C47" s="235">
        <v>146.8</v>
      </c>
      <c r="D47" s="239">
        <v>39.1</v>
      </c>
      <c r="E47" s="239">
        <v>39.5</v>
      </c>
      <c r="F47" s="239">
        <v>78</v>
      </c>
      <c r="G47" s="239">
        <v>79</v>
      </c>
    </row>
    <row r="48" spans="1:7" s="31" customFormat="1" ht="16.5" customHeight="1">
      <c r="A48" s="59">
        <v>16</v>
      </c>
      <c r="B48" s="235">
        <v>145.1</v>
      </c>
      <c r="C48" s="235">
        <v>146.7</v>
      </c>
      <c r="D48" s="239">
        <v>38.8</v>
      </c>
      <c r="E48" s="239">
        <v>38.9</v>
      </c>
      <c r="F48" s="239">
        <v>77.4</v>
      </c>
      <c r="G48" s="239">
        <v>77.7</v>
      </c>
    </row>
    <row r="49" spans="1:7" s="31" customFormat="1" ht="16.5" customHeight="1">
      <c r="A49" s="59">
        <v>17</v>
      </c>
      <c r="B49" s="235">
        <v>145.1</v>
      </c>
      <c r="C49" s="235">
        <v>146.6</v>
      </c>
      <c r="D49" s="239">
        <v>39.2</v>
      </c>
      <c r="E49" s="239">
        <v>39</v>
      </c>
      <c r="F49" s="239">
        <v>77.5</v>
      </c>
      <c r="G49" s="239">
        <v>78.9</v>
      </c>
    </row>
    <row r="50" spans="1:7" s="17" customFormat="1" ht="16.5" customHeight="1">
      <c r="A50" s="258">
        <v>18</v>
      </c>
      <c r="B50" s="338">
        <v>145.2</v>
      </c>
      <c r="C50" s="339">
        <v>147.1</v>
      </c>
      <c r="D50" s="340">
        <v>39</v>
      </c>
      <c r="E50" s="340">
        <v>39</v>
      </c>
      <c r="F50" s="340">
        <v>77.5</v>
      </c>
      <c r="G50" s="340">
        <v>79</v>
      </c>
    </row>
    <row r="51" spans="1:7" s="31" customFormat="1" ht="6" customHeight="1" thickBot="1">
      <c r="A51" s="78"/>
      <c r="B51" s="240"/>
      <c r="C51" s="229"/>
      <c r="D51" s="241"/>
      <c r="E51" s="241"/>
      <c r="F51" s="241"/>
      <c r="G51" s="241"/>
    </row>
    <row r="52" spans="1:7" s="37" customFormat="1" ht="17.25" customHeight="1">
      <c r="A52" s="31" t="s">
        <v>461</v>
      </c>
      <c r="B52" s="236"/>
      <c r="C52" s="237"/>
      <c r="D52" s="242"/>
      <c r="E52" s="242"/>
      <c r="F52" s="242"/>
      <c r="G52" s="242"/>
    </row>
  </sheetData>
  <sheetProtection/>
  <mergeCells count="14">
    <mergeCell ref="B17:C17"/>
    <mergeCell ref="B24:C24"/>
    <mergeCell ref="B31:C31"/>
    <mergeCell ref="B38:C38"/>
    <mergeCell ref="A1:G1"/>
    <mergeCell ref="B45:C45"/>
    <mergeCell ref="A3:G3"/>
    <mergeCell ref="E6:G6"/>
    <mergeCell ref="A5:G5"/>
    <mergeCell ref="F7:G7"/>
    <mergeCell ref="A7:A8"/>
    <mergeCell ref="B7:C7"/>
    <mergeCell ref="D7:E7"/>
    <mergeCell ref="B10:C10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8" s="31" customFormat="1" ht="18.75" customHeight="1">
      <c r="A1" s="360" t="s">
        <v>373</v>
      </c>
      <c r="B1" s="360"/>
      <c r="C1" s="360"/>
      <c r="D1" s="360"/>
      <c r="E1" s="360"/>
      <c r="F1" s="360"/>
      <c r="G1" s="360"/>
      <c r="H1" s="243"/>
    </row>
    <row r="2" spans="1:7" s="31" customFormat="1" ht="18" customHeight="1" thickBot="1">
      <c r="A2" s="65"/>
      <c r="B2" s="229"/>
      <c r="C2" s="229"/>
      <c r="D2" s="229"/>
      <c r="E2" s="407" t="s">
        <v>363</v>
      </c>
      <c r="F2" s="407"/>
      <c r="G2" s="407"/>
    </row>
    <row r="3" spans="1:7" s="31" customFormat="1" ht="18" customHeight="1">
      <c r="A3" s="355" t="s">
        <v>263</v>
      </c>
      <c r="B3" s="408" t="s">
        <v>364</v>
      </c>
      <c r="C3" s="410"/>
      <c r="D3" s="408" t="s">
        <v>365</v>
      </c>
      <c r="E3" s="410"/>
      <c r="F3" s="408" t="s">
        <v>366</v>
      </c>
      <c r="G3" s="409"/>
    </row>
    <row r="4" spans="1:7" s="31" customFormat="1" ht="18" customHeight="1">
      <c r="A4" s="353"/>
      <c r="B4" s="231" t="s">
        <v>45</v>
      </c>
      <c r="C4" s="231" t="s">
        <v>46</v>
      </c>
      <c r="D4" s="231" t="s">
        <v>45</v>
      </c>
      <c r="E4" s="231" t="s">
        <v>46</v>
      </c>
      <c r="F4" s="231" t="s">
        <v>45</v>
      </c>
      <c r="G4" s="230" t="s">
        <v>46</v>
      </c>
    </row>
    <row r="5" spans="1:7" s="31" customFormat="1" ht="6" customHeight="1">
      <c r="A5" s="194"/>
      <c r="B5" s="232"/>
      <c r="C5" s="233"/>
      <c r="D5" s="233"/>
      <c r="E5" s="233"/>
      <c r="F5" s="233"/>
      <c r="G5" s="233"/>
    </row>
    <row r="6" spans="1:7" s="31" customFormat="1" ht="18" customHeight="1">
      <c r="A6" s="90"/>
      <c r="B6" s="405" t="s">
        <v>360</v>
      </c>
      <c r="C6" s="406"/>
      <c r="D6" s="228"/>
      <c r="E6" s="228"/>
      <c r="F6" s="228"/>
      <c r="G6" s="228"/>
    </row>
    <row r="7" spans="1:7" s="31" customFormat="1" ht="18" customHeight="1">
      <c r="A7" s="90" t="s">
        <v>206</v>
      </c>
      <c r="B7" s="227">
        <v>152.6</v>
      </c>
      <c r="C7" s="228">
        <v>151.8</v>
      </c>
      <c r="D7" s="228">
        <v>45.1</v>
      </c>
      <c r="E7" s="228">
        <v>43.9</v>
      </c>
      <c r="F7" s="228">
        <v>81.6</v>
      </c>
      <c r="G7" s="228">
        <v>81.9</v>
      </c>
    </row>
    <row r="8" spans="1:7" s="31" customFormat="1" ht="18" customHeight="1">
      <c r="A8" s="90">
        <v>15</v>
      </c>
      <c r="B8" s="227">
        <v>152</v>
      </c>
      <c r="C8" s="228">
        <v>151.8</v>
      </c>
      <c r="D8" s="228">
        <v>44.7</v>
      </c>
      <c r="E8" s="228">
        <v>44.1</v>
      </c>
      <c r="F8" s="228">
        <v>81</v>
      </c>
      <c r="G8" s="228">
        <v>82.2</v>
      </c>
    </row>
    <row r="9" spans="1:7" s="31" customFormat="1" ht="18" customHeight="1">
      <c r="A9" s="90">
        <v>16</v>
      </c>
      <c r="B9" s="227">
        <v>152.5</v>
      </c>
      <c r="C9" s="228">
        <v>152.1</v>
      </c>
      <c r="D9" s="228">
        <v>44.7</v>
      </c>
      <c r="E9" s="228">
        <v>44</v>
      </c>
      <c r="F9" s="228">
        <v>81</v>
      </c>
      <c r="G9" s="228">
        <v>82</v>
      </c>
    </row>
    <row r="10" spans="1:7" s="31" customFormat="1" ht="18" customHeight="1">
      <c r="A10" s="90">
        <v>17</v>
      </c>
      <c r="B10" s="227">
        <v>152.2</v>
      </c>
      <c r="C10" s="228">
        <v>151.9</v>
      </c>
      <c r="D10" s="228">
        <v>44.4</v>
      </c>
      <c r="E10" s="228">
        <v>43.8</v>
      </c>
      <c r="F10" s="228">
        <v>81</v>
      </c>
      <c r="G10" s="228">
        <v>82.1</v>
      </c>
    </row>
    <row r="11" spans="1:7" s="17" customFormat="1" ht="18" customHeight="1">
      <c r="A11" s="285">
        <v>18</v>
      </c>
      <c r="B11" s="341">
        <v>152.5</v>
      </c>
      <c r="C11" s="338">
        <v>151.8</v>
      </c>
      <c r="D11" s="338">
        <v>44.9</v>
      </c>
      <c r="E11" s="338">
        <v>43.7</v>
      </c>
      <c r="F11" s="338">
        <v>81.2</v>
      </c>
      <c r="G11" s="338">
        <v>82</v>
      </c>
    </row>
    <row r="12" spans="1:7" s="31" customFormat="1" ht="18" customHeight="1">
      <c r="A12" s="90"/>
      <c r="B12" s="227"/>
      <c r="C12" s="228"/>
      <c r="D12" s="228"/>
      <c r="E12" s="228"/>
      <c r="F12" s="228"/>
      <c r="G12" s="228"/>
    </row>
    <row r="13" spans="1:7" s="31" customFormat="1" ht="18" customHeight="1">
      <c r="A13" s="90"/>
      <c r="B13" s="405" t="s">
        <v>361</v>
      </c>
      <c r="C13" s="406"/>
      <c r="D13" s="228"/>
      <c r="E13" s="228"/>
      <c r="F13" s="228"/>
      <c r="G13" s="228"/>
    </row>
    <row r="14" spans="1:7" s="31" customFormat="1" ht="18" customHeight="1">
      <c r="A14" s="90" t="s">
        <v>206</v>
      </c>
      <c r="B14" s="227">
        <v>160</v>
      </c>
      <c r="C14" s="228">
        <v>155</v>
      </c>
      <c r="D14" s="228">
        <v>50.1</v>
      </c>
      <c r="E14" s="228">
        <v>47.7</v>
      </c>
      <c r="F14" s="228">
        <v>85</v>
      </c>
      <c r="G14" s="228">
        <v>83.6</v>
      </c>
    </row>
    <row r="15" spans="1:7" ht="18" customHeight="1">
      <c r="A15" s="90">
        <v>15</v>
      </c>
      <c r="B15" s="227">
        <v>160.1</v>
      </c>
      <c r="C15" s="228">
        <v>155</v>
      </c>
      <c r="D15" s="228">
        <v>50.2</v>
      </c>
      <c r="E15" s="228">
        <v>47.5</v>
      </c>
      <c r="F15" s="228">
        <v>84.6</v>
      </c>
      <c r="G15" s="228">
        <v>83.3</v>
      </c>
    </row>
    <row r="16" spans="1:7" ht="18" customHeight="1">
      <c r="A16" s="90">
        <v>16</v>
      </c>
      <c r="B16" s="227">
        <v>159.3</v>
      </c>
      <c r="C16" s="228">
        <v>154.8</v>
      </c>
      <c r="D16" s="228">
        <v>49.6</v>
      </c>
      <c r="E16" s="228">
        <v>47.2</v>
      </c>
      <c r="F16" s="228">
        <v>84.7</v>
      </c>
      <c r="G16" s="228">
        <v>83.7</v>
      </c>
    </row>
    <row r="17" spans="1:7" ht="18" customHeight="1">
      <c r="A17" s="59">
        <v>17</v>
      </c>
      <c r="B17" s="228">
        <v>159.8</v>
      </c>
      <c r="C17" s="228">
        <v>155</v>
      </c>
      <c r="D17" s="228">
        <v>49.7</v>
      </c>
      <c r="E17" s="228">
        <v>47</v>
      </c>
      <c r="F17" s="228">
        <v>84.6</v>
      </c>
      <c r="G17" s="228">
        <v>83.8</v>
      </c>
    </row>
    <row r="18" spans="1:7" s="1" customFormat="1" ht="18" customHeight="1">
      <c r="A18" s="258">
        <v>18</v>
      </c>
      <c r="B18" s="338">
        <v>159.8</v>
      </c>
      <c r="C18" s="338">
        <v>155.4</v>
      </c>
      <c r="D18" s="338">
        <v>49.9</v>
      </c>
      <c r="E18" s="338">
        <v>47</v>
      </c>
      <c r="F18" s="338">
        <v>84.8</v>
      </c>
      <c r="G18" s="338">
        <v>83.9</v>
      </c>
    </row>
    <row r="19" spans="1:7" ht="18" customHeight="1">
      <c r="A19" s="59"/>
      <c r="B19" s="228"/>
      <c r="C19" s="228"/>
      <c r="D19" s="228"/>
      <c r="E19" s="228"/>
      <c r="F19" s="228"/>
      <c r="G19" s="228"/>
    </row>
    <row r="20" spans="1:7" ht="18" customHeight="1">
      <c r="A20" s="59"/>
      <c r="B20" s="406" t="s">
        <v>362</v>
      </c>
      <c r="C20" s="406"/>
      <c r="D20" s="228"/>
      <c r="E20" s="228"/>
      <c r="F20" s="228"/>
      <c r="G20" s="228"/>
    </row>
    <row r="21" spans="1:7" ht="18" customHeight="1">
      <c r="A21" s="59" t="s">
        <v>206</v>
      </c>
      <c r="B21" s="228">
        <v>164.9</v>
      </c>
      <c r="C21" s="228">
        <v>156.7</v>
      </c>
      <c r="D21" s="228">
        <v>55.1</v>
      </c>
      <c r="E21" s="228">
        <v>50.5</v>
      </c>
      <c r="F21" s="228">
        <v>87.4</v>
      </c>
      <c r="G21" s="228">
        <v>84.6</v>
      </c>
    </row>
    <row r="22" spans="1:7" ht="18" customHeight="1">
      <c r="A22" s="59">
        <v>15</v>
      </c>
      <c r="B22" s="228">
        <v>165.1</v>
      </c>
      <c r="C22" s="228">
        <v>156.9</v>
      </c>
      <c r="D22" s="228">
        <v>55.4</v>
      </c>
      <c r="E22" s="228">
        <v>50.6</v>
      </c>
      <c r="F22" s="228">
        <v>87.9</v>
      </c>
      <c r="G22" s="228">
        <v>85</v>
      </c>
    </row>
    <row r="23" spans="1:7" ht="18" customHeight="1">
      <c r="A23" s="59">
        <v>16</v>
      </c>
      <c r="B23" s="228">
        <v>165.3</v>
      </c>
      <c r="C23" s="228">
        <v>156.5</v>
      </c>
      <c r="D23" s="228">
        <v>55</v>
      </c>
      <c r="E23" s="228">
        <v>49.9</v>
      </c>
      <c r="F23" s="228">
        <v>88.2</v>
      </c>
      <c r="G23" s="228">
        <v>84.5</v>
      </c>
    </row>
    <row r="24" spans="1:7" ht="18" customHeight="1">
      <c r="A24" s="59">
        <v>17</v>
      </c>
      <c r="B24" s="228">
        <v>164.7</v>
      </c>
      <c r="C24" s="228">
        <v>156.3</v>
      </c>
      <c r="D24" s="228">
        <v>54.6</v>
      </c>
      <c r="E24" s="228">
        <v>50</v>
      </c>
      <c r="F24" s="228">
        <v>87.5</v>
      </c>
      <c r="G24" s="228">
        <v>84.7</v>
      </c>
    </row>
    <row r="25" spans="1:7" s="1" customFormat="1" ht="18" customHeight="1">
      <c r="A25" s="258">
        <v>18</v>
      </c>
      <c r="B25" s="338">
        <v>165.2</v>
      </c>
      <c r="C25" s="338">
        <v>156.8</v>
      </c>
      <c r="D25" s="338">
        <v>54.9</v>
      </c>
      <c r="E25" s="338">
        <v>50.2</v>
      </c>
      <c r="F25" s="338">
        <v>87.8</v>
      </c>
      <c r="G25" s="338">
        <v>84.9</v>
      </c>
    </row>
    <row r="26" spans="1:7" ht="6" customHeight="1" thickBot="1">
      <c r="A26" s="65"/>
      <c r="B26" s="234"/>
      <c r="C26" s="229"/>
      <c r="D26" s="229"/>
      <c r="E26" s="229"/>
      <c r="F26" s="229"/>
      <c r="G26" s="229"/>
    </row>
    <row r="27" spans="1:7" ht="18" customHeight="1">
      <c r="A27" s="66" t="s">
        <v>462</v>
      </c>
      <c r="B27" s="227"/>
      <c r="C27" s="228"/>
      <c r="D27" s="228"/>
      <c r="E27" s="228"/>
      <c r="F27" s="228"/>
      <c r="G27" s="228"/>
    </row>
    <row r="28" spans="1:7" ht="13.5">
      <c r="A28" s="90"/>
      <c r="B28" s="235"/>
      <c r="C28" s="235"/>
      <c r="D28" s="235"/>
      <c r="E28" s="235"/>
      <c r="F28" s="235"/>
      <c r="G28" s="235"/>
    </row>
    <row r="29" spans="1:7" ht="13.5">
      <c r="A29" s="90"/>
      <c r="B29" s="31"/>
      <c r="C29" s="31"/>
      <c r="D29" s="31"/>
      <c r="E29" s="31"/>
      <c r="F29" s="31"/>
      <c r="G29" s="31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0" customWidth="1"/>
    <col min="2" max="2" width="11.375" style="24" customWidth="1"/>
    <col min="3" max="3" width="8.375" style="0" customWidth="1"/>
    <col min="4" max="4" width="8.125" style="0" customWidth="1"/>
    <col min="5" max="13" width="7.75390625" style="0" customWidth="1"/>
  </cols>
  <sheetData>
    <row r="1" spans="1:13" s="4" customFormat="1" ht="19.5" customHeight="1">
      <c r="A1" s="358" t="s">
        <v>359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2:13" s="31" customFormat="1" ht="4.5" customHeight="1">
      <c r="B2" s="79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>
      <c r="A3" s="372" t="s">
        <v>444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s="120" customFormat="1" ht="4.5" customHeight="1" thickBot="1">
      <c r="A4" s="210"/>
      <c r="B4" s="211"/>
      <c r="C4" s="210"/>
      <c r="D4" s="210"/>
      <c r="E4" s="210"/>
      <c r="F4" s="210"/>
      <c r="G4" s="210"/>
      <c r="H4" s="210"/>
      <c r="I4" s="210"/>
      <c r="J4" s="210"/>
      <c r="K4" s="210"/>
      <c r="L4" s="264"/>
      <c r="M4" s="121"/>
    </row>
    <row r="5" spans="1:13" s="120" customFormat="1" ht="2.25" customHeight="1">
      <c r="A5" s="212"/>
      <c r="B5" s="213"/>
      <c r="C5" s="214"/>
      <c r="D5" s="98"/>
      <c r="E5" s="98"/>
      <c r="F5" s="215"/>
      <c r="G5" s="98"/>
      <c r="H5" s="98"/>
      <c r="I5" s="215"/>
      <c r="J5" s="98"/>
      <c r="K5" s="99"/>
      <c r="L5" s="99"/>
      <c r="M5" s="265"/>
    </row>
    <row r="6" spans="1:13" s="120" customFormat="1" ht="60" customHeight="1">
      <c r="A6" s="59" t="s">
        <v>263</v>
      </c>
      <c r="B6" s="59" t="s">
        <v>358</v>
      </c>
      <c r="C6" s="216" t="s">
        <v>21</v>
      </c>
      <c r="D6" s="130" t="s">
        <v>20</v>
      </c>
      <c r="E6" s="130" t="s">
        <v>357</v>
      </c>
      <c r="F6" s="217" t="s">
        <v>23</v>
      </c>
      <c r="G6" s="218" t="s">
        <v>356</v>
      </c>
      <c r="H6" s="218" t="s">
        <v>355</v>
      </c>
      <c r="I6" s="217" t="s">
        <v>445</v>
      </c>
      <c r="J6" s="218" t="s">
        <v>354</v>
      </c>
      <c r="K6" s="131" t="s">
        <v>24</v>
      </c>
      <c r="L6" s="131" t="s">
        <v>481</v>
      </c>
      <c r="M6" s="131" t="s">
        <v>479</v>
      </c>
    </row>
    <row r="7" spans="1:13" s="120" customFormat="1" ht="3" customHeight="1">
      <c r="A7" s="142"/>
      <c r="B7" s="142"/>
      <c r="C7" s="219"/>
      <c r="D7" s="104"/>
      <c r="E7" s="220"/>
      <c r="F7" s="221"/>
      <c r="G7" s="222"/>
      <c r="H7" s="220"/>
      <c r="I7" s="221"/>
      <c r="J7" s="220"/>
      <c r="K7" s="105"/>
      <c r="L7" s="105"/>
      <c r="M7" s="266"/>
    </row>
    <row r="8" spans="1:13" s="120" customFormat="1" ht="6" customHeight="1">
      <c r="A8" s="90"/>
      <c r="B8" s="59"/>
      <c r="C8" s="199"/>
      <c r="D8" s="223"/>
      <c r="E8" s="223"/>
      <c r="F8" s="223"/>
      <c r="G8" s="223"/>
      <c r="H8" s="223"/>
      <c r="I8" s="223"/>
      <c r="J8" s="223"/>
      <c r="K8" s="223"/>
      <c r="L8" s="223"/>
      <c r="M8" s="121"/>
    </row>
    <row r="9" spans="1:13" s="31" customFormat="1" ht="18" customHeight="1">
      <c r="A9" s="351" t="s">
        <v>17</v>
      </c>
      <c r="B9" s="224" t="s">
        <v>25</v>
      </c>
      <c r="C9" s="208">
        <f>SUM(D9:M9)</f>
        <v>499326</v>
      </c>
      <c r="D9" s="32">
        <v>118763</v>
      </c>
      <c r="E9" s="32">
        <v>71197</v>
      </c>
      <c r="F9" s="32">
        <v>66718</v>
      </c>
      <c r="G9" s="32">
        <v>64150</v>
      </c>
      <c r="H9" s="32">
        <v>58058</v>
      </c>
      <c r="I9" s="32">
        <v>54728</v>
      </c>
      <c r="J9" s="32">
        <v>32467</v>
      </c>
      <c r="K9" s="32">
        <v>8472</v>
      </c>
      <c r="L9" s="32">
        <v>24773</v>
      </c>
      <c r="M9" s="87" t="s">
        <v>480</v>
      </c>
    </row>
    <row r="10" spans="1:13" s="31" customFormat="1" ht="18" customHeight="1">
      <c r="A10" s="351"/>
      <c r="B10" s="224" t="s">
        <v>22</v>
      </c>
      <c r="C10" s="208">
        <f>SUM(D10:M10)</f>
        <v>401202</v>
      </c>
      <c r="D10" s="32">
        <v>81947</v>
      </c>
      <c r="E10" s="32">
        <v>59257</v>
      </c>
      <c r="F10" s="32">
        <v>54826</v>
      </c>
      <c r="G10" s="32">
        <v>49888</v>
      </c>
      <c r="H10" s="32">
        <v>48640</v>
      </c>
      <c r="I10" s="32">
        <v>47556</v>
      </c>
      <c r="J10" s="32">
        <v>25843</v>
      </c>
      <c r="K10" s="32">
        <v>8472</v>
      </c>
      <c r="L10" s="32">
        <v>24773</v>
      </c>
      <c r="M10" s="87" t="s">
        <v>480</v>
      </c>
    </row>
    <row r="11" spans="1:13" s="31" customFormat="1" ht="18" customHeight="1">
      <c r="A11" s="351"/>
      <c r="B11" s="224" t="s">
        <v>352</v>
      </c>
      <c r="C11" s="62">
        <v>98124</v>
      </c>
      <c r="D11" s="32">
        <v>36816</v>
      </c>
      <c r="E11" s="32">
        <v>11940</v>
      </c>
      <c r="F11" s="32">
        <v>11892</v>
      </c>
      <c r="G11" s="32">
        <v>14262</v>
      </c>
      <c r="H11" s="32">
        <v>9418</v>
      </c>
      <c r="I11" s="32">
        <v>7172</v>
      </c>
      <c r="J11" s="32">
        <v>6624</v>
      </c>
      <c r="K11" s="87" t="s">
        <v>353</v>
      </c>
      <c r="L11" s="87" t="s">
        <v>480</v>
      </c>
      <c r="M11" s="87" t="s">
        <v>480</v>
      </c>
    </row>
    <row r="12" spans="1:13" s="31" customFormat="1" ht="10.5" customHeight="1">
      <c r="A12" s="187"/>
      <c r="B12" s="224"/>
      <c r="C12" s="62"/>
      <c r="D12" s="32"/>
      <c r="E12" s="32"/>
      <c r="F12" s="32"/>
      <c r="G12" s="32"/>
      <c r="H12" s="32"/>
      <c r="I12" s="32"/>
      <c r="J12" s="32"/>
      <c r="K12" s="87"/>
      <c r="L12" s="87"/>
      <c r="M12" s="32"/>
    </row>
    <row r="13" spans="1:13" s="31" customFormat="1" ht="18" customHeight="1">
      <c r="A13" s="359">
        <v>14</v>
      </c>
      <c r="B13" s="224" t="s">
        <v>25</v>
      </c>
      <c r="C13" s="208">
        <f>SUM(D13:M13)</f>
        <v>583428</v>
      </c>
      <c r="D13" s="32">
        <v>118227</v>
      </c>
      <c r="E13" s="32">
        <v>71929</v>
      </c>
      <c r="F13" s="32">
        <v>68619</v>
      </c>
      <c r="G13" s="32">
        <v>66443</v>
      </c>
      <c r="H13" s="32">
        <v>53171</v>
      </c>
      <c r="I13" s="32">
        <v>49658</v>
      </c>
      <c r="J13" s="32">
        <v>36356</v>
      </c>
      <c r="K13" s="32">
        <v>93213</v>
      </c>
      <c r="L13" s="32">
        <v>25812</v>
      </c>
      <c r="M13" s="87" t="s">
        <v>480</v>
      </c>
    </row>
    <row r="14" spans="1:13" s="31" customFormat="1" ht="18" customHeight="1">
      <c r="A14" s="359"/>
      <c r="B14" s="224" t="s">
        <v>22</v>
      </c>
      <c r="C14" s="208">
        <f>SUM(D14:M14)</f>
        <v>488493</v>
      </c>
      <c r="D14" s="32">
        <v>97914</v>
      </c>
      <c r="E14" s="32">
        <v>59447</v>
      </c>
      <c r="F14" s="32">
        <v>58004</v>
      </c>
      <c r="G14" s="32">
        <v>52658</v>
      </c>
      <c r="H14" s="32">
        <v>43803</v>
      </c>
      <c r="I14" s="32">
        <v>43915</v>
      </c>
      <c r="J14" s="32">
        <v>29854</v>
      </c>
      <c r="K14" s="32">
        <v>77086</v>
      </c>
      <c r="L14" s="32">
        <v>25812</v>
      </c>
      <c r="M14" s="87" t="s">
        <v>480</v>
      </c>
    </row>
    <row r="15" spans="1:13" s="31" customFormat="1" ht="18" customHeight="1">
      <c r="A15" s="359"/>
      <c r="B15" s="224" t="s">
        <v>352</v>
      </c>
      <c r="C15" s="62">
        <v>94935</v>
      </c>
      <c r="D15" s="32">
        <v>20313</v>
      </c>
      <c r="E15" s="32">
        <v>12482</v>
      </c>
      <c r="F15" s="32">
        <v>10615</v>
      </c>
      <c r="G15" s="32">
        <v>13785</v>
      </c>
      <c r="H15" s="32">
        <v>9368</v>
      </c>
      <c r="I15" s="32">
        <v>5743</v>
      </c>
      <c r="J15" s="32">
        <v>6502</v>
      </c>
      <c r="K15" s="87">
        <v>16127</v>
      </c>
      <c r="L15" s="87" t="s">
        <v>480</v>
      </c>
      <c r="M15" s="87" t="s">
        <v>480</v>
      </c>
    </row>
    <row r="16" spans="1:13" s="31" customFormat="1" ht="10.5" customHeight="1">
      <c r="A16" s="31" t="s">
        <v>114</v>
      </c>
      <c r="B16" s="224"/>
      <c r="C16" s="208"/>
      <c r="D16" s="73"/>
      <c r="E16" s="73"/>
      <c r="F16" s="73"/>
      <c r="G16" s="73"/>
      <c r="H16" s="73"/>
      <c r="I16" s="73"/>
      <c r="J16" s="73"/>
      <c r="K16" s="88"/>
      <c r="L16" s="88"/>
      <c r="M16" s="32"/>
    </row>
    <row r="17" spans="1:13" s="31" customFormat="1" ht="18" customHeight="1">
      <c r="A17" s="359">
        <v>15</v>
      </c>
      <c r="B17" s="224" t="s">
        <v>25</v>
      </c>
      <c r="C17" s="208">
        <f>SUM(D17:M17)</f>
        <v>596003</v>
      </c>
      <c r="D17" s="73">
        <v>126214</v>
      </c>
      <c r="E17" s="73">
        <v>77263</v>
      </c>
      <c r="F17" s="73">
        <v>65870</v>
      </c>
      <c r="G17" s="73">
        <v>76498</v>
      </c>
      <c r="H17" s="73">
        <v>54238</v>
      </c>
      <c r="I17" s="73">
        <v>48818</v>
      </c>
      <c r="J17" s="73">
        <v>43198</v>
      </c>
      <c r="K17" s="88">
        <v>78702</v>
      </c>
      <c r="L17" s="88">
        <v>25202</v>
      </c>
      <c r="M17" s="87" t="s">
        <v>480</v>
      </c>
    </row>
    <row r="18" spans="1:13" s="31" customFormat="1" ht="18" customHeight="1">
      <c r="A18" s="359"/>
      <c r="B18" s="224" t="s">
        <v>22</v>
      </c>
      <c r="C18" s="208">
        <f>SUM(D18:M18)</f>
        <v>499515</v>
      </c>
      <c r="D18" s="73">
        <v>107457</v>
      </c>
      <c r="E18" s="73">
        <v>64409</v>
      </c>
      <c r="F18" s="73">
        <v>55869</v>
      </c>
      <c r="G18" s="73">
        <v>61906</v>
      </c>
      <c r="H18" s="73">
        <v>44701</v>
      </c>
      <c r="I18" s="73">
        <v>43413</v>
      </c>
      <c r="J18" s="73">
        <v>35870</v>
      </c>
      <c r="K18" s="73">
        <v>60688</v>
      </c>
      <c r="L18" s="88">
        <v>25202</v>
      </c>
      <c r="M18" s="87" t="s">
        <v>480</v>
      </c>
    </row>
    <row r="19" spans="1:13" s="31" customFormat="1" ht="18" customHeight="1">
      <c r="A19" s="359"/>
      <c r="B19" s="224" t="s">
        <v>352</v>
      </c>
      <c r="C19" s="208">
        <v>96488</v>
      </c>
      <c r="D19" s="73">
        <v>18757</v>
      </c>
      <c r="E19" s="73">
        <v>12854</v>
      </c>
      <c r="F19" s="73">
        <v>10001</v>
      </c>
      <c r="G19" s="73">
        <v>14592</v>
      </c>
      <c r="H19" s="73">
        <v>9537</v>
      </c>
      <c r="I19" s="73">
        <v>5405</v>
      </c>
      <c r="J19" s="73">
        <v>7328</v>
      </c>
      <c r="K19" s="88">
        <v>18014</v>
      </c>
      <c r="L19" s="87" t="s">
        <v>480</v>
      </c>
      <c r="M19" s="87" t="s">
        <v>480</v>
      </c>
    </row>
    <row r="20" spans="1:13" s="31" customFormat="1" ht="10.5" customHeight="1">
      <c r="A20" s="90"/>
      <c r="B20" s="225"/>
      <c r="C20" s="208"/>
      <c r="D20" s="73"/>
      <c r="E20" s="73"/>
      <c r="F20" s="73"/>
      <c r="G20" s="73"/>
      <c r="H20" s="73"/>
      <c r="I20" s="73"/>
      <c r="J20" s="73"/>
      <c r="K20" s="88"/>
      <c r="L20" s="88"/>
      <c r="M20" s="32"/>
    </row>
    <row r="21" spans="1:13" s="31" customFormat="1" ht="18" customHeight="1">
      <c r="A21" s="359">
        <v>16</v>
      </c>
      <c r="B21" s="224" t="s">
        <v>25</v>
      </c>
      <c r="C21" s="208">
        <f>SUM(D21:M21)</f>
        <v>527094</v>
      </c>
      <c r="D21" s="73">
        <v>114730</v>
      </c>
      <c r="E21" s="73">
        <v>65569</v>
      </c>
      <c r="F21" s="73">
        <v>58995</v>
      </c>
      <c r="G21" s="73">
        <v>62166</v>
      </c>
      <c r="H21" s="73">
        <v>56606</v>
      </c>
      <c r="I21" s="73">
        <v>41684</v>
      </c>
      <c r="J21" s="73">
        <v>41628</v>
      </c>
      <c r="K21" s="88">
        <v>56231</v>
      </c>
      <c r="L21" s="88">
        <v>29485</v>
      </c>
      <c r="M21" s="87" t="s">
        <v>480</v>
      </c>
    </row>
    <row r="22" spans="1:13" s="31" customFormat="1" ht="18" customHeight="1">
      <c r="A22" s="359"/>
      <c r="B22" s="224" t="s">
        <v>22</v>
      </c>
      <c r="C22" s="208">
        <f>SUM(D22:M22)</f>
        <v>432680</v>
      </c>
      <c r="D22" s="73">
        <f aca="true" t="shared" si="0" ref="D22:K22">D21-D23</f>
        <v>96408</v>
      </c>
      <c r="E22" s="73">
        <f t="shared" si="0"/>
        <v>56289</v>
      </c>
      <c r="F22" s="73">
        <f t="shared" si="0"/>
        <v>47733</v>
      </c>
      <c r="G22" s="73">
        <f t="shared" si="0"/>
        <v>48929</v>
      </c>
      <c r="H22" s="73">
        <f t="shared" si="0"/>
        <v>46459</v>
      </c>
      <c r="I22" s="73">
        <f t="shared" si="0"/>
        <v>36324</v>
      </c>
      <c r="J22" s="73">
        <f t="shared" si="0"/>
        <v>34764</v>
      </c>
      <c r="K22" s="73">
        <f t="shared" si="0"/>
        <v>36289</v>
      </c>
      <c r="L22" s="88">
        <v>29485</v>
      </c>
      <c r="M22" s="87" t="s">
        <v>480</v>
      </c>
    </row>
    <row r="23" spans="1:13" s="31" customFormat="1" ht="18" customHeight="1">
      <c r="A23" s="359"/>
      <c r="B23" s="224" t="s">
        <v>352</v>
      </c>
      <c r="C23" s="208">
        <f>SUM(D23:K23)</f>
        <v>94414</v>
      </c>
      <c r="D23" s="73">
        <v>18322</v>
      </c>
      <c r="E23" s="73">
        <v>9280</v>
      </c>
      <c r="F23" s="73">
        <v>11262</v>
      </c>
      <c r="G23" s="73">
        <v>13237</v>
      </c>
      <c r="H23" s="73">
        <v>10147</v>
      </c>
      <c r="I23" s="73">
        <v>5360</v>
      </c>
      <c r="J23" s="73">
        <v>6864</v>
      </c>
      <c r="K23" s="88">
        <v>19942</v>
      </c>
      <c r="L23" s="87" t="s">
        <v>480</v>
      </c>
      <c r="M23" s="87" t="s">
        <v>480</v>
      </c>
    </row>
    <row r="24" spans="1:13" s="31" customFormat="1" ht="10.5" customHeight="1">
      <c r="A24" s="79"/>
      <c r="B24" s="225"/>
      <c r="C24" s="208"/>
      <c r="D24" s="73"/>
      <c r="E24" s="73"/>
      <c r="F24" s="73"/>
      <c r="G24" s="73"/>
      <c r="H24" s="73"/>
      <c r="I24" s="73"/>
      <c r="J24" s="73"/>
      <c r="K24" s="88"/>
      <c r="L24" s="88"/>
      <c r="M24" s="32"/>
    </row>
    <row r="25" spans="1:13" s="17" customFormat="1" ht="18" customHeight="1">
      <c r="A25" s="411">
        <v>17</v>
      </c>
      <c r="B25" s="267" t="s">
        <v>25</v>
      </c>
      <c r="C25" s="260">
        <f>SUM(D25:M25)</f>
        <v>528981</v>
      </c>
      <c r="D25" s="19">
        <f aca="true" t="shared" si="1" ref="D25:K25">SUM(D26:D27)</f>
        <v>101113</v>
      </c>
      <c r="E25" s="19">
        <f t="shared" si="1"/>
        <v>66872</v>
      </c>
      <c r="F25" s="19">
        <f t="shared" si="1"/>
        <v>61807</v>
      </c>
      <c r="G25" s="19">
        <f t="shared" si="1"/>
        <v>67242</v>
      </c>
      <c r="H25" s="19">
        <f t="shared" si="1"/>
        <v>57151</v>
      </c>
      <c r="I25" s="19">
        <f t="shared" si="1"/>
        <v>41251</v>
      </c>
      <c r="J25" s="19">
        <f t="shared" si="1"/>
        <v>38309</v>
      </c>
      <c r="K25" s="19">
        <f t="shared" si="1"/>
        <v>64011</v>
      </c>
      <c r="L25" s="19">
        <v>25954</v>
      </c>
      <c r="M25" s="18">
        <v>5271</v>
      </c>
    </row>
    <row r="26" spans="1:13" s="17" customFormat="1" ht="18" customHeight="1">
      <c r="A26" s="411"/>
      <c r="B26" s="267" t="s">
        <v>22</v>
      </c>
      <c r="C26" s="260">
        <f>SUM(D26:M26)</f>
        <v>431103</v>
      </c>
      <c r="D26" s="19">
        <f>61598+9214+12602</f>
        <v>83414</v>
      </c>
      <c r="E26" s="19">
        <f>44251+876+9026</f>
        <v>54153</v>
      </c>
      <c r="F26" s="19">
        <f>49553+344+807</f>
        <v>50704</v>
      </c>
      <c r="G26" s="19">
        <f>44324+1352+7873</f>
        <v>53549</v>
      </c>
      <c r="H26" s="19">
        <f>41227+1929+4402</f>
        <v>47558</v>
      </c>
      <c r="I26" s="19">
        <f>24506+7161+4290</f>
        <v>35957</v>
      </c>
      <c r="J26" s="19">
        <f>28406+228+2843</f>
        <v>31477</v>
      </c>
      <c r="K26" s="19">
        <f>37816+860+4390</f>
        <v>43066</v>
      </c>
      <c r="L26" s="19">
        <v>25954</v>
      </c>
      <c r="M26" s="18">
        <v>5271</v>
      </c>
    </row>
    <row r="27" spans="1:13" s="17" customFormat="1" ht="18" customHeight="1">
      <c r="A27" s="411"/>
      <c r="B27" s="267" t="s">
        <v>352</v>
      </c>
      <c r="C27" s="260">
        <f>SUM(D27:M27)</f>
        <v>97878</v>
      </c>
      <c r="D27" s="19">
        <v>17699</v>
      </c>
      <c r="E27" s="19">
        <v>12719</v>
      </c>
      <c r="F27" s="19">
        <v>11103</v>
      </c>
      <c r="G27" s="19">
        <v>13693</v>
      </c>
      <c r="H27" s="19">
        <v>9593</v>
      </c>
      <c r="I27" s="19">
        <v>5294</v>
      </c>
      <c r="J27" s="19">
        <v>6832</v>
      </c>
      <c r="K27" s="268">
        <v>20945</v>
      </c>
      <c r="L27" s="261" t="s">
        <v>353</v>
      </c>
      <c r="M27" s="263" t="s">
        <v>482</v>
      </c>
    </row>
    <row r="28" spans="1:13" s="31" customFormat="1" ht="6" customHeight="1" thickBot="1">
      <c r="A28" s="53"/>
      <c r="B28" s="65"/>
      <c r="C28" s="209"/>
      <c r="D28" s="54"/>
      <c r="E28" s="54"/>
      <c r="F28" s="54"/>
      <c r="G28" s="54"/>
      <c r="H28" s="54"/>
      <c r="I28" s="54"/>
      <c r="J28" s="54"/>
      <c r="K28" s="166"/>
      <c r="L28" s="166"/>
      <c r="M28" s="54"/>
    </row>
    <row r="29" spans="1:13" s="37" customFormat="1" ht="18" customHeight="1">
      <c r="A29" s="31" t="s">
        <v>255</v>
      </c>
      <c r="B29" s="197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3" s="31" customFormat="1" ht="13.5">
      <c r="B30" s="79"/>
      <c r="C30" s="86"/>
    </row>
    <row r="31" s="31" customFormat="1" ht="13.5">
      <c r="B31" s="79"/>
    </row>
    <row r="32" s="31" customFormat="1" ht="13.5">
      <c r="B32" s="79"/>
    </row>
    <row r="33" s="31" customFormat="1" ht="13.5">
      <c r="B33" s="79"/>
    </row>
    <row r="34" s="31" customFormat="1" ht="13.5">
      <c r="B34" s="79"/>
    </row>
    <row r="35" s="31" customFormat="1" ht="13.5">
      <c r="B35" s="79"/>
    </row>
    <row r="36" s="31" customFormat="1" ht="13.5">
      <c r="B36" s="79"/>
    </row>
    <row r="37" s="120" customFormat="1" ht="13.5">
      <c r="B37" s="226"/>
    </row>
    <row r="38" s="120" customFormat="1" ht="13.5">
      <c r="B38" s="226"/>
    </row>
    <row r="39" s="120" customFormat="1" ht="13.5">
      <c r="B39" s="226"/>
    </row>
    <row r="40" s="120" customFormat="1" ht="13.5">
      <c r="B40" s="226"/>
    </row>
    <row r="41" s="120" customFormat="1" ht="13.5">
      <c r="B41" s="226"/>
    </row>
    <row r="42" s="120" customFormat="1" ht="13.5">
      <c r="B42" s="226"/>
    </row>
    <row r="43" s="120" customFormat="1" ht="13.5">
      <c r="B43" s="226"/>
    </row>
    <row r="44" s="120" customFormat="1" ht="13.5">
      <c r="B44" s="226"/>
    </row>
    <row r="45" s="120" customFormat="1" ht="13.5">
      <c r="B45" s="226"/>
    </row>
    <row r="46" s="120" customFormat="1" ht="13.5">
      <c r="B46" s="226"/>
    </row>
    <row r="47" s="120" customFormat="1" ht="13.5">
      <c r="B47" s="226"/>
    </row>
    <row r="48" s="120" customFormat="1" ht="13.5">
      <c r="B48" s="226"/>
    </row>
    <row r="49" s="120" customFormat="1" ht="13.5">
      <c r="B49" s="226"/>
    </row>
    <row r="50" s="120" customFormat="1" ht="13.5">
      <c r="B50" s="226"/>
    </row>
    <row r="51" s="120" customFormat="1" ht="13.5">
      <c r="B51" s="226"/>
    </row>
    <row r="52" s="120" customFormat="1" ht="13.5">
      <c r="B52" s="226"/>
    </row>
    <row r="53" s="120" customFormat="1" ht="13.5">
      <c r="B53" s="226"/>
    </row>
    <row r="54" s="120" customFormat="1" ht="13.5">
      <c r="B54" s="226"/>
    </row>
    <row r="55" s="120" customFormat="1" ht="13.5">
      <c r="B55" s="226"/>
    </row>
  </sheetData>
  <sheetProtection/>
  <mergeCells count="7">
    <mergeCell ref="A1:M1"/>
    <mergeCell ref="A3:M3"/>
    <mergeCell ref="A25:A27"/>
    <mergeCell ref="A21:A23"/>
    <mergeCell ref="A17:A19"/>
    <mergeCell ref="A13:A15"/>
    <mergeCell ref="A9:A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31" customWidth="1"/>
    <col min="2" max="2" width="13.75390625" style="79" customWidth="1"/>
    <col min="3" max="6" width="17.50390625" style="31" customWidth="1"/>
    <col min="7" max="16384" width="9.00390625" style="31" customWidth="1"/>
  </cols>
  <sheetData>
    <row r="1" spans="1:7" s="35" customFormat="1" ht="17.25">
      <c r="A1" s="360" t="s">
        <v>443</v>
      </c>
      <c r="B1" s="360"/>
      <c r="C1" s="360"/>
      <c r="D1" s="360"/>
      <c r="E1" s="360"/>
      <c r="F1" s="360"/>
      <c r="G1" s="47"/>
    </row>
    <row r="2" spans="1:7" ht="9" customHeight="1" thickBot="1">
      <c r="A2" s="53"/>
      <c r="B2" s="65"/>
      <c r="C2" s="53"/>
      <c r="D2" s="46"/>
      <c r="E2" s="46"/>
      <c r="F2" s="46"/>
      <c r="G2" s="29"/>
    </row>
    <row r="3" spans="1:7" ht="16.5" customHeight="1">
      <c r="A3" s="355" t="s">
        <v>263</v>
      </c>
      <c r="B3" s="412" t="s">
        <v>358</v>
      </c>
      <c r="C3" s="412" t="s">
        <v>29</v>
      </c>
      <c r="D3" s="399" t="s">
        <v>30</v>
      </c>
      <c r="E3" s="399" t="s">
        <v>31</v>
      </c>
      <c r="F3" s="394" t="s">
        <v>32</v>
      </c>
      <c r="G3" s="32"/>
    </row>
    <row r="4" spans="1:7" ht="16.5" customHeight="1">
      <c r="A4" s="353"/>
      <c r="B4" s="413"/>
      <c r="C4" s="413"/>
      <c r="D4" s="414"/>
      <c r="E4" s="414"/>
      <c r="F4" s="415"/>
      <c r="G4" s="32"/>
    </row>
    <row r="5" spans="2:7" ht="6" customHeight="1">
      <c r="B5" s="186"/>
      <c r="C5" s="66"/>
      <c r="D5" s="32"/>
      <c r="E5" s="32"/>
      <c r="F5" s="32"/>
      <c r="G5" s="32"/>
    </row>
    <row r="6" spans="1:7" ht="16.5" customHeight="1">
      <c r="A6" s="359" t="s">
        <v>17</v>
      </c>
      <c r="B6" s="59" t="s">
        <v>26</v>
      </c>
      <c r="C6" s="325">
        <v>47</v>
      </c>
      <c r="D6" s="325">
        <v>47</v>
      </c>
      <c r="E6" s="325">
        <v>47</v>
      </c>
      <c r="F6" s="325">
        <v>47</v>
      </c>
      <c r="G6" s="32"/>
    </row>
    <row r="7" spans="1:7" ht="16.5" customHeight="1">
      <c r="A7" s="359"/>
      <c r="B7" s="59" t="s">
        <v>27</v>
      </c>
      <c r="C7" s="325">
        <v>7151</v>
      </c>
      <c r="D7" s="325">
        <v>7276</v>
      </c>
      <c r="E7" s="325">
        <v>16716</v>
      </c>
      <c r="F7" s="325">
        <v>11971</v>
      </c>
      <c r="G7" s="32"/>
    </row>
    <row r="8" spans="1:7" ht="16.5" customHeight="1">
      <c r="A8" s="359"/>
      <c r="B8" s="59" t="s">
        <v>28</v>
      </c>
      <c r="C8" s="325">
        <v>152</v>
      </c>
      <c r="D8" s="325">
        <v>155</v>
      </c>
      <c r="E8" s="325">
        <v>356</v>
      </c>
      <c r="F8" s="325">
        <v>255</v>
      </c>
      <c r="G8" s="32"/>
    </row>
    <row r="9" spans="1:7" ht="15" customHeight="1">
      <c r="A9" s="79"/>
      <c r="B9" s="59"/>
      <c r="C9" s="325"/>
      <c r="D9" s="325"/>
      <c r="E9" s="325"/>
      <c r="F9" s="325"/>
      <c r="G9" s="32"/>
    </row>
    <row r="10" spans="1:7" ht="16.5" customHeight="1">
      <c r="A10" s="359">
        <v>14</v>
      </c>
      <c r="B10" s="59" t="s">
        <v>26</v>
      </c>
      <c r="C10" s="325">
        <v>50</v>
      </c>
      <c r="D10" s="325">
        <v>50</v>
      </c>
      <c r="E10" s="325">
        <v>50</v>
      </c>
      <c r="F10" s="325">
        <v>50</v>
      </c>
      <c r="G10" s="32"/>
    </row>
    <row r="11" spans="1:7" ht="16.5" customHeight="1">
      <c r="A11" s="359"/>
      <c r="B11" s="59" t="s">
        <v>27</v>
      </c>
      <c r="C11" s="325">
        <v>7689</v>
      </c>
      <c r="D11" s="325">
        <v>6679</v>
      </c>
      <c r="E11" s="325">
        <v>14516</v>
      </c>
      <c r="F11" s="325">
        <v>11047</v>
      </c>
      <c r="G11" s="32"/>
    </row>
    <row r="12" spans="1:7" ht="16.5" customHeight="1">
      <c r="A12" s="359"/>
      <c r="B12" s="59" t="s">
        <v>28</v>
      </c>
      <c r="C12" s="325">
        <v>154</v>
      </c>
      <c r="D12" s="325">
        <v>134</v>
      </c>
      <c r="E12" s="325">
        <v>290</v>
      </c>
      <c r="F12" s="325">
        <v>221</v>
      </c>
      <c r="G12" s="32"/>
    </row>
    <row r="13" spans="1:7" ht="15" customHeight="1">
      <c r="A13" s="79"/>
      <c r="B13" s="59"/>
      <c r="C13" s="325"/>
      <c r="D13" s="325"/>
      <c r="E13" s="325"/>
      <c r="F13" s="325"/>
      <c r="G13" s="32"/>
    </row>
    <row r="14" spans="1:7" ht="16.5" customHeight="1">
      <c r="A14" s="359">
        <v>15</v>
      </c>
      <c r="B14" s="59" t="s">
        <v>26</v>
      </c>
      <c r="C14" s="332" t="s">
        <v>592</v>
      </c>
      <c r="D14" s="325">
        <v>49</v>
      </c>
      <c r="E14" s="325">
        <v>50</v>
      </c>
      <c r="F14" s="325">
        <v>50</v>
      </c>
      <c r="G14" s="32"/>
    </row>
    <row r="15" spans="1:7" ht="16.5" customHeight="1">
      <c r="A15" s="359"/>
      <c r="B15" s="59" t="s">
        <v>27</v>
      </c>
      <c r="C15" s="332" t="s">
        <v>592</v>
      </c>
      <c r="D15" s="325">
        <v>6304</v>
      </c>
      <c r="E15" s="325">
        <v>12643</v>
      </c>
      <c r="F15" s="325">
        <v>9588</v>
      </c>
      <c r="G15" s="32"/>
    </row>
    <row r="16" spans="1:7" ht="16.5" customHeight="1">
      <c r="A16" s="359"/>
      <c r="B16" s="59" t="s">
        <v>28</v>
      </c>
      <c r="C16" s="332" t="s">
        <v>592</v>
      </c>
      <c r="D16" s="325">
        <v>129</v>
      </c>
      <c r="E16" s="325">
        <v>253</v>
      </c>
      <c r="F16" s="325">
        <v>192</v>
      </c>
      <c r="G16" s="32"/>
    </row>
    <row r="17" spans="1:7" ht="15" customHeight="1">
      <c r="A17" s="79"/>
      <c r="B17" s="59"/>
      <c r="C17" s="334"/>
      <c r="D17" s="325"/>
      <c r="E17" s="325"/>
      <c r="F17" s="325"/>
      <c r="G17" s="32"/>
    </row>
    <row r="18" spans="1:7" ht="16.5" customHeight="1">
      <c r="A18" s="359">
        <v>16</v>
      </c>
      <c r="B18" s="59" t="s">
        <v>26</v>
      </c>
      <c r="C18" s="332" t="s">
        <v>592</v>
      </c>
      <c r="D18" s="325">
        <v>53</v>
      </c>
      <c r="E18" s="325">
        <v>53</v>
      </c>
      <c r="F18" s="325">
        <v>53</v>
      </c>
      <c r="G18" s="32"/>
    </row>
    <row r="19" spans="1:7" ht="16.5" customHeight="1">
      <c r="A19" s="359"/>
      <c r="B19" s="59" t="s">
        <v>27</v>
      </c>
      <c r="C19" s="332" t="s">
        <v>592</v>
      </c>
      <c r="D19" s="325">
        <v>6855</v>
      </c>
      <c r="E19" s="325">
        <v>12235</v>
      </c>
      <c r="F19" s="325">
        <v>10652</v>
      </c>
      <c r="G19" s="32"/>
    </row>
    <row r="20" spans="1:7" ht="16.5" customHeight="1">
      <c r="A20" s="359"/>
      <c r="B20" s="59" t="s">
        <v>28</v>
      </c>
      <c r="C20" s="332" t="s">
        <v>592</v>
      </c>
      <c r="D20" s="325">
        <v>129</v>
      </c>
      <c r="E20" s="325">
        <v>231</v>
      </c>
      <c r="F20" s="325">
        <v>201</v>
      </c>
      <c r="G20" s="32"/>
    </row>
    <row r="21" spans="1:7" ht="15" customHeight="1">
      <c r="A21" s="79"/>
      <c r="B21" s="59"/>
      <c r="C21" s="334"/>
      <c r="D21" s="325"/>
      <c r="E21" s="325"/>
      <c r="F21" s="325"/>
      <c r="G21" s="32"/>
    </row>
    <row r="22" spans="1:7" s="17" customFormat="1" ht="16.5" customHeight="1">
      <c r="A22" s="411">
        <v>17</v>
      </c>
      <c r="B22" s="258" t="s">
        <v>26</v>
      </c>
      <c r="C22" s="331" t="s">
        <v>590</v>
      </c>
      <c r="D22" s="326">
        <v>54</v>
      </c>
      <c r="E22" s="326">
        <v>54</v>
      </c>
      <c r="F22" s="326">
        <v>54</v>
      </c>
      <c r="G22" s="18"/>
    </row>
    <row r="23" spans="1:7" s="17" customFormat="1" ht="16.5" customHeight="1">
      <c r="A23" s="411"/>
      <c r="B23" s="258" t="s">
        <v>27</v>
      </c>
      <c r="C23" s="331" t="s">
        <v>590</v>
      </c>
      <c r="D23" s="326">
        <v>5942</v>
      </c>
      <c r="E23" s="326">
        <v>10564</v>
      </c>
      <c r="F23" s="326">
        <v>11555</v>
      </c>
      <c r="G23" s="18"/>
    </row>
    <row r="24" spans="1:7" s="17" customFormat="1" ht="16.5" customHeight="1">
      <c r="A24" s="411"/>
      <c r="B24" s="258" t="s">
        <v>28</v>
      </c>
      <c r="C24" s="331" t="s">
        <v>590</v>
      </c>
      <c r="D24" s="326">
        <v>110</v>
      </c>
      <c r="E24" s="326">
        <v>196</v>
      </c>
      <c r="F24" s="326">
        <v>214</v>
      </c>
      <c r="G24" s="18"/>
    </row>
    <row r="25" spans="1:7" ht="6" customHeight="1" thickBot="1">
      <c r="A25" s="53"/>
      <c r="B25" s="78"/>
      <c r="C25" s="149"/>
      <c r="D25" s="54"/>
      <c r="E25" s="54"/>
      <c r="F25" s="54"/>
      <c r="G25" s="32"/>
    </row>
    <row r="26" spans="1:7" s="37" customFormat="1" ht="16.5" customHeight="1">
      <c r="A26" s="31" t="s">
        <v>255</v>
      </c>
      <c r="B26" s="197"/>
      <c r="D26" s="29"/>
      <c r="E26" s="29"/>
      <c r="F26" s="29"/>
      <c r="G26" s="29"/>
    </row>
    <row r="27" spans="1:2" s="37" customFormat="1" ht="16.5" customHeight="1">
      <c r="A27" s="31" t="s">
        <v>487</v>
      </c>
      <c r="B27" s="197"/>
    </row>
    <row r="28" spans="1:5" ht="13.5">
      <c r="A28" s="416"/>
      <c r="B28" s="416"/>
      <c r="C28" s="416"/>
      <c r="D28" s="416"/>
      <c r="E28" s="416"/>
    </row>
  </sheetData>
  <sheetProtection/>
  <mergeCells count="13">
    <mergeCell ref="A18:A20"/>
    <mergeCell ref="A22:A24"/>
    <mergeCell ref="A28:E28"/>
    <mergeCell ref="A6:A8"/>
    <mergeCell ref="A10:A12"/>
    <mergeCell ref="A14:A16"/>
    <mergeCell ref="A3:A4"/>
    <mergeCell ref="B3:B4"/>
    <mergeCell ref="D3:D4"/>
    <mergeCell ref="A1:F1"/>
    <mergeCell ref="E3:E4"/>
    <mergeCell ref="F3:F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RENTAI</cp:lastModifiedBy>
  <cp:lastPrinted>2017-01-13T02:54:43Z</cp:lastPrinted>
  <dcterms:created xsi:type="dcterms:W3CDTF">1998-06-04T14:10:37Z</dcterms:created>
  <dcterms:modified xsi:type="dcterms:W3CDTF">2017-01-13T02:55:20Z</dcterms:modified>
  <cp:category/>
  <cp:version/>
  <cp:contentType/>
  <cp:contentStatus/>
</cp:coreProperties>
</file>