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150" windowHeight="7980" activeTab="0"/>
  </bookViews>
  <sheets>
    <sheet name="１(1)" sheetId="1" r:id="rId1"/>
    <sheet name="１(2)" sheetId="2" r:id="rId2"/>
    <sheet name="１(3)" sheetId="3" r:id="rId3"/>
    <sheet name="１(4)" sheetId="4" r:id="rId4"/>
    <sheet name="１(5)" sheetId="5" r:id="rId5"/>
    <sheet name="２(1)" sheetId="6" r:id="rId6"/>
    <sheet name="２(2)" sheetId="7" r:id="rId7"/>
    <sheet name="３（1） " sheetId="8" r:id="rId8"/>
    <sheet name="３（2） " sheetId="9" r:id="rId9"/>
    <sheet name="３（3） " sheetId="10" r:id="rId10"/>
    <sheet name="３（4） " sheetId="11" r:id="rId11"/>
    <sheet name="３（5） " sheetId="12" r:id="rId12"/>
    <sheet name="３（6） " sheetId="13" r:id="rId13"/>
    <sheet name="４(1)" sheetId="14" r:id="rId14"/>
    <sheet name="４(2)" sheetId="15" r:id="rId15"/>
    <sheet name="４(３)" sheetId="16" r:id="rId16"/>
    <sheet name="５(1)" sheetId="17" r:id="rId17"/>
    <sheet name="５(2)" sheetId="18" r:id="rId18"/>
    <sheet name="６" sheetId="19" r:id="rId19"/>
    <sheet name="７ " sheetId="20" r:id="rId20"/>
    <sheet name="８" sheetId="21" r:id="rId21"/>
    <sheet name="９ " sheetId="22" r:id="rId22"/>
    <sheet name="１０" sheetId="23" r:id="rId23"/>
    <sheet name="１１" sheetId="24" r:id="rId24"/>
    <sheet name="１２ " sheetId="25" r:id="rId25"/>
    <sheet name="１３" sheetId="26" r:id="rId26"/>
    <sheet name="１４" sheetId="27" r:id="rId27"/>
    <sheet name="１５ " sheetId="28" r:id="rId28"/>
    <sheet name="１６ " sheetId="29" r:id="rId29"/>
    <sheet name="１７" sheetId="30" r:id="rId30"/>
  </sheets>
  <definedNames>
    <definedName name="_xlnm.Print_Area" localSheetId="10">'３（4） '!$A$1:$L$43</definedName>
    <definedName name="_xlnm.Print_Area" localSheetId="11">'３（5） '!$A$1:$L$46</definedName>
    <definedName name="_xlnm.Print_Area" localSheetId="21">'９ '!$A$1:$P$62</definedName>
  </definedNames>
  <calcPr fullCalcOnLoad="1"/>
</workbook>
</file>

<file path=xl/comments8.xml><?xml version="1.0" encoding="utf-8"?>
<comments xmlns="http://schemas.openxmlformats.org/spreadsheetml/2006/main">
  <authors>
    <author>RENTAI</author>
  </authors>
  <commentList>
    <comment ref="F6" authorId="0">
      <text>
        <r>
          <rPr>
            <b/>
            <sz val="9"/>
            <rFont val="ＭＳ Ｐゴシック"/>
            <family val="3"/>
          </rPr>
          <t>南部スポーツセンターテニスコートの人数を含む。監査資料に合わせる。</t>
        </r>
      </text>
    </comment>
  </commentList>
</comments>
</file>

<file path=xl/comments9.xml><?xml version="1.0" encoding="utf-8"?>
<comments xmlns="http://schemas.openxmlformats.org/spreadsheetml/2006/main">
  <authors>
    <author>RENTAI</author>
  </authors>
  <commentList>
    <comment ref="B6" authorId="0">
      <text>
        <r>
          <rPr>
            <b/>
            <sz val="9"/>
            <rFont val="ＭＳ Ｐゴシック"/>
            <family val="3"/>
          </rPr>
          <t>総体実際の会場日数確認</t>
        </r>
      </text>
    </comment>
  </commentList>
</comments>
</file>

<file path=xl/sharedStrings.xml><?xml version="1.0" encoding="utf-8"?>
<sst xmlns="http://schemas.openxmlformats.org/spreadsheetml/2006/main" count="1327" uniqueCount="549">
  <si>
    <t>フィールド掛洞</t>
  </si>
  <si>
    <t>諏訪山グランド</t>
  </si>
  <si>
    <t>島</t>
  </si>
  <si>
    <t>藍川</t>
  </si>
  <si>
    <t>岐北</t>
  </si>
  <si>
    <t>厚見</t>
  </si>
  <si>
    <t>青山</t>
  </si>
  <si>
    <t>陽南</t>
  </si>
  <si>
    <t>藍川東</t>
  </si>
  <si>
    <t>岐阜西</t>
  </si>
  <si>
    <t>長森南</t>
  </si>
  <si>
    <t>岐陽グランド</t>
  </si>
  <si>
    <t>分館</t>
  </si>
  <si>
    <t>計</t>
  </si>
  <si>
    <t>市民総合体育館</t>
  </si>
  <si>
    <t>総数</t>
  </si>
  <si>
    <t>一般利用</t>
  </si>
  <si>
    <t>南部スポーツセンター</t>
  </si>
  <si>
    <t>岐阜市体育ルーム</t>
  </si>
  <si>
    <t>利用者計</t>
  </si>
  <si>
    <t>本荘市民プール</t>
  </si>
  <si>
    <t>北部市民プール</t>
  </si>
  <si>
    <t>南部市民プール</t>
  </si>
  <si>
    <t>(5)　学校別体育施設利用状況(運動場)</t>
  </si>
  <si>
    <t>岩野田</t>
  </si>
  <si>
    <t>高等学校</t>
  </si>
  <si>
    <t>境川</t>
  </si>
  <si>
    <t>幼稚園名</t>
  </si>
  <si>
    <t>（各年度末現在）</t>
  </si>
  <si>
    <t>（単位：人）</t>
  </si>
  <si>
    <t>１．学校基本調査結果(毎年５月１日）</t>
  </si>
  <si>
    <t>小学校</t>
  </si>
  <si>
    <t>学校名</t>
  </si>
  <si>
    <t>児　　童　　数</t>
  </si>
  <si>
    <t>学級数</t>
  </si>
  <si>
    <t>男</t>
  </si>
  <si>
    <t>女</t>
  </si>
  <si>
    <t>徹明</t>
  </si>
  <si>
    <t>白山</t>
  </si>
  <si>
    <t>梅林</t>
  </si>
  <si>
    <t>華陽</t>
  </si>
  <si>
    <t>本荘</t>
  </si>
  <si>
    <t>日野</t>
  </si>
  <si>
    <t>長良</t>
  </si>
  <si>
    <t>三里</t>
  </si>
  <si>
    <t>鷺山</t>
  </si>
  <si>
    <t>木之本</t>
  </si>
  <si>
    <t>加納</t>
  </si>
  <si>
    <t>加納西</t>
  </si>
  <si>
    <t>則武</t>
  </si>
  <si>
    <t>長森北</t>
  </si>
  <si>
    <t>常磐</t>
  </si>
  <si>
    <t>木田</t>
  </si>
  <si>
    <t>黒野</t>
  </si>
  <si>
    <t>方県</t>
  </si>
  <si>
    <t>茜部</t>
  </si>
  <si>
    <t>鶉</t>
  </si>
  <si>
    <t>七郷</t>
  </si>
  <si>
    <t>西郷</t>
  </si>
  <si>
    <t>市橋</t>
  </si>
  <si>
    <t>岩</t>
  </si>
  <si>
    <t>鏡島</t>
  </si>
  <si>
    <t>長良西</t>
  </si>
  <si>
    <t>早田</t>
  </si>
  <si>
    <t>且挌</t>
  </si>
  <si>
    <t>芥見</t>
  </si>
  <si>
    <t>合渡</t>
  </si>
  <si>
    <t>三輪南</t>
  </si>
  <si>
    <t>三輪北</t>
  </si>
  <si>
    <t>網代</t>
  </si>
  <si>
    <t>城西</t>
  </si>
  <si>
    <t>長良東</t>
  </si>
  <si>
    <t>長森西</t>
  </si>
  <si>
    <t>芥見東</t>
  </si>
  <si>
    <t>岩野田北</t>
  </si>
  <si>
    <t>長森東</t>
  </si>
  <si>
    <t>中学校</t>
  </si>
  <si>
    <t>長森</t>
  </si>
  <si>
    <t>長良</t>
  </si>
  <si>
    <t>精華</t>
  </si>
  <si>
    <t>藍川</t>
  </si>
  <si>
    <t>三輪</t>
  </si>
  <si>
    <t>青山</t>
  </si>
  <si>
    <t>陽南</t>
  </si>
  <si>
    <t>藍川北</t>
  </si>
  <si>
    <t>東長良</t>
  </si>
  <si>
    <t>岐阜北</t>
  </si>
  <si>
    <t>岐阜東</t>
  </si>
  <si>
    <t>岐阜商業高校</t>
  </si>
  <si>
    <t xml:space="preserve"> </t>
  </si>
  <si>
    <t>学校数</t>
  </si>
  <si>
    <t>外国人</t>
  </si>
  <si>
    <t>養護教諭</t>
  </si>
  <si>
    <t>本務者のうち特殊学級担当職員(再掲)</t>
  </si>
  <si>
    <t>負担法による者</t>
  </si>
  <si>
    <t>その他</t>
  </si>
  <si>
    <t>学校栄養職員</t>
  </si>
  <si>
    <t>　</t>
  </si>
  <si>
    <t>区分</t>
  </si>
  <si>
    <t>利用人数</t>
  </si>
  <si>
    <t>開放校名</t>
  </si>
  <si>
    <t>開放日数</t>
  </si>
  <si>
    <t>日</t>
  </si>
  <si>
    <t>人</t>
  </si>
  <si>
    <t>市民球場</t>
  </si>
  <si>
    <t>八ッ草球場</t>
  </si>
  <si>
    <t>日置江球場</t>
  </si>
  <si>
    <t>江崎第一球場</t>
  </si>
  <si>
    <t>江崎第二球場</t>
  </si>
  <si>
    <t>江崎第三球場</t>
  </si>
  <si>
    <t>溝口第一球場</t>
  </si>
  <si>
    <t>次木球場</t>
  </si>
  <si>
    <t>則松球場</t>
  </si>
  <si>
    <t>厚八運動場</t>
  </si>
  <si>
    <t>島西運動場</t>
  </si>
  <si>
    <t>旦ノ島球場</t>
  </si>
  <si>
    <t>溝口第二球場</t>
  </si>
  <si>
    <t>中屋球場</t>
  </si>
  <si>
    <t>日野サッカー場</t>
  </si>
  <si>
    <t>日置江サッカー場</t>
  </si>
  <si>
    <t>鏡島サッカー場</t>
  </si>
  <si>
    <t>４．岐阜市歴史博物館入館者状況</t>
  </si>
  <si>
    <t>合　　計</t>
  </si>
  <si>
    <t>有　　料</t>
  </si>
  <si>
    <t>無　　料</t>
  </si>
  <si>
    <t>個　　人</t>
  </si>
  <si>
    <t>団　　体</t>
  </si>
  <si>
    <t>一般図書</t>
  </si>
  <si>
    <t>児童図書</t>
  </si>
  <si>
    <t>本館</t>
  </si>
  <si>
    <t>移動図書館</t>
  </si>
  <si>
    <t>長良図書室</t>
  </si>
  <si>
    <t>東部図書室</t>
  </si>
  <si>
    <t>西部図書室</t>
  </si>
  <si>
    <t>長森図書室</t>
  </si>
  <si>
    <t>参考質問受付件数</t>
  </si>
  <si>
    <t>総　数</t>
  </si>
  <si>
    <t>児童図書研究室資料</t>
  </si>
  <si>
    <t>貸出文庫用資料</t>
  </si>
  <si>
    <t>児童室資料</t>
  </si>
  <si>
    <t>点字他資料</t>
  </si>
  <si>
    <t>個人貸出</t>
  </si>
  <si>
    <t>団体貸出</t>
  </si>
  <si>
    <t>口　頭</t>
  </si>
  <si>
    <t>電　話</t>
  </si>
  <si>
    <t>文　書</t>
  </si>
  <si>
    <t>科学講座</t>
  </si>
  <si>
    <t>科学相談</t>
  </si>
  <si>
    <t>７．ドリームシアター岐阜利用状況</t>
  </si>
  <si>
    <t>計(A)</t>
  </si>
  <si>
    <t>件数</t>
  </si>
  <si>
    <t>人数(B)</t>
  </si>
  <si>
    <t>８．岐阜市少年自然の家利用状況</t>
  </si>
  <si>
    <t>利用団体数</t>
  </si>
  <si>
    <t>実利用者数</t>
  </si>
  <si>
    <t>延利用者数</t>
  </si>
  <si>
    <t>軽音楽</t>
  </si>
  <si>
    <t>講演会</t>
  </si>
  <si>
    <t>国際会議</t>
  </si>
  <si>
    <t>国内会議</t>
  </si>
  <si>
    <t>大会・会合</t>
  </si>
  <si>
    <t>発表会</t>
  </si>
  <si>
    <t>団体数</t>
  </si>
  <si>
    <t>施設名</t>
  </si>
  <si>
    <t>家庭教育学級</t>
  </si>
  <si>
    <t>視聴覚クラブ</t>
  </si>
  <si>
    <t>青少年育成会</t>
  </si>
  <si>
    <t>青年団・青年会</t>
  </si>
  <si>
    <t>体育団体</t>
  </si>
  <si>
    <t>自治団体</t>
  </si>
  <si>
    <t>議会報告</t>
  </si>
  <si>
    <t>福祉団体</t>
  </si>
  <si>
    <t>行政関係</t>
  </si>
  <si>
    <t>文庫貸出冊数</t>
  </si>
  <si>
    <t>図書貸出冊数</t>
  </si>
  <si>
    <t>徹  明</t>
  </si>
  <si>
    <t>白  山</t>
  </si>
  <si>
    <t>梅  林</t>
  </si>
  <si>
    <t>華  陽</t>
  </si>
  <si>
    <t>本  荘</t>
  </si>
  <si>
    <t>日  野</t>
  </si>
  <si>
    <t>長  良</t>
  </si>
  <si>
    <t>三  里</t>
  </si>
  <si>
    <t>鷺  山</t>
  </si>
  <si>
    <t>加  納</t>
  </si>
  <si>
    <t>則  武</t>
  </si>
  <si>
    <t>常  磐</t>
  </si>
  <si>
    <t>木  田</t>
  </si>
  <si>
    <t>黒  野</t>
  </si>
  <si>
    <t>方  県</t>
  </si>
  <si>
    <t>茜  部</t>
  </si>
  <si>
    <t>七  郷</t>
  </si>
  <si>
    <t>西  郷</t>
  </si>
  <si>
    <t>市  橋</t>
  </si>
  <si>
    <t>鏡  島</t>
  </si>
  <si>
    <t>厚  見</t>
  </si>
  <si>
    <t>早  田</t>
  </si>
  <si>
    <t>且  挌</t>
  </si>
  <si>
    <t>芥  見</t>
  </si>
  <si>
    <t>合  渡</t>
  </si>
  <si>
    <t>網  代</t>
  </si>
  <si>
    <t>城  西</t>
  </si>
  <si>
    <t>藍  川</t>
  </si>
  <si>
    <t>地図関係資料</t>
  </si>
  <si>
    <t>その他</t>
  </si>
  <si>
    <t>教育研究所</t>
  </si>
  <si>
    <t>岐陽運動場</t>
  </si>
  <si>
    <t>視聴覚</t>
  </si>
  <si>
    <t>総合計</t>
  </si>
  <si>
    <t>生　　徒　　数</t>
  </si>
  <si>
    <t>明郷</t>
  </si>
  <si>
    <t>団体数</t>
  </si>
  <si>
    <t>青少年団体</t>
  </si>
  <si>
    <t>子ども会</t>
  </si>
  <si>
    <t>(単位：人）</t>
  </si>
  <si>
    <t>西部福祉会館
青少年ルーム</t>
  </si>
  <si>
    <t>総　数</t>
  </si>
  <si>
    <t>年　度</t>
  </si>
  <si>
    <t>少　年</t>
  </si>
  <si>
    <t>青　年</t>
  </si>
  <si>
    <t>一　般</t>
  </si>
  <si>
    <t>主 催 事 業</t>
  </si>
  <si>
    <t>青山青少年
会館</t>
  </si>
  <si>
    <t>中央青少年
会館</t>
  </si>
  <si>
    <t>人　数</t>
  </si>
  <si>
    <t>合　　計</t>
  </si>
  <si>
    <t>公 民 館</t>
  </si>
  <si>
    <t>婦 人 会</t>
  </si>
  <si>
    <t>自 治 会</t>
  </si>
  <si>
    <t>学　　校</t>
  </si>
  <si>
    <t>そ の 他</t>
  </si>
  <si>
    <t>公民館文庫
利用者数</t>
  </si>
  <si>
    <t>区　分</t>
  </si>
  <si>
    <t>生涯学習・
女性センター
（利用者数）</t>
  </si>
  <si>
    <t>体育ルーム
（利用者数）</t>
  </si>
  <si>
    <t>消費生活
センター
（来客者数）</t>
  </si>
  <si>
    <t>図  書  館
（入館者数）</t>
  </si>
  <si>
    <t>駐　車　場
（利用台数）</t>
  </si>
  <si>
    <t>東部ｺﾐｭﾆﾃｨｾﾝﾀｰ</t>
  </si>
  <si>
    <t>西部ｺﾐｭﾆﾃｨｾﾝﾀｰ</t>
  </si>
  <si>
    <t>北部ｺﾐｭﾆﾃｨｾﾝﾀｰ</t>
  </si>
  <si>
    <t>南部ｺﾐｭﾆﾃｨｾﾝﾀｰ</t>
  </si>
  <si>
    <t>日光ｺﾐｭﾆﾃｨｾﾝﾀｰ</t>
  </si>
  <si>
    <t>長森ｺﾐｭﾆﾃｨｾﾝﾀｰ</t>
  </si>
  <si>
    <t>市橋ｺﾐｭﾆﾃｨｾﾝﾀｰ</t>
  </si>
  <si>
    <t>邦　楽</t>
  </si>
  <si>
    <t>演　劇</t>
  </si>
  <si>
    <t>舞　踊</t>
  </si>
  <si>
    <t>演　芸</t>
  </si>
  <si>
    <t>映　画</t>
  </si>
  <si>
    <t>展　示</t>
  </si>
  <si>
    <t>資料：市民会館</t>
  </si>
  <si>
    <t>団　体</t>
  </si>
  <si>
    <t>個　人</t>
  </si>
  <si>
    <t>電　話</t>
  </si>
  <si>
    <t>来　庁</t>
  </si>
  <si>
    <t>９．長 良 川 国 際 会 議 場 利 用 状 況</t>
  </si>
  <si>
    <t>-</t>
  </si>
  <si>
    <t>大　　　会　　　議　　　室</t>
  </si>
  <si>
    <t>大　人</t>
  </si>
  <si>
    <t>小　人</t>
  </si>
  <si>
    <t>幼　児</t>
  </si>
  <si>
    <t>６．科 学 館 利 用 状 況</t>
  </si>
  <si>
    <t>小 人</t>
  </si>
  <si>
    <t>大 人</t>
  </si>
  <si>
    <t>特 別 展</t>
  </si>
  <si>
    <t>入 館 者 数</t>
  </si>
  <si>
    <t>総　数</t>
  </si>
  <si>
    <t>一 般 図 書</t>
  </si>
  <si>
    <t>(うち郷土資料)</t>
  </si>
  <si>
    <t>工業所有権公報</t>
  </si>
  <si>
    <t>(館内閲覧を除く)</t>
  </si>
  <si>
    <t>区　　分</t>
  </si>
  <si>
    <t>資 料 貸 出 冊 数</t>
  </si>
  <si>
    <t>児　童</t>
  </si>
  <si>
    <t>５．図　　　書　　　館</t>
  </si>
  <si>
    <t>（単位：人・冊）</t>
  </si>
  <si>
    <t>資料数は電算入力のみ。</t>
  </si>
  <si>
    <t>一　日
当たり
の入館
者　数</t>
  </si>
  <si>
    <t>小・中学　生</t>
  </si>
  <si>
    <t>入館者
総  数</t>
  </si>
  <si>
    <t>開 館
日 数</t>
  </si>
  <si>
    <t>(1)　歴 史 博 物 館 入 館 者 数</t>
  </si>
  <si>
    <t>岐阜ファミリー
パーク野球場</t>
  </si>
  <si>
    <t>学校</t>
  </si>
  <si>
    <t>高校</t>
  </si>
  <si>
    <t>全市対象</t>
  </si>
  <si>
    <t>計</t>
  </si>
  <si>
    <t>校区対象</t>
  </si>
  <si>
    <t>体　　育　　館</t>
  </si>
  <si>
    <t>運　　動　　場</t>
  </si>
  <si>
    <t>校　　数</t>
  </si>
  <si>
    <t>ｽﾎﾟｰﾂ教室</t>
  </si>
  <si>
    <t>北西部
体育館</t>
  </si>
  <si>
    <t>東　部
体育館</t>
  </si>
  <si>
    <t>西　部
体育館</t>
  </si>
  <si>
    <t>北　部
体育館</t>
  </si>
  <si>
    <t>項　目</t>
  </si>
  <si>
    <t>３．体　　育　　施　　設</t>
  </si>
  <si>
    <t>［　１　　年　]</t>
  </si>
  <si>
    <t>［　２　　年　]</t>
  </si>
  <si>
    <t>［　３　　年　]</t>
  </si>
  <si>
    <t>（単位：身長・座高cm・体重㎏）</t>
  </si>
  <si>
    <t>身　　長</t>
  </si>
  <si>
    <t>体　　重</t>
  </si>
  <si>
    <t>座　　高</t>
  </si>
  <si>
    <t>(1) 小 学 校 児 童 体 位</t>
  </si>
  <si>
    <t>２．学 校 保 健 統 計 調 査 結 果</t>
  </si>
  <si>
    <t>［　４　　年　]</t>
  </si>
  <si>
    <t>［　５　　年　]</t>
  </si>
  <si>
    <t>［　６　　年　]</t>
  </si>
  <si>
    <t>(2) 中 学 校 生 徒 体 位</t>
  </si>
  <si>
    <t>(3) 中学校学校数、学級数、生徒数</t>
  </si>
  <si>
    <t>(2) 小学校学校数、学級数、児童数</t>
  </si>
  <si>
    <t>校　長</t>
  </si>
  <si>
    <t>教　頭</t>
  </si>
  <si>
    <t>教　諭</t>
  </si>
  <si>
    <t>講　師</t>
  </si>
  <si>
    <t>合　計</t>
  </si>
  <si>
    <t>教　　　員　　　数</t>
  </si>
  <si>
    <t>職　　　員　　　数</t>
  </si>
  <si>
    <t>(5) 中学校教員数及び職員数</t>
  </si>
  <si>
    <t>(4) 小学校教員数及び職員数</t>
  </si>
  <si>
    <t>養　護
助教諭</t>
  </si>
  <si>
    <t>　中学校</t>
  </si>
  <si>
    <t>学　校　名</t>
  </si>
  <si>
    <t>教　員　数</t>
  </si>
  <si>
    <t>学　級　数</t>
  </si>
  <si>
    <t>　幼稚園</t>
  </si>
  <si>
    <t>　高等学校</t>
  </si>
  <si>
    <t>　養護学校</t>
  </si>
  <si>
    <t>園　　児　　数</t>
  </si>
  <si>
    <t>生　　徒　　数</t>
  </si>
  <si>
    <t>児　童　・　生　徒　数</t>
  </si>
  <si>
    <t>(1) 市 立 学 校 の 概 況</t>
  </si>
  <si>
    <t>（教員数は兼務者含む）</t>
  </si>
  <si>
    <t>教  員  数</t>
  </si>
  <si>
    <t>学  級  数</t>
  </si>
  <si>
    <t>学  校  名</t>
  </si>
  <si>
    <t>17．早田教育集会所利用状況</t>
  </si>
  <si>
    <t>16．青少年会館利用状況</t>
  </si>
  <si>
    <t xml:space="preserve">15．地 区 公 民 館 </t>
  </si>
  <si>
    <t>※ 合計には有料使用の件数・人数も含む。</t>
  </si>
  <si>
    <t>14．ハートフルスクエアーＧ利用状況</t>
  </si>
  <si>
    <t>13．コミュニティセンター利用状況</t>
  </si>
  <si>
    <r>
      <t>北東部</t>
    </r>
    <r>
      <rPr>
        <sz val="11"/>
        <rFont val="ＭＳ 明朝"/>
        <family val="1"/>
      </rPr>
      <t>ｺﾐｭﾆﾃｨｾﾝﾀｰ</t>
    </r>
  </si>
  <si>
    <t>12．ボランティア相談件数・登録人員</t>
  </si>
  <si>
    <t>11．市 民 会 館 利 用 状 況</t>
  </si>
  <si>
    <t>岐阜ファミリーパーク
サッカー兼ラグビー場</t>
  </si>
  <si>
    <r>
      <t xml:space="preserve">主催事業
参加者数
</t>
    </r>
    <r>
      <rPr>
        <sz val="11"/>
        <rFont val="ＭＳ 明朝"/>
        <family val="1"/>
      </rPr>
      <t>（C）</t>
    </r>
  </si>
  <si>
    <t>(2) 岐阜県図書館資料及び奉仕活動状況</t>
  </si>
  <si>
    <t>資料：市立図書館</t>
  </si>
  <si>
    <t>資料：岐阜県図書館</t>
  </si>
  <si>
    <t>資料：岐阜市歴史博物館</t>
  </si>
  <si>
    <t>(2) 加藤栄三・東一記念美術館(分館)入館者数</t>
  </si>
  <si>
    <t>(6) 野 球 場 等 利 用 状 況 ( 受 付 数 )</t>
  </si>
  <si>
    <t>(3) 学校体育施設開放利用状況</t>
  </si>
  <si>
    <t>(4) 学校別体育施設利用状況(体育館)</t>
  </si>
  <si>
    <t>(2) 市 民 プ ー ル 利 用 状 況</t>
  </si>
  <si>
    <t>(1) 市 民 体 育 館 利 用 状 況</t>
  </si>
  <si>
    <r>
      <t xml:space="preserve">ファミリーパーク
</t>
    </r>
    <r>
      <rPr>
        <sz val="11"/>
        <rFont val="ＭＳ 明朝"/>
        <family val="1"/>
      </rPr>
      <t>体育館</t>
    </r>
  </si>
  <si>
    <t>本務者のうち
特殊学級担当
職員(再掲)</t>
  </si>
  <si>
    <t>休 職 者
(再掲)</t>
  </si>
  <si>
    <t>１　年</t>
  </si>
  <si>
    <t>２　年</t>
  </si>
  <si>
    <t>３　年</t>
  </si>
  <si>
    <t>４　年</t>
  </si>
  <si>
    <t>５　年</t>
  </si>
  <si>
    <t>６　年</t>
  </si>
  <si>
    <t>(小・中学部)</t>
  </si>
  <si>
    <t>(高  等  部)</t>
  </si>
  <si>
    <t>資料：科学館</t>
  </si>
  <si>
    <t>資料：ドリームシアター岐阜</t>
  </si>
  <si>
    <t>資料：人権啓発センター（市民参画部）</t>
  </si>
  <si>
    <t>格技場</t>
  </si>
  <si>
    <t>もえぎの里体育館</t>
  </si>
  <si>
    <t>岐陽
体育館</t>
  </si>
  <si>
    <t>柳津運動場</t>
  </si>
  <si>
    <t>高桑運動広場</t>
  </si>
  <si>
    <t>坂巻運動広場</t>
  </si>
  <si>
    <t>年度・月</t>
  </si>
  <si>
    <t>柳津</t>
  </si>
  <si>
    <t>城北(藍川)</t>
  </si>
  <si>
    <t xml:space="preserve">     6　</t>
  </si>
  <si>
    <t xml:space="preserve">     7　</t>
  </si>
  <si>
    <t xml:space="preserve">     8　</t>
  </si>
  <si>
    <t xml:space="preserve">     9　</t>
  </si>
  <si>
    <t xml:space="preserve">    11　</t>
  </si>
  <si>
    <t xml:space="preserve">    12　</t>
  </si>
  <si>
    <t>　 6</t>
  </si>
  <si>
    <t>　 7</t>
  </si>
  <si>
    <t>　 8</t>
  </si>
  <si>
    <t>　 9</t>
  </si>
  <si>
    <t>年度・月</t>
  </si>
  <si>
    <t>柳津図書館</t>
  </si>
  <si>
    <t>資 料 数 (点)</t>
  </si>
  <si>
    <t>利 用 者 数 (人)</t>
  </si>
  <si>
    <t>貸 出 数 (点)</t>
  </si>
  <si>
    <t>　　 6　</t>
  </si>
  <si>
    <t>　　 7　</t>
  </si>
  <si>
    <t>　　 8　</t>
  </si>
  <si>
    <t>　　 9　</t>
  </si>
  <si>
    <t>　　11　</t>
  </si>
  <si>
    <t>　　12　</t>
  </si>
  <si>
    <t>　　 3　</t>
  </si>
  <si>
    <t>区 分</t>
  </si>
  <si>
    <t>回 数</t>
  </si>
  <si>
    <t>人 員</t>
  </si>
  <si>
    <t>年</t>
  </si>
  <si>
    <t>事 務 職 員</t>
  </si>
  <si>
    <t>施 設 使 用</t>
  </si>
  <si>
    <t>相  談  件  数</t>
  </si>
  <si>
    <t>登  録  人  数  （3月31日現在）</t>
  </si>
  <si>
    <t>資料：長良川国際会議場</t>
  </si>
  <si>
    <t>開 場 日 数</t>
  </si>
  <si>
    <t>入 場 人 員</t>
  </si>
  <si>
    <t>１ 日 平 均</t>
  </si>
  <si>
    <t>区　分</t>
  </si>
  <si>
    <t xml:space="preserve">    10　</t>
  </si>
  <si>
    <t xml:space="preserve">     2　</t>
  </si>
  <si>
    <t xml:space="preserve">     3　</t>
  </si>
  <si>
    <t>　 10</t>
  </si>
  <si>
    <t>　 11</t>
  </si>
  <si>
    <t>　 12</t>
  </si>
  <si>
    <t xml:space="preserve">- </t>
  </si>
  <si>
    <t>国　　際　　会　　議　　室</t>
  </si>
  <si>
    <t>北青少年会館</t>
  </si>
  <si>
    <t>東青少年会館</t>
  </si>
  <si>
    <t>岐  阜</t>
  </si>
  <si>
    <t>資料：市教育委員会（学校指導課）</t>
  </si>
  <si>
    <t>　特別支援学校</t>
  </si>
  <si>
    <t>岐阜特別支援</t>
  </si>
  <si>
    <t>資料：市教育委員会（学校指導課）</t>
  </si>
  <si>
    <t>資料：市教育委員会（学校指導課）　※ 職員数には兼務者を含む。</t>
  </si>
  <si>
    <t>資料：市教育委員会(学校保健課）</t>
  </si>
  <si>
    <t>資料：市教育委員会（学校保健課）</t>
  </si>
  <si>
    <t>資料：市教育委員会（市民体育課）</t>
  </si>
  <si>
    <t>江崎Ａ球場</t>
  </si>
  <si>
    <t>江崎Ｂ球場</t>
  </si>
  <si>
    <t>江崎Ｃ球場</t>
  </si>
  <si>
    <t>板屋Ａ球場</t>
  </si>
  <si>
    <t>板屋Ｂ球場</t>
  </si>
  <si>
    <t>次木Ａ球場</t>
  </si>
  <si>
    <t>次木Ｂ球場</t>
  </si>
  <si>
    <t>伊自良川Ａ球場</t>
  </si>
  <si>
    <t>伊自良川Ｃ球場</t>
  </si>
  <si>
    <t>伊自良川サッカー場</t>
  </si>
  <si>
    <t>資料：市教育委員会(市民体育課）</t>
  </si>
  <si>
    <t>蔵  書  冊  数</t>
  </si>
  <si>
    <t>資料：少年自然の家</t>
  </si>
  <si>
    <t>資料：市民協働推進課（生涯学習センター　ボランティア相談コーナー）</t>
  </si>
  <si>
    <t>資料：市民協働推進課</t>
  </si>
  <si>
    <t>資料：市民協働推進課</t>
  </si>
  <si>
    <t>資料：社会教育課</t>
  </si>
  <si>
    <t>※ 地区公民館：50館</t>
  </si>
  <si>
    <t>岐阜</t>
  </si>
  <si>
    <t>特別支援</t>
  </si>
  <si>
    <t>開 館
日 数</t>
  </si>
  <si>
    <t>合 計
人 数
A+B+C</t>
  </si>
  <si>
    <t>個 人 ・ 団 体 使 用</t>
  </si>
  <si>
    <t>一般個人利用</t>
  </si>
  <si>
    <t>学校・子ども会等団体利用</t>
  </si>
  <si>
    <t>ｻﾎﾟｰﾀｰ
見学者
等</t>
  </si>
  <si>
    <t>小学校及び中学校児童、生徒体位表は学校保健統計調査(基幹統計・各年4月)の結果である。</t>
  </si>
  <si>
    <t>平成21年度</t>
  </si>
  <si>
    <t>(計に駐車場の利用台数は含まず）</t>
  </si>
  <si>
    <t>10．文 化 セ ン タ ー 利 用 状 況</t>
  </si>
  <si>
    <t>催　　し　　広　　場</t>
  </si>
  <si>
    <t>小　　　　劇　　　　場</t>
  </si>
  <si>
    <t>資料：文化センター</t>
  </si>
  <si>
    <t>平成22年度</t>
  </si>
  <si>
    <t>選挙関係</t>
  </si>
  <si>
    <t>人数</t>
  </si>
  <si>
    <t>岐阜盲学校</t>
  </si>
  <si>
    <t xml:space="preserve">     5　</t>
  </si>
  <si>
    <t xml:space="preserve">    10　</t>
  </si>
  <si>
    <t xml:space="preserve">     2　</t>
  </si>
  <si>
    <t xml:space="preserve">     3　</t>
  </si>
  <si>
    <t>平成23年度</t>
  </si>
  <si>
    <t>平成21年度</t>
  </si>
  <si>
    <t>　　 5　</t>
  </si>
  <si>
    <t>　　10　</t>
  </si>
  <si>
    <t>　　 2　</t>
  </si>
  <si>
    <t>(3) 柳津歴史民俗資料室(分室)入室者数</t>
  </si>
  <si>
    <t>開室日数</t>
  </si>
  <si>
    <t>入室者総数</t>
  </si>
  <si>
    <t>一日当たりの入室者数</t>
  </si>
  <si>
    <t>大ホール</t>
  </si>
  <si>
    <t>※外国人は内数である。</t>
  </si>
  <si>
    <t>明  郷</t>
  </si>
  <si>
    <t>-</t>
  </si>
  <si>
    <t>平成24年度</t>
  </si>
  <si>
    <t>平成22年度</t>
  </si>
  <si>
    <t>岐阜清流</t>
  </si>
  <si>
    <t>岐阜中央</t>
  </si>
  <si>
    <t>旧明徳</t>
  </si>
  <si>
    <t>７０校</t>
  </si>
  <si>
    <t>教育研究所</t>
  </si>
  <si>
    <t>特に表示のないものは、平成26年の調査結果である。</t>
  </si>
  <si>
    <t xml:space="preserve">平成25年度 </t>
  </si>
  <si>
    <t>25年 4月</t>
  </si>
  <si>
    <t>26年 1月</t>
  </si>
  <si>
    <t>平成21年度</t>
  </si>
  <si>
    <t>(1) 市立図書館資料貸出状況(平成25年度末現在)</t>
  </si>
  <si>
    <t>平成25年度</t>
  </si>
  <si>
    <t xml:space="preserve">- </t>
  </si>
  <si>
    <t>平成23年度</t>
  </si>
  <si>
    <t>平成22年</t>
  </si>
  <si>
    <t>　</t>
  </si>
  <si>
    <t>資料：中央青少年会館</t>
  </si>
  <si>
    <t>-</t>
  </si>
  <si>
    <t>-</t>
  </si>
  <si>
    <t>-</t>
  </si>
  <si>
    <t>-</t>
  </si>
  <si>
    <t xml:space="preserve"> </t>
  </si>
  <si>
    <t>　</t>
  </si>
  <si>
    <t>※旧明徳は未開放</t>
  </si>
  <si>
    <t>羽　島　北</t>
  </si>
  <si>
    <t>※長良西、教育研究所、旧明徳については未開放</t>
  </si>
  <si>
    <t>※羽島北はテニスコート</t>
  </si>
  <si>
    <t xml:space="preserve">     5　</t>
  </si>
  <si>
    <t xml:space="preserve">        </t>
  </si>
  <si>
    <t xml:space="preserve"> </t>
  </si>
  <si>
    <t xml:space="preserve"> </t>
  </si>
  <si>
    <t>ｸﾗｼｯｸ</t>
  </si>
  <si>
    <t>メ　　イ　　ン　　ホ　　ー　　ル</t>
  </si>
  <si>
    <t>-</t>
  </si>
  <si>
    <t>　　 5　</t>
  </si>
  <si>
    <t>　　10　</t>
  </si>
  <si>
    <t>　　 2　</t>
  </si>
  <si>
    <t>　</t>
  </si>
  <si>
    <t>　</t>
  </si>
  <si>
    <t xml:space="preserve"> 利 用 状 況</t>
  </si>
  <si>
    <t>Ｐ Ｔ Ａ</t>
  </si>
  <si>
    <t>クラブサークル</t>
  </si>
  <si>
    <t xml:space="preserve"> </t>
  </si>
  <si>
    <t xml:space="preserve"> </t>
  </si>
  <si>
    <t>（単位：人（「団体」は20人以上）</t>
  </si>
  <si>
    <t xml:space="preserve"> </t>
  </si>
  <si>
    <t xml:space="preserve">  </t>
  </si>
  <si>
    <t>　 5</t>
  </si>
  <si>
    <t>　 2</t>
  </si>
  <si>
    <t>　 3</t>
  </si>
  <si>
    <t xml:space="preserve">  </t>
  </si>
  <si>
    <t>ｸﾗｼｯｸ</t>
  </si>
  <si>
    <t xml:space="preserve"> </t>
  </si>
  <si>
    <t>※平成25年4月1日から平成26年1月31日まで耐震補強工事のため休館</t>
  </si>
  <si>
    <t>６９校</t>
  </si>
  <si>
    <t>（合計のうち有料使用）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</si>
</sst>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_);\(#,##0\)"/>
    <numFmt numFmtId="180" formatCode="#,##0_ ;[Red]\-#,##0\ "/>
    <numFmt numFmtId="181" formatCode="#,##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&quot;▲ &quot;#,##0"/>
    <numFmt numFmtId="188" formatCode="0_ "/>
    <numFmt numFmtId="189" formatCode="0_);[Red]\(0\)"/>
    <numFmt numFmtId="190" formatCode="#,##0;\-#,##0;\-"/>
    <numFmt numFmtId="191" formatCode="* #,##0_ ;_ * \-#,##0_ ;_ * &quot;- &quot;_ ;_ @_ "/>
    <numFmt numFmtId="192" formatCode="_ * #,##0_ ;_ * \-#,##0_ ;_ * &quot;- &quot;_ ;_ @_ 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20"/>
      <name val="ＭＳ ゴシック"/>
      <family val="3"/>
    </font>
    <font>
      <sz val="16"/>
      <name val="ＭＳ Ｐゴシック"/>
      <family val="3"/>
    </font>
    <font>
      <b/>
      <sz val="16"/>
      <name val="ＭＳ ゴシック"/>
      <family val="3"/>
    </font>
    <font>
      <sz val="15"/>
      <name val="ＭＳ ゴシック"/>
      <family val="3"/>
    </font>
    <font>
      <sz val="15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明朝"/>
      <family val="1"/>
    </font>
    <font>
      <b/>
      <sz val="19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5.5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6"/>
      <color indexed="10"/>
      <name val="ＭＳ 明朝"/>
      <family val="1"/>
    </font>
    <font>
      <sz val="18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.5"/>
      <name val="ＭＳ ゴシック"/>
      <family val="3"/>
    </font>
    <font>
      <sz val="10.5"/>
      <name val="Arial Narrow"/>
      <family val="2"/>
    </font>
    <font>
      <sz val="14"/>
      <name val="ＭＳ Ｐゴシック"/>
      <family val="3"/>
    </font>
    <font>
      <sz val="22"/>
      <name val="ＭＳ 明朝"/>
      <family val="1"/>
    </font>
    <font>
      <b/>
      <sz val="16"/>
      <name val="ＭＳ Ｐゴシック"/>
      <family val="3"/>
    </font>
    <font>
      <sz val="8.5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color indexed="8"/>
      <name val="ＭＳ 明朝"/>
      <family val="1"/>
    </font>
    <font>
      <sz val="9.5"/>
      <color indexed="8"/>
      <name val="ＭＳ ゴシック"/>
      <family val="3"/>
    </font>
    <font>
      <b/>
      <sz val="9"/>
      <name val="ＭＳ Ｐゴシック"/>
      <family val="3"/>
    </font>
    <font>
      <sz val="12"/>
      <color indexed="8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43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 textRotation="255" shrinkToFit="1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distributed" textRotation="255"/>
    </xf>
    <xf numFmtId="0" fontId="16" fillId="0" borderId="10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8" fontId="7" fillId="0" borderId="0" xfId="0" applyNumberFormat="1" applyFont="1" applyFill="1" applyAlignment="1">
      <alignment vertical="center"/>
    </xf>
    <xf numFmtId="55" fontId="7" fillId="0" borderId="11" xfId="0" applyNumberFormat="1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55" fontId="7" fillId="0" borderId="0" xfId="0" applyNumberFormat="1" applyFont="1" applyFill="1" applyBorder="1" applyAlignment="1" quotePrefix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/>
    </xf>
    <xf numFmtId="0" fontId="16" fillId="0" borderId="26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21" xfId="0" applyFont="1" applyFill="1" applyBorder="1" applyAlignment="1">
      <alignment vertical="center" textRotation="255"/>
    </xf>
    <xf numFmtId="0" fontId="23" fillId="0" borderId="0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8" fontId="7" fillId="0" borderId="0" xfId="0" applyNumberFormat="1" applyFont="1" applyFill="1" applyAlignment="1">
      <alignment/>
    </xf>
    <xf numFmtId="0" fontId="7" fillId="0" borderId="25" xfId="0" applyFont="1" applyFill="1" applyBorder="1" applyAlignment="1">
      <alignment/>
    </xf>
    <xf numFmtId="0" fontId="7" fillId="0" borderId="19" xfId="0" applyFont="1" applyFill="1" applyBorder="1" applyAlignment="1">
      <alignment vertical="center"/>
    </xf>
    <xf numFmtId="38" fontId="7" fillId="0" borderId="24" xfId="0" applyNumberFormat="1" applyFont="1" applyFill="1" applyBorder="1" applyAlignment="1">
      <alignment vertical="center"/>
    </xf>
    <xf numFmtId="38" fontId="7" fillId="0" borderId="25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distributed" textRotation="255"/>
    </xf>
    <xf numFmtId="0" fontId="7" fillId="0" borderId="11" xfId="0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/>
    </xf>
    <xf numFmtId="177" fontId="7" fillId="0" borderId="24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horizontal="center" vertical="center"/>
    </xf>
    <xf numFmtId="177" fontId="7" fillId="0" borderId="31" xfId="0" applyNumberFormat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6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8" fontId="16" fillId="0" borderId="0" xfId="0" applyNumberFormat="1" applyFont="1" applyFill="1" applyAlignment="1">
      <alignment vertical="center"/>
    </xf>
    <xf numFmtId="176" fontId="29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38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22" fillId="0" borderId="11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55" fontId="22" fillId="0" borderId="11" xfId="0" applyNumberFormat="1" applyFont="1" applyFill="1" applyBorder="1" applyAlignment="1" quotePrefix="1">
      <alignment horizontal="center" vertical="center"/>
    </xf>
    <xf numFmtId="0" fontId="31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1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 quotePrefix="1">
      <alignment horizontal="right" vertical="center"/>
    </xf>
    <xf numFmtId="0" fontId="7" fillId="0" borderId="21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81" fontId="39" fillId="0" borderId="0" xfId="0" applyNumberFormat="1" applyFont="1" applyFill="1" applyBorder="1" applyAlignment="1">
      <alignment vertical="center"/>
    </xf>
    <xf numFmtId="181" fontId="40" fillId="0" borderId="0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distributed" textRotation="255"/>
    </xf>
    <xf numFmtId="0" fontId="7" fillId="0" borderId="24" xfId="0" applyFont="1" applyFill="1" applyBorder="1" applyAlignment="1">
      <alignment horizontal="center" vertical="distributed" textRotation="255"/>
    </xf>
    <xf numFmtId="0" fontId="7" fillId="0" borderId="1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/>
    </xf>
    <xf numFmtId="38" fontId="7" fillId="0" borderId="10" xfId="51" applyFont="1" applyFill="1" applyBorder="1" applyAlignment="1">
      <alignment vertical="center"/>
    </xf>
    <xf numFmtId="38" fontId="7" fillId="0" borderId="15" xfId="51" applyFont="1" applyFill="1" applyBorder="1" applyAlignment="1">
      <alignment horizontal="center" vertical="center"/>
    </xf>
    <xf numFmtId="38" fontId="7" fillId="0" borderId="20" xfId="51" applyFont="1" applyFill="1" applyBorder="1" applyAlignment="1">
      <alignment horizontal="center" vertical="center"/>
    </xf>
    <xf numFmtId="38" fontId="7" fillId="0" borderId="13" xfId="51" applyFont="1" applyFill="1" applyBorder="1" applyAlignment="1">
      <alignment horizontal="center" vertical="center"/>
    </xf>
    <xf numFmtId="38" fontId="21" fillId="0" borderId="0" xfId="51" applyFont="1" applyFill="1" applyBorder="1" applyAlignment="1">
      <alignment horizontal="right" vertical="center"/>
    </xf>
    <xf numFmtId="38" fontId="7" fillId="0" borderId="0" xfId="51" applyFont="1" applyFill="1" applyAlignment="1">
      <alignment vertical="center"/>
    </xf>
    <xf numFmtId="190" fontId="2" fillId="0" borderId="0" xfId="0" applyNumberFormat="1" applyFont="1" applyFill="1" applyBorder="1" applyAlignment="1">
      <alignment horizontal="right" vertical="center"/>
    </xf>
    <xf numFmtId="190" fontId="7" fillId="0" borderId="0" xfId="0" applyNumberFormat="1" applyFont="1" applyFill="1" applyAlignment="1">
      <alignment horizontal="right" vertical="center"/>
    </xf>
    <xf numFmtId="190" fontId="7" fillId="0" borderId="0" xfId="0" applyNumberFormat="1" applyFont="1" applyFill="1" applyBorder="1" applyAlignment="1">
      <alignment horizontal="right" vertical="center"/>
    </xf>
    <xf numFmtId="190" fontId="7" fillId="0" borderId="0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38" fontId="7" fillId="0" borderId="10" xfId="5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 quotePrefix="1">
      <alignment horizontal="right" vertical="center"/>
    </xf>
    <xf numFmtId="38" fontId="4" fillId="0" borderId="0" xfId="51" applyFont="1" applyFill="1" applyAlignment="1">
      <alignment vertical="center"/>
    </xf>
    <xf numFmtId="38" fontId="7" fillId="0" borderId="21" xfId="51" applyFont="1" applyFill="1" applyBorder="1" applyAlignment="1">
      <alignment horizontal="center" vertical="center"/>
    </xf>
    <xf numFmtId="38" fontId="7" fillId="0" borderId="31" xfId="51" applyFont="1" applyFill="1" applyBorder="1" applyAlignment="1">
      <alignment horizontal="center" vertical="center"/>
    </xf>
    <xf numFmtId="38" fontId="7" fillId="0" borderId="26" xfId="51" applyFont="1" applyFill="1" applyBorder="1" applyAlignment="1">
      <alignment vertical="center"/>
    </xf>
    <xf numFmtId="38" fontId="40" fillId="0" borderId="10" xfId="5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38" fontId="15" fillId="0" borderId="10" xfId="51" applyFont="1" applyFill="1" applyBorder="1" applyAlignment="1">
      <alignment vertical="center"/>
    </xf>
    <xf numFmtId="38" fontId="15" fillId="0" borderId="20" xfId="51" applyFont="1" applyFill="1" applyBorder="1" applyAlignment="1">
      <alignment horizontal="center" vertical="center"/>
    </xf>
    <xf numFmtId="38" fontId="15" fillId="0" borderId="13" xfId="51" applyFont="1" applyFill="1" applyBorder="1" applyAlignment="1">
      <alignment horizontal="center" vertical="center"/>
    </xf>
    <xf numFmtId="38" fontId="15" fillId="0" borderId="31" xfId="51" applyFont="1" applyFill="1" applyBorder="1" applyAlignment="1">
      <alignment horizontal="center" vertical="center"/>
    </xf>
    <xf numFmtId="38" fontId="44" fillId="0" borderId="24" xfId="51" applyFont="1" applyBorder="1" applyAlignment="1">
      <alignment vertical="center"/>
    </xf>
    <xf numFmtId="38" fontId="44" fillId="0" borderId="0" xfId="51" applyFont="1" applyBorder="1" applyAlignment="1">
      <alignment vertical="center"/>
    </xf>
    <xf numFmtId="38" fontId="44" fillId="0" borderId="0" xfId="51" applyFont="1" applyFill="1" applyBorder="1" applyAlignment="1">
      <alignment vertical="center"/>
    </xf>
    <xf numFmtId="38" fontId="45" fillId="0" borderId="0" xfId="51" applyFont="1" applyFill="1" applyBorder="1" applyAlignment="1">
      <alignment vertical="center"/>
    </xf>
    <xf numFmtId="38" fontId="23" fillId="0" borderId="25" xfId="51" applyFont="1" applyFill="1" applyBorder="1" applyAlignment="1">
      <alignment vertical="center"/>
    </xf>
    <xf numFmtId="38" fontId="23" fillId="0" borderId="10" xfId="51" applyFont="1" applyFill="1" applyBorder="1" applyAlignment="1">
      <alignment vertical="center"/>
    </xf>
    <xf numFmtId="38" fontId="15" fillId="0" borderId="0" xfId="51" applyFont="1" applyFill="1" applyAlignment="1">
      <alignment vertical="center"/>
    </xf>
    <xf numFmtId="38" fontId="16" fillId="0" borderId="0" xfId="51" applyFont="1" applyFill="1" applyAlignment="1">
      <alignment vertical="center"/>
    </xf>
    <xf numFmtId="38" fontId="7" fillId="0" borderId="0" xfId="51" applyFont="1" applyFill="1" applyBorder="1" applyAlignment="1">
      <alignment vertical="center"/>
    </xf>
    <xf numFmtId="38" fontId="7" fillId="0" borderId="24" xfId="51" applyFont="1" applyBorder="1" applyAlignment="1">
      <alignment vertical="center"/>
    </xf>
    <xf numFmtId="38" fontId="7" fillId="0" borderId="0" xfId="51" applyFont="1" applyBorder="1" applyAlignment="1">
      <alignment vertical="center"/>
    </xf>
    <xf numFmtId="38" fontId="40" fillId="0" borderId="24" xfId="51" applyFont="1" applyFill="1" applyBorder="1" applyAlignment="1">
      <alignment vertical="center"/>
    </xf>
    <xf numFmtId="38" fontId="40" fillId="0" borderId="0" xfId="51" applyFont="1" applyFill="1" applyBorder="1" applyAlignment="1">
      <alignment vertical="center"/>
    </xf>
    <xf numFmtId="38" fontId="39" fillId="0" borderId="0" xfId="51" applyFont="1" applyFill="1" applyBorder="1" applyAlignment="1">
      <alignment vertical="center"/>
    </xf>
    <xf numFmtId="38" fontId="7" fillId="0" borderId="25" xfId="51" applyFont="1" applyFill="1" applyBorder="1" applyAlignment="1">
      <alignment vertical="center"/>
    </xf>
    <xf numFmtId="38" fontId="7" fillId="0" borderId="31" xfId="51" applyFont="1" applyFill="1" applyBorder="1" applyAlignment="1">
      <alignment horizontal="center" vertical="center" wrapText="1"/>
    </xf>
    <xf numFmtId="38" fontId="7" fillId="0" borderId="24" xfId="51" applyFont="1" applyBorder="1" applyAlignment="1">
      <alignment/>
    </xf>
    <xf numFmtId="38" fontId="7" fillId="0" borderId="0" xfId="51" applyFont="1" applyBorder="1" applyAlignment="1">
      <alignment/>
    </xf>
    <xf numFmtId="190" fontId="40" fillId="0" borderId="0" xfId="51" applyNumberFormat="1" applyFont="1" applyFill="1" applyBorder="1" applyAlignment="1">
      <alignment horizontal="right" vertical="center"/>
    </xf>
    <xf numFmtId="190" fontId="39" fillId="0" borderId="24" xfId="51" applyNumberFormat="1" applyFont="1" applyFill="1" applyBorder="1" applyAlignment="1">
      <alignment vertical="center"/>
    </xf>
    <xf numFmtId="190" fontId="39" fillId="0" borderId="0" xfId="51" applyNumberFormat="1" applyFont="1" applyFill="1" applyBorder="1" applyAlignment="1">
      <alignment vertical="center"/>
    </xf>
    <xf numFmtId="38" fontId="23" fillId="0" borderId="0" xfId="51" applyFont="1" applyFill="1" applyBorder="1" applyAlignment="1">
      <alignment vertical="center"/>
    </xf>
    <xf numFmtId="38" fontId="7" fillId="0" borderId="0" xfId="51" applyFont="1" applyFill="1" applyAlignment="1">
      <alignment horizontal="right" vertical="center"/>
    </xf>
    <xf numFmtId="38" fontId="40" fillId="0" borderId="0" xfId="51" applyFont="1" applyFill="1" applyBorder="1" applyAlignment="1">
      <alignment horizontal="right" vertical="center"/>
    </xf>
    <xf numFmtId="38" fontId="7" fillId="0" borderId="0" xfId="51" applyFont="1" applyFill="1" applyBorder="1" applyAlignment="1">
      <alignment vertical="center" wrapText="1"/>
    </xf>
    <xf numFmtId="38" fontId="7" fillId="0" borderId="0" xfId="51" applyFont="1" applyFill="1" applyBorder="1" applyAlignment="1">
      <alignment vertical="center" textRotation="255" shrinkToFit="1"/>
    </xf>
    <xf numFmtId="190" fontId="2" fillId="0" borderId="0" xfId="0" applyNumberFormat="1" applyFont="1" applyFill="1" applyAlignment="1">
      <alignment horizontal="right" vertical="center"/>
    </xf>
    <xf numFmtId="38" fontId="7" fillId="0" borderId="18" xfId="5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8" fontId="2" fillId="0" borderId="0" xfId="51" applyFont="1" applyFill="1" applyAlignment="1">
      <alignment vertical="center"/>
    </xf>
    <xf numFmtId="38" fontId="7" fillId="0" borderId="24" xfId="51" applyFont="1" applyFill="1" applyBorder="1" applyAlignment="1">
      <alignment/>
    </xf>
    <xf numFmtId="38" fontId="7" fillId="0" borderId="0" xfId="51" applyFont="1" applyFill="1" applyBorder="1" applyAlignment="1">
      <alignment/>
    </xf>
    <xf numFmtId="38" fontId="2" fillId="0" borderId="0" xfId="51" applyFont="1" applyAlignment="1">
      <alignment vertical="center"/>
    </xf>
    <xf numFmtId="38" fontId="7" fillId="0" borderId="17" xfId="51" applyFont="1" applyFill="1" applyBorder="1" applyAlignment="1">
      <alignment horizontal="center" vertical="center" wrapText="1"/>
    </xf>
    <xf numFmtId="38" fontId="11" fillId="0" borderId="0" xfId="51" applyFont="1" applyFill="1" applyAlignment="1">
      <alignment horizontal="left" vertical="center"/>
    </xf>
    <xf numFmtId="38" fontId="11" fillId="0" borderId="0" xfId="51" applyFont="1" applyFill="1" applyAlignment="1">
      <alignment vertical="center"/>
    </xf>
    <xf numFmtId="38" fontId="36" fillId="0" borderId="10" xfId="51" applyFont="1" applyFill="1" applyBorder="1" applyAlignment="1">
      <alignment vertical="center"/>
    </xf>
    <xf numFmtId="38" fontId="23" fillId="0" borderId="31" xfId="51" applyFont="1" applyFill="1" applyBorder="1" applyAlignment="1">
      <alignment horizontal="center" vertical="center" wrapText="1"/>
    </xf>
    <xf numFmtId="38" fontId="23" fillId="0" borderId="32" xfId="51" applyFont="1" applyFill="1" applyBorder="1" applyAlignment="1">
      <alignment horizontal="center" vertical="center" wrapText="1"/>
    </xf>
    <xf numFmtId="38" fontId="2" fillId="0" borderId="0" xfId="51" applyFont="1" applyFill="1" applyBorder="1" applyAlignment="1">
      <alignment vertical="center"/>
    </xf>
    <xf numFmtId="38" fontId="22" fillId="0" borderId="0" xfId="51" applyFont="1" applyFill="1" applyAlignment="1">
      <alignment vertical="center"/>
    </xf>
    <xf numFmtId="38" fontId="22" fillId="0" borderId="0" xfId="51" applyFont="1" applyFill="1" applyBorder="1" applyAlignment="1">
      <alignment vertical="center"/>
    </xf>
    <xf numFmtId="190" fontId="33" fillId="0" borderId="0" xfId="51" applyNumberFormat="1" applyFont="1" applyFill="1" applyAlignment="1">
      <alignment vertical="center"/>
    </xf>
    <xf numFmtId="38" fontId="34" fillId="0" borderId="0" xfId="51" applyFont="1" applyFill="1" applyAlignment="1">
      <alignment vertical="center"/>
    </xf>
    <xf numFmtId="190" fontId="31" fillId="0" borderId="0" xfId="51" applyNumberFormat="1" applyFont="1" applyFill="1" applyAlignment="1">
      <alignment vertical="center"/>
    </xf>
    <xf numFmtId="38" fontId="2" fillId="0" borderId="10" xfId="51" applyFont="1" applyFill="1" applyBorder="1" applyAlignment="1">
      <alignment vertical="center"/>
    </xf>
    <xf numFmtId="38" fontId="20" fillId="0" borderId="0" xfId="51" applyFont="1" applyFill="1" applyAlignment="1">
      <alignment vertical="center"/>
    </xf>
    <xf numFmtId="38" fontId="20" fillId="0" borderId="0" xfId="51" applyFont="1" applyFill="1" applyBorder="1" applyAlignment="1">
      <alignment vertical="center"/>
    </xf>
    <xf numFmtId="38" fontId="36" fillId="0" borderId="0" xfId="5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38" fontId="7" fillId="0" borderId="34" xfId="51" applyFont="1" applyFill="1" applyBorder="1" applyAlignment="1">
      <alignment horizontal="center" vertical="distributed" textRotation="255" wrapText="1"/>
    </xf>
    <xf numFmtId="38" fontId="7" fillId="0" borderId="15" xfId="51" applyFont="1" applyFill="1" applyBorder="1" applyAlignment="1">
      <alignment horizontal="center" vertical="distributed" textRotation="255" wrapText="1"/>
    </xf>
    <xf numFmtId="38" fontId="7" fillId="0" borderId="24" xfId="51" applyFont="1" applyFill="1" applyBorder="1" applyAlignment="1">
      <alignment horizontal="center" vertical="distributed" textRotation="255" wrapText="1"/>
    </xf>
    <xf numFmtId="38" fontId="7" fillId="0" borderId="20" xfId="51" applyFont="1" applyFill="1" applyBorder="1" applyAlignment="1">
      <alignment horizontal="center" vertical="distributed" textRotation="255" wrapText="1"/>
    </xf>
    <xf numFmtId="38" fontId="7" fillId="0" borderId="35" xfId="51" applyFont="1" applyFill="1" applyBorder="1" applyAlignment="1">
      <alignment horizontal="center" vertical="center"/>
    </xf>
    <xf numFmtId="38" fontId="16" fillId="0" borderId="0" xfId="51" applyFont="1" applyFill="1" applyBorder="1" applyAlignment="1">
      <alignment vertical="center"/>
    </xf>
    <xf numFmtId="38" fontId="4" fillId="0" borderId="0" xfId="51" applyFont="1" applyFill="1" applyBorder="1" applyAlignment="1">
      <alignment vertical="center"/>
    </xf>
    <xf numFmtId="38" fontId="16" fillId="0" borderId="31" xfId="51" applyFont="1" applyFill="1" applyBorder="1" applyAlignment="1">
      <alignment horizontal="center" vertical="center"/>
    </xf>
    <xf numFmtId="38" fontId="16" fillId="0" borderId="35" xfId="51" applyFont="1" applyFill="1" applyBorder="1" applyAlignment="1">
      <alignment horizontal="center" vertical="center"/>
    </xf>
    <xf numFmtId="38" fontId="16" fillId="0" borderId="0" xfId="51" applyFont="1" applyFill="1" applyBorder="1" applyAlignment="1">
      <alignment horizontal="right" vertical="center"/>
    </xf>
    <xf numFmtId="38" fontId="18" fillId="0" borderId="0" xfId="51" applyFont="1" applyFill="1" applyBorder="1" applyAlignment="1">
      <alignment horizontal="right" vertical="center"/>
    </xf>
    <xf numFmtId="38" fontId="18" fillId="0" borderId="0" xfId="51" applyFont="1" applyFill="1" applyAlignment="1">
      <alignment horizontal="right" vertical="center"/>
    </xf>
    <xf numFmtId="38" fontId="18" fillId="0" borderId="0" xfId="51" applyFont="1" applyFill="1" applyAlignment="1">
      <alignment vertical="center"/>
    </xf>
    <xf numFmtId="38" fontId="16" fillId="0" borderId="0" xfId="51" applyFont="1" applyFill="1" applyAlignment="1">
      <alignment horizontal="right" vertical="center"/>
    </xf>
    <xf numFmtId="190" fontId="16" fillId="0" borderId="0" xfId="51" applyNumberFormat="1" applyFont="1" applyFill="1" applyBorder="1" applyAlignment="1">
      <alignment horizontal="right" vertical="center"/>
    </xf>
    <xf numFmtId="38" fontId="18" fillId="0" borderId="0" xfId="51" applyFont="1" applyFill="1" applyBorder="1" applyAlignment="1">
      <alignment vertical="center"/>
    </xf>
    <xf numFmtId="38" fontId="16" fillId="0" borderId="10" xfId="51" applyFont="1" applyFill="1" applyBorder="1" applyAlignment="1">
      <alignment vertical="center"/>
    </xf>
    <xf numFmtId="38" fontId="16" fillId="0" borderId="0" xfId="0" applyNumberFormat="1" applyFont="1" applyFill="1" applyAlignment="1">
      <alignment horizontal="right" vertical="center"/>
    </xf>
    <xf numFmtId="38" fontId="7" fillId="0" borderId="0" xfId="51" applyFont="1" applyFill="1" applyAlignment="1">
      <alignment/>
    </xf>
    <xf numFmtId="38" fontId="7" fillId="0" borderId="30" xfId="51" applyFont="1" applyFill="1" applyBorder="1" applyAlignment="1">
      <alignment horizontal="center" vertical="distributed" textRotation="255" wrapText="1"/>
    </xf>
    <xf numFmtId="38" fontId="21" fillId="0" borderId="30" xfId="51" applyFont="1" applyFill="1" applyBorder="1" applyAlignment="1">
      <alignment horizontal="center" vertical="distributed" textRotation="255" wrapText="1"/>
    </xf>
    <xf numFmtId="38" fontId="7" fillId="0" borderId="33" xfId="51" applyFont="1" applyFill="1" applyBorder="1" applyAlignment="1">
      <alignment horizontal="center" vertical="distributed" textRotation="255" wrapText="1"/>
    </xf>
    <xf numFmtId="38" fontId="7" fillId="0" borderId="33" xfId="51" applyFont="1" applyFill="1" applyBorder="1" applyAlignment="1">
      <alignment/>
    </xf>
    <xf numFmtId="38" fontId="21" fillId="0" borderId="34" xfId="51" applyFont="1" applyFill="1" applyBorder="1" applyAlignment="1">
      <alignment horizontal="center" vertical="distributed" textRotation="255" wrapText="1"/>
    </xf>
    <xf numFmtId="38" fontId="7" fillId="0" borderId="11" xfId="51" applyFont="1" applyFill="1" applyBorder="1" applyAlignment="1">
      <alignment horizontal="center" vertical="distributed" textRotation="255" wrapText="1"/>
    </xf>
    <xf numFmtId="38" fontId="7" fillId="0" borderId="13" xfId="51" applyFont="1" applyFill="1" applyBorder="1" applyAlignment="1">
      <alignment horizontal="center" vertical="distributed" textRotation="255" wrapText="1"/>
    </xf>
    <xf numFmtId="38" fontId="21" fillId="0" borderId="15" xfId="51" applyFont="1" applyFill="1" applyBorder="1" applyAlignment="1">
      <alignment horizontal="center" vertical="distributed" textRotation="255" wrapText="1"/>
    </xf>
    <xf numFmtId="38" fontId="7" fillId="0" borderId="22" xfId="51" applyFont="1" applyFill="1" applyBorder="1" applyAlignment="1">
      <alignment horizontal="center" vertical="distributed" textRotation="255" wrapText="1"/>
    </xf>
    <xf numFmtId="38" fontId="7" fillId="0" borderId="20" xfId="51" applyFont="1" applyFill="1" applyBorder="1" applyAlignment="1">
      <alignment/>
    </xf>
    <xf numFmtId="38" fontId="7" fillId="0" borderId="0" xfId="51" applyFont="1" applyFill="1" applyBorder="1" applyAlignment="1">
      <alignment horizontal="right" vertical="center"/>
    </xf>
    <xf numFmtId="38" fontId="23" fillId="0" borderId="31" xfId="51" applyFont="1" applyFill="1" applyBorder="1" applyAlignment="1">
      <alignment horizontal="center" vertical="center"/>
    </xf>
    <xf numFmtId="38" fontId="23" fillId="0" borderId="13" xfId="51" applyFont="1" applyFill="1" applyBorder="1" applyAlignment="1">
      <alignment horizontal="center" vertical="center"/>
    </xf>
    <xf numFmtId="38" fontId="7" fillId="0" borderId="17" xfId="51" applyFont="1" applyFill="1" applyBorder="1" applyAlignment="1">
      <alignment horizontal="center" vertical="center"/>
    </xf>
    <xf numFmtId="38" fontId="21" fillId="0" borderId="26" xfId="51" applyFont="1" applyFill="1" applyBorder="1" applyAlignment="1">
      <alignment horizontal="right" vertical="center"/>
    </xf>
    <xf numFmtId="38" fontId="7" fillId="0" borderId="10" xfId="51" applyFont="1" applyFill="1" applyBorder="1" applyAlignment="1">
      <alignment/>
    </xf>
    <xf numFmtId="38" fontId="7" fillId="0" borderId="30" xfId="51" applyFont="1" applyFill="1" applyBorder="1" applyAlignment="1">
      <alignment horizontal="center" vertical="distributed" textRotation="255"/>
    </xf>
    <xf numFmtId="38" fontId="7" fillId="0" borderId="33" xfId="51" applyFont="1" applyFill="1" applyBorder="1" applyAlignment="1">
      <alignment horizontal="center" vertical="distributed" textRotation="255"/>
    </xf>
    <xf numFmtId="38" fontId="24" fillId="0" borderId="30" xfId="51" applyFont="1" applyFill="1" applyBorder="1" applyAlignment="1">
      <alignment horizontal="center" vertical="distributed" textRotation="255" wrapText="1"/>
    </xf>
    <xf numFmtId="38" fontId="7" fillId="0" borderId="19" xfId="51" applyFont="1" applyFill="1" applyBorder="1" applyAlignment="1">
      <alignment horizontal="center" vertical="distributed" textRotation="255"/>
    </xf>
    <xf numFmtId="38" fontId="7" fillId="0" borderId="34" xfId="51" applyFont="1" applyFill="1" applyBorder="1" applyAlignment="1">
      <alignment horizontal="center" vertical="distributed" textRotation="255"/>
    </xf>
    <xf numFmtId="38" fontId="7" fillId="0" borderId="24" xfId="51" applyFont="1" applyFill="1" applyBorder="1" applyAlignment="1">
      <alignment horizontal="center" vertical="distributed" textRotation="255"/>
    </xf>
    <xf numFmtId="38" fontId="23" fillId="0" borderId="34" xfId="51" applyFont="1" applyFill="1" applyBorder="1" applyAlignment="1">
      <alignment horizontal="center" vertical="distributed" textRotation="255"/>
    </xf>
    <xf numFmtId="38" fontId="26" fillId="0" borderId="34" xfId="51" applyFont="1" applyFill="1" applyBorder="1" applyAlignment="1">
      <alignment horizontal="center" vertical="distributed" textRotation="255" wrapText="1"/>
    </xf>
    <xf numFmtId="38" fontId="38" fillId="0" borderId="0" xfId="51" applyFont="1" applyFill="1" applyBorder="1" applyAlignment="1">
      <alignment horizontal="center" vertical="distributed" textRotation="255"/>
    </xf>
    <xf numFmtId="38" fontId="7" fillId="0" borderId="15" xfId="51" applyFont="1" applyFill="1" applyBorder="1" applyAlignment="1">
      <alignment horizontal="center" vertical="distributed" textRotation="255"/>
    </xf>
    <xf numFmtId="38" fontId="7" fillId="0" borderId="20" xfId="51" applyFont="1" applyFill="1" applyBorder="1" applyAlignment="1">
      <alignment horizontal="center" vertical="distributed" textRotation="255"/>
    </xf>
    <xf numFmtId="38" fontId="24" fillId="0" borderId="15" xfId="51" applyFont="1" applyFill="1" applyBorder="1" applyAlignment="1">
      <alignment horizontal="center" vertical="distributed" textRotation="255" wrapText="1"/>
    </xf>
    <xf numFmtId="38" fontId="7" fillId="0" borderId="13" xfId="51" applyFont="1" applyFill="1" applyBorder="1" applyAlignment="1">
      <alignment horizontal="center" vertical="distributed" textRotation="255"/>
    </xf>
    <xf numFmtId="190" fontId="7" fillId="0" borderId="0" xfId="51" applyNumberFormat="1" applyFont="1" applyFill="1" applyAlignment="1">
      <alignment vertical="center"/>
    </xf>
    <xf numFmtId="190" fontId="7" fillId="0" borderId="0" xfId="51" applyNumberFormat="1" applyFont="1" applyFill="1" applyAlignment="1">
      <alignment horizontal="right" vertical="center"/>
    </xf>
    <xf numFmtId="190" fontId="2" fillId="0" borderId="0" xfId="51" applyNumberFormat="1" applyFont="1" applyFill="1" applyAlignment="1">
      <alignment vertical="center"/>
    </xf>
    <xf numFmtId="38" fontId="7" fillId="0" borderId="0" xfId="51" applyFont="1" applyFill="1" applyBorder="1" applyAlignment="1">
      <alignment horizontal="center" vertical="center" textRotation="255"/>
    </xf>
    <xf numFmtId="38" fontId="25" fillId="0" borderId="0" xfId="51" applyFont="1" applyFill="1" applyBorder="1" applyAlignment="1">
      <alignment horizontal="center" vertical="center" textRotation="255" wrapText="1"/>
    </xf>
    <xf numFmtId="38" fontId="7" fillId="0" borderId="0" xfId="51" applyFont="1" applyFill="1" applyBorder="1" applyAlignment="1">
      <alignment horizontal="center" vertical="distributed" textRotation="255"/>
    </xf>
    <xf numFmtId="38" fontId="7" fillId="0" borderId="0" xfId="51" applyFont="1" applyFill="1" applyBorder="1" applyAlignment="1">
      <alignment horizontal="right"/>
    </xf>
    <xf numFmtId="0" fontId="47" fillId="0" borderId="0" xfId="0" applyFont="1" applyFill="1" applyAlignment="1">
      <alignment horizontal="center" vertical="center"/>
    </xf>
    <xf numFmtId="38" fontId="47" fillId="0" borderId="0" xfId="51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23" xfId="0" applyFill="1" applyBorder="1" applyAlignment="1">
      <alignment/>
    </xf>
    <xf numFmtId="0" fontId="0" fillId="0" borderId="14" xfId="0" applyFill="1" applyBorder="1" applyAlignment="1">
      <alignment/>
    </xf>
    <xf numFmtId="0" fontId="40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distributed" textRotation="255" wrapText="1" shrinkToFit="1"/>
    </xf>
    <xf numFmtId="38" fontId="7" fillId="0" borderId="36" xfId="51" applyFont="1" applyFill="1" applyBorder="1" applyAlignment="1">
      <alignment horizontal="center" vertical="center"/>
    </xf>
    <xf numFmtId="38" fontId="48" fillId="0" borderId="24" xfId="51" applyFont="1" applyBorder="1" applyAlignment="1">
      <alignment vertical="center"/>
    </xf>
    <xf numFmtId="38" fontId="48" fillId="0" borderId="0" xfId="51" applyFont="1" applyBorder="1" applyAlignment="1">
      <alignment vertical="center"/>
    </xf>
    <xf numFmtId="38" fontId="48" fillId="0" borderId="0" xfId="51" applyFont="1" applyFill="1" applyBorder="1" applyAlignment="1">
      <alignment vertical="center"/>
    </xf>
    <xf numFmtId="38" fontId="44" fillId="0" borderId="24" xfId="51" applyFont="1" applyFill="1" applyBorder="1" applyAlignment="1">
      <alignment vertical="center"/>
    </xf>
    <xf numFmtId="190" fontId="40" fillId="0" borderId="24" xfId="51" applyNumberFormat="1" applyFont="1" applyFill="1" applyBorder="1" applyAlignment="1">
      <alignment vertical="center"/>
    </xf>
    <xf numFmtId="190" fontId="40" fillId="0" borderId="0" xfId="51" applyNumberFormat="1" applyFont="1" applyFill="1" applyBorder="1" applyAlignment="1">
      <alignment vertical="center"/>
    </xf>
    <xf numFmtId="0" fontId="40" fillId="0" borderId="11" xfId="0" applyFont="1" applyFill="1" applyBorder="1" applyAlignment="1">
      <alignment horizontal="distributed" vertical="center"/>
    </xf>
    <xf numFmtId="38" fontId="40" fillId="0" borderId="24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distributed" vertical="center"/>
    </xf>
    <xf numFmtId="38" fontId="40" fillId="0" borderId="0" xfId="51" applyFont="1" applyFill="1" applyAlignment="1">
      <alignment vertical="center"/>
    </xf>
    <xf numFmtId="38" fontId="40" fillId="0" borderId="0" xfId="51" applyFont="1" applyFill="1" applyAlignment="1">
      <alignment horizontal="right" vertical="center"/>
    </xf>
    <xf numFmtId="0" fontId="40" fillId="0" borderId="11" xfId="0" applyFont="1" applyFill="1" applyBorder="1" applyAlignment="1">
      <alignment horizontal="center" vertical="center"/>
    </xf>
    <xf numFmtId="38" fontId="7" fillId="0" borderId="15" xfId="51" applyFont="1" applyFill="1" applyBorder="1" applyAlignment="1">
      <alignment vertical="center" wrapText="1"/>
    </xf>
    <xf numFmtId="38" fontId="7" fillId="0" borderId="13" xfId="51" applyFont="1" applyFill="1" applyBorder="1" applyAlignment="1">
      <alignment vertical="center" wrapText="1"/>
    </xf>
    <xf numFmtId="38" fontId="21" fillId="0" borderId="18" xfId="51" applyFont="1" applyFill="1" applyBorder="1" applyAlignment="1">
      <alignment vertical="center" wrapText="1"/>
    </xf>
    <xf numFmtId="38" fontId="8" fillId="0" borderId="0" xfId="51" applyFont="1" applyFill="1" applyBorder="1" applyAlignment="1">
      <alignment vertical="center"/>
    </xf>
    <xf numFmtId="38" fontId="41" fillId="0" borderId="10" xfId="51" applyFont="1" applyFill="1" applyBorder="1" applyAlignment="1">
      <alignment vertical="center"/>
    </xf>
    <xf numFmtId="38" fontId="3" fillId="0" borderId="0" xfId="51" applyFont="1" applyFill="1" applyAlignment="1">
      <alignment vertical="center"/>
    </xf>
    <xf numFmtId="38" fontId="16" fillId="0" borderId="31" xfId="51" applyFont="1" applyFill="1" applyBorder="1" applyAlignment="1">
      <alignment horizontal="center" vertical="center" shrinkToFit="1"/>
    </xf>
    <xf numFmtId="38" fontId="16" fillId="0" borderId="13" xfId="51" applyFont="1" applyFill="1" applyBorder="1" applyAlignment="1">
      <alignment horizontal="center" vertical="center" shrinkToFit="1"/>
    </xf>
    <xf numFmtId="38" fontId="2" fillId="0" borderId="0" xfId="51" applyFont="1" applyFill="1" applyAlignment="1">
      <alignment horizontal="right" vertical="center"/>
    </xf>
    <xf numFmtId="38" fontId="28" fillId="0" borderId="0" xfId="51" applyFont="1" applyFill="1" applyAlignment="1">
      <alignment horizontal="right" vertical="center"/>
    </xf>
    <xf numFmtId="0" fontId="40" fillId="0" borderId="14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38" fontId="39" fillId="0" borderId="0" xfId="51" applyFont="1" applyFill="1" applyAlignment="1">
      <alignment vertical="center"/>
    </xf>
    <xf numFmtId="0" fontId="40" fillId="0" borderId="12" xfId="0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 textRotation="255"/>
    </xf>
    <xf numFmtId="181" fontId="7" fillId="0" borderId="37" xfId="0" applyNumberFormat="1" applyFont="1" applyFill="1" applyBorder="1" applyAlignment="1">
      <alignment vertical="center"/>
    </xf>
    <xf numFmtId="38" fontId="7" fillId="0" borderId="0" xfId="51" applyFont="1" applyAlignment="1">
      <alignment vertical="center"/>
    </xf>
    <xf numFmtId="38" fontId="7" fillId="0" borderId="0" xfId="51" applyFont="1" applyFill="1" applyBorder="1" applyAlignment="1">
      <alignment horizontal="center" vertical="center" wrapText="1"/>
    </xf>
    <xf numFmtId="38" fontId="7" fillId="0" borderId="11" xfId="51" applyFont="1" applyFill="1" applyBorder="1" applyAlignment="1">
      <alignment horizontal="center" vertical="center" wrapText="1"/>
    </xf>
    <xf numFmtId="38" fontId="45" fillId="0" borderId="24" xfId="51" applyFont="1" applyFill="1" applyBorder="1" applyAlignment="1">
      <alignment vertical="center"/>
    </xf>
    <xf numFmtId="38" fontId="39" fillId="0" borderId="24" xfId="51" applyFont="1" applyFill="1" applyBorder="1" applyAlignment="1">
      <alignment vertical="center"/>
    </xf>
    <xf numFmtId="190" fontId="39" fillId="0" borderId="0" xfId="51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1" fontId="7" fillId="0" borderId="13" xfId="0" applyNumberFormat="1" applyFont="1" applyFill="1" applyBorder="1" applyAlignment="1">
      <alignment vertical="center"/>
    </xf>
    <xf numFmtId="188" fontId="7" fillId="0" borderId="0" xfId="0" applyNumberFormat="1" applyFont="1" applyFill="1" applyAlignment="1">
      <alignment vertical="center"/>
    </xf>
    <xf numFmtId="189" fontId="7" fillId="0" borderId="0" xfId="0" applyNumberFormat="1" applyFont="1" applyFill="1" applyBorder="1" applyAlignment="1" quotePrefix="1">
      <alignment horizontal="right" vertical="center"/>
    </xf>
    <xf numFmtId="189" fontId="7" fillId="0" borderId="0" xfId="0" applyNumberFormat="1" applyFont="1" applyFill="1" applyAlignment="1">
      <alignment vertical="center"/>
    </xf>
    <xf numFmtId="189" fontId="7" fillId="0" borderId="0" xfId="0" applyNumberFormat="1" applyFont="1" applyFill="1" applyBorder="1" applyAlignment="1">
      <alignment vertical="center"/>
    </xf>
    <xf numFmtId="182" fontId="7" fillId="0" borderId="0" xfId="0" applyNumberFormat="1" applyFont="1" applyFill="1" applyAlignment="1">
      <alignment vertical="center"/>
    </xf>
    <xf numFmtId="190" fontId="7" fillId="0" borderId="0" xfId="0" applyNumberFormat="1" applyFont="1" applyFill="1" applyAlignment="1">
      <alignment/>
    </xf>
    <xf numFmtId="181" fontId="83" fillId="0" borderId="0" xfId="0" applyNumberFormat="1" applyFont="1" applyFill="1" applyBorder="1" applyAlignment="1">
      <alignment vertical="center"/>
    </xf>
    <xf numFmtId="190" fontId="31" fillId="0" borderId="0" xfId="51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90" fontId="4" fillId="0" borderId="0" xfId="5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7" fillId="0" borderId="0" xfId="51" applyFont="1" applyFill="1" applyBorder="1" applyAlignment="1">
      <alignment horizontal="distributed" vertical="center"/>
    </xf>
    <xf numFmtId="38" fontId="7" fillId="0" borderId="11" xfId="51" applyFont="1" applyFill="1" applyBorder="1" applyAlignment="1">
      <alignment vertical="center" wrapText="1"/>
    </xf>
    <xf numFmtId="38" fontId="7" fillId="0" borderId="0" xfId="51" applyFont="1" applyFill="1" applyBorder="1" applyAlignment="1">
      <alignment horizontal="distributed" vertical="center" wrapText="1"/>
    </xf>
    <xf numFmtId="38" fontId="7" fillId="0" borderId="0" xfId="51" applyFont="1" applyFill="1" applyAlignment="1">
      <alignment vertical="center" wrapText="1"/>
    </xf>
    <xf numFmtId="38" fontId="2" fillId="0" borderId="0" xfId="51" applyFont="1" applyFill="1" applyAlignment="1">
      <alignment vertical="center" wrapText="1"/>
    </xf>
    <xf numFmtId="190" fontId="7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38" fontId="7" fillId="0" borderId="18" xfId="51" applyFont="1" applyFill="1" applyBorder="1" applyAlignment="1">
      <alignment horizontal="center" vertical="center"/>
    </xf>
    <xf numFmtId="38" fontId="7" fillId="0" borderId="27" xfId="51" applyFont="1" applyFill="1" applyBorder="1" applyAlignment="1">
      <alignment horizontal="center" vertical="center"/>
    </xf>
    <xf numFmtId="38" fontId="7" fillId="0" borderId="16" xfId="51" applyFont="1" applyFill="1" applyBorder="1" applyAlignment="1">
      <alignment horizontal="center" vertical="center"/>
    </xf>
    <xf numFmtId="38" fontId="7" fillId="0" borderId="30" xfId="51" applyFont="1" applyFill="1" applyBorder="1" applyAlignment="1">
      <alignment horizontal="center" vertical="center"/>
    </xf>
    <xf numFmtId="38" fontId="7" fillId="0" borderId="15" xfId="51" applyFont="1" applyFill="1" applyBorder="1" applyAlignment="1">
      <alignment horizontal="center" vertical="center"/>
    </xf>
    <xf numFmtId="38" fontId="7" fillId="0" borderId="33" xfId="51" applyFont="1" applyFill="1" applyBorder="1" applyAlignment="1">
      <alignment horizontal="center" vertical="center"/>
    </xf>
    <xf numFmtId="38" fontId="7" fillId="0" borderId="20" xfId="5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38" fontId="40" fillId="0" borderId="30" xfId="51" applyFont="1" applyFill="1" applyBorder="1" applyAlignment="1">
      <alignment horizontal="center" vertical="center"/>
    </xf>
    <xf numFmtId="38" fontId="40" fillId="0" borderId="15" xfId="51" applyFont="1" applyFill="1" applyBorder="1" applyAlignment="1">
      <alignment horizontal="center" vertical="center"/>
    </xf>
    <xf numFmtId="38" fontId="40" fillId="0" borderId="33" xfId="51" applyFont="1" applyFill="1" applyBorder="1" applyAlignment="1">
      <alignment horizontal="center" vertical="center"/>
    </xf>
    <xf numFmtId="38" fontId="40" fillId="0" borderId="20" xfId="5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38" fontId="15" fillId="0" borderId="34" xfId="51" applyFont="1" applyFill="1" applyBorder="1" applyAlignment="1">
      <alignment horizontal="center" vertical="center" textRotation="255" shrinkToFit="1"/>
    </xf>
    <xf numFmtId="38" fontId="15" fillId="0" borderId="15" xfId="51" applyFont="1" applyFill="1" applyBorder="1" applyAlignment="1">
      <alignment horizontal="center" vertical="center" textRotation="255" shrinkToFit="1"/>
    </xf>
    <xf numFmtId="38" fontId="15" fillId="0" borderId="20" xfId="51" applyFont="1" applyFill="1" applyBorder="1" applyAlignment="1">
      <alignment horizontal="center" vertical="center"/>
    </xf>
    <xf numFmtId="38" fontId="15" fillId="0" borderId="13" xfId="51" applyFont="1" applyFill="1" applyBorder="1" applyAlignment="1">
      <alignment horizontal="center" vertical="center"/>
    </xf>
    <xf numFmtId="38" fontId="15" fillId="0" borderId="22" xfId="51" applyFont="1" applyFill="1" applyBorder="1" applyAlignment="1">
      <alignment horizontal="center" vertical="center"/>
    </xf>
    <xf numFmtId="38" fontId="15" fillId="0" borderId="33" xfId="51" applyFont="1" applyFill="1" applyBorder="1" applyAlignment="1">
      <alignment horizontal="center" vertical="center" textRotation="255" shrinkToFit="1"/>
    </xf>
    <xf numFmtId="38" fontId="15" fillId="0" borderId="20" xfId="51" applyFont="1" applyFill="1" applyBorder="1" applyAlignment="1">
      <alignment horizontal="center" vertical="center" textRotation="255" shrinkToFit="1"/>
    </xf>
    <xf numFmtId="0" fontId="15" fillId="0" borderId="0" xfId="0" applyFont="1" applyFill="1" applyBorder="1" applyAlignment="1">
      <alignment horizontal="center" vertical="center"/>
    </xf>
    <xf numFmtId="38" fontId="7" fillId="0" borderId="34" xfId="51" applyFont="1" applyFill="1" applyBorder="1" applyAlignment="1">
      <alignment horizontal="center" vertical="center" textRotation="255"/>
    </xf>
    <xf numFmtId="38" fontId="7" fillId="0" borderId="15" xfId="51" applyFont="1" applyFill="1" applyBorder="1" applyAlignment="1">
      <alignment horizontal="center" vertical="center" textRotation="255"/>
    </xf>
    <xf numFmtId="38" fontId="7" fillId="0" borderId="13" xfId="51" applyFont="1" applyFill="1" applyBorder="1" applyAlignment="1">
      <alignment horizontal="center" vertical="center"/>
    </xf>
    <xf numFmtId="38" fontId="7" fillId="0" borderId="22" xfId="51" applyFont="1" applyFill="1" applyBorder="1" applyAlignment="1">
      <alignment horizontal="center" vertical="center"/>
    </xf>
    <xf numFmtId="38" fontId="7" fillId="0" borderId="24" xfId="51" applyFont="1" applyFill="1" applyBorder="1" applyAlignment="1">
      <alignment horizontal="center" vertical="center" textRotation="255"/>
    </xf>
    <xf numFmtId="38" fontId="7" fillId="0" borderId="20" xfId="51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38" fontId="7" fillId="0" borderId="18" xfId="51" applyFont="1" applyFill="1" applyBorder="1" applyAlignment="1">
      <alignment horizontal="center" vertical="center" wrapText="1"/>
    </xf>
    <xf numFmtId="38" fontId="7" fillId="0" borderId="27" xfId="51" applyFont="1" applyFill="1" applyBorder="1" applyAlignment="1">
      <alignment horizontal="center" vertical="center" wrapText="1"/>
    </xf>
    <xf numFmtId="38" fontId="7" fillId="0" borderId="16" xfId="51" applyFont="1" applyFill="1" applyBorder="1" applyAlignment="1">
      <alignment horizontal="center" vertical="center" wrapText="1"/>
    </xf>
    <xf numFmtId="38" fontId="7" fillId="0" borderId="23" xfId="51" applyFont="1" applyFill="1" applyBorder="1" applyAlignment="1">
      <alignment horizontal="center" vertical="center" wrapText="1"/>
    </xf>
    <xf numFmtId="38" fontId="7" fillId="0" borderId="26" xfId="51" applyFont="1" applyFill="1" applyBorder="1" applyAlignment="1">
      <alignment horizontal="center" vertical="center" wrapText="1"/>
    </xf>
    <xf numFmtId="38" fontId="7" fillId="0" borderId="14" xfId="51" applyFont="1" applyFill="1" applyBorder="1" applyAlignment="1">
      <alignment horizontal="center" vertical="center" wrapText="1"/>
    </xf>
    <xf numFmtId="38" fontId="7" fillId="0" borderId="24" xfId="51" applyFont="1" applyFill="1" applyBorder="1" applyAlignment="1">
      <alignment horizontal="center" vertical="center" wrapText="1"/>
    </xf>
    <xf numFmtId="38" fontId="7" fillId="0" borderId="0" xfId="51" applyFont="1" applyFill="1" applyBorder="1" applyAlignment="1">
      <alignment horizontal="center" vertical="center" wrapText="1"/>
    </xf>
    <xf numFmtId="38" fontId="7" fillId="0" borderId="11" xfId="51" applyFont="1" applyFill="1" applyBorder="1" applyAlignment="1">
      <alignment horizontal="center" vertical="center" wrapText="1"/>
    </xf>
    <xf numFmtId="38" fontId="7" fillId="0" borderId="21" xfId="51" applyFont="1" applyFill="1" applyBorder="1" applyAlignment="1">
      <alignment horizontal="center" vertical="center" textRotation="255" shrinkToFit="1"/>
    </xf>
    <xf numFmtId="38" fontId="7" fillId="0" borderId="34" xfId="51" applyFont="1" applyFill="1" applyBorder="1" applyAlignment="1">
      <alignment horizontal="center" vertical="center" textRotation="255" shrinkToFit="1"/>
    </xf>
    <xf numFmtId="38" fontId="7" fillId="0" borderId="21" xfId="51" applyFont="1" applyFill="1" applyBorder="1" applyAlignment="1">
      <alignment horizontal="center" vertical="center" textRotation="255" wrapText="1" shrinkToFit="1"/>
    </xf>
    <xf numFmtId="38" fontId="7" fillId="0" borderId="13" xfId="51" applyFont="1" applyFill="1" applyBorder="1" applyAlignment="1">
      <alignment horizontal="center" vertical="center" wrapText="1"/>
    </xf>
    <xf numFmtId="38" fontId="7" fillId="0" borderId="22" xfId="51" applyFont="1" applyFill="1" applyBorder="1" applyAlignment="1">
      <alignment horizontal="center" vertical="center" wrapText="1"/>
    </xf>
    <xf numFmtId="38" fontId="21" fillId="0" borderId="21" xfId="51" applyFont="1" applyFill="1" applyBorder="1" applyAlignment="1">
      <alignment horizontal="center" vertical="center" textRotation="255" wrapText="1"/>
    </xf>
    <xf numFmtId="38" fontId="21" fillId="0" borderId="34" xfId="51" applyFont="1" applyFill="1" applyBorder="1" applyAlignment="1">
      <alignment horizontal="center" vertical="center" textRotation="255" wrapText="1"/>
    </xf>
    <xf numFmtId="38" fontId="21" fillId="0" borderId="15" xfId="51" applyFont="1" applyFill="1" applyBorder="1" applyAlignment="1">
      <alignment horizontal="center" vertical="center" textRotation="255" wrapText="1"/>
    </xf>
    <xf numFmtId="38" fontId="7" fillId="0" borderId="15" xfId="51" applyFont="1" applyFill="1" applyBorder="1" applyAlignment="1">
      <alignment horizontal="center" vertical="center" textRotation="255" shrinkToFit="1"/>
    </xf>
    <xf numFmtId="38" fontId="7" fillId="0" borderId="20" xfId="51" applyFont="1" applyFill="1" applyBorder="1" applyAlignment="1">
      <alignment horizontal="center" vertical="center" wrapText="1"/>
    </xf>
    <xf numFmtId="38" fontId="7" fillId="0" borderId="21" xfId="51" applyFont="1" applyFill="1" applyBorder="1" applyAlignment="1">
      <alignment horizontal="center" vertical="center" wrapText="1"/>
    </xf>
    <xf numFmtId="38" fontId="7" fillId="0" borderId="34" xfId="51" applyFont="1" applyFill="1" applyBorder="1" applyAlignment="1">
      <alignment horizontal="center" vertical="center" wrapText="1"/>
    </xf>
    <xf numFmtId="38" fontId="7" fillId="0" borderId="15" xfId="51" applyFont="1" applyFill="1" applyBorder="1" applyAlignment="1">
      <alignment horizontal="center" vertical="center" wrapText="1"/>
    </xf>
    <xf numFmtId="38" fontId="7" fillId="0" borderId="34" xfId="51" applyFont="1" applyFill="1" applyBorder="1" applyAlignment="1">
      <alignment horizontal="center" vertical="center" textRotation="255" wrapText="1" shrinkToFit="1"/>
    </xf>
    <xf numFmtId="177" fontId="8" fillId="0" borderId="24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177" fontId="7" fillId="0" borderId="20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38" fontId="40" fillId="0" borderId="34" xfId="5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38" fontId="40" fillId="0" borderId="24" xfId="51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distributed" textRotation="255"/>
    </xf>
    <xf numFmtId="0" fontId="7" fillId="0" borderId="34" xfId="0" applyFont="1" applyFill="1" applyBorder="1" applyAlignment="1">
      <alignment horizontal="center" vertical="distributed" textRotation="255"/>
    </xf>
    <xf numFmtId="0" fontId="7" fillId="0" borderId="15" xfId="0" applyFont="1" applyFill="1" applyBorder="1" applyAlignment="1">
      <alignment horizontal="center" vertical="distributed" textRotation="255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textRotation="255"/>
    </xf>
    <xf numFmtId="0" fontId="7" fillId="0" borderId="24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38" fontId="7" fillId="0" borderId="10" xfId="5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distributed" textRotation="255"/>
    </xf>
    <xf numFmtId="0" fontId="7" fillId="0" borderId="21" xfId="0" applyFont="1" applyFill="1" applyBorder="1" applyAlignment="1">
      <alignment horizontal="center" vertical="center" textRotation="255" shrinkToFit="1"/>
    </xf>
    <xf numFmtId="0" fontId="7" fillId="0" borderId="34" xfId="0" applyFont="1" applyFill="1" applyBorder="1" applyAlignment="1">
      <alignment horizontal="center" vertical="center" textRotation="255" shrinkToFit="1"/>
    </xf>
    <xf numFmtId="0" fontId="7" fillId="0" borderId="15" xfId="0" applyFont="1" applyFill="1" applyBorder="1" applyAlignment="1">
      <alignment horizontal="center" vertical="center" textRotation="255" shrinkToFit="1"/>
    </xf>
    <xf numFmtId="0" fontId="7" fillId="0" borderId="4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14" xfId="0" applyFont="1" applyFill="1" applyBorder="1" applyAlignment="1">
      <alignment horizontal="center" vertical="distributed" textRotation="255"/>
    </xf>
    <xf numFmtId="0" fontId="15" fillId="0" borderId="0" xfId="0" applyFont="1" applyFill="1" applyAlignment="1">
      <alignment horizontal="center"/>
    </xf>
    <xf numFmtId="38" fontId="2" fillId="0" borderId="0" xfId="5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8" fontId="7" fillId="0" borderId="31" xfId="51" applyFont="1" applyFill="1" applyBorder="1" applyAlignment="1">
      <alignment horizontal="center" vertical="center" wrapText="1"/>
    </xf>
    <xf numFmtId="38" fontId="16" fillId="0" borderId="15" xfId="51" applyFont="1" applyFill="1" applyBorder="1" applyAlignment="1">
      <alignment horizontal="center" vertical="center"/>
    </xf>
    <xf numFmtId="38" fontId="16" fillId="0" borderId="20" xfId="51" applyFont="1" applyFill="1" applyBorder="1" applyAlignment="1">
      <alignment horizontal="center" vertical="center"/>
    </xf>
    <xf numFmtId="38" fontId="16" fillId="0" borderId="13" xfId="5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38" fontId="7" fillId="0" borderId="0" xfId="51" applyFont="1" applyFill="1" applyBorder="1" applyAlignment="1">
      <alignment horizontal="right" vertical="center"/>
    </xf>
    <xf numFmtId="38" fontId="16" fillId="0" borderId="10" xfId="5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38" fontId="7" fillId="0" borderId="0" xfId="51" applyFont="1" applyFill="1" applyBorder="1" applyAlignment="1">
      <alignment vertical="center" wrapText="1"/>
    </xf>
    <xf numFmtId="38" fontId="7" fillId="0" borderId="0" xfId="51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38" fontId="7" fillId="0" borderId="31" xfId="51" applyFont="1" applyFill="1" applyBorder="1" applyAlignment="1">
      <alignment horizontal="center" vertical="center"/>
    </xf>
    <xf numFmtId="38" fontId="7" fillId="0" borderId="35" xfId="5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38" fontId="23" fillId="0" borderId="24" xfId="51" applyFont="1" applyFill="1" applyBorder="1" applyAlignment="1">
      <alignment horizontal="center" vertical="center" wrapText="1"/>
    </xf>
    <xf numFmtId="38" fontId="23" fillId="0" borderId="20" xfId="51" applyFont="1" applyFill="1" applyBorder="1" applyAlignment="1">
      <alignment horizontal="center" vertical="center" wrapText="1"/>
    </xf>
    <xf numFmtId="38" fontId="7" fillId="0" borderId="23" xfId="51" applyFont="1" applyFill="1" applyBorder="1" applyAlignment="1">
      <alignment horizontal="center" vertical="center"/>
    </xf>
    <xf numFmtId="38" fontId="7" fillId="0" borderId="36" xfId="51" applyFont="1" applyFill="1" applyBorder="1" applyAlignment="1">
      <alignment horizontal="center" vertical="center"/>
    </xf>
    <xf numFmtId="38" fontId="7" fillId="0" borderId="32" xfId="51" applyFont="1" applyFill="1" applyBorder="1" applyAlignment="1">
      <alignment horizontal="center" vertical="center"/>
    </xf>
    <xf numFmtId="38" fontId="23" fillId="0" borderId="35" xfId="51" applyFont="1" applyFill="1" applyBorder="1" applyAlignment="1">
      <alignment horizontal="center" vertical="center"/>
    </xf>
    <xf numFmtId="38" fontId="23" fillId="0" borderId="36" xfId="51" applyFont="1" applyFill="1" applyBorder="1" applyAlignment="1">
      <alignment horizontal="center" vertical="center"/>
    </xf>
    <xf numFmtId="38" fontId="23" fillId="0" borderId="32" xfId="51" applyFont="1" applyFill="1" applyBorder="1" applyAlignment="1">
      <alignment horizontal="center" vertical="center"/>
    </xf>
    <xf numFmtId="38" fontId="7" fillId="0" borderId="21" xfId="5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right" vertical="center"/>
    </xf>
    <xf numFmtId="38" fontId="22" fillId="0" borderId="20" xfId="51" applyFont="1" applyFill="1" applyBorder="1" applyAlignment="1">
      <alignment horizontal="center" vertical="center" shrinkToFit="1"/>
    </xf>
    <xf numFmtId="38" fontId="22" fillId="0" borderId="22" xfId="51" applyFont="1" applyFill="1" applyBorder="1" applyAlignment="1">
      <alignment horizontal="center" vertical="center" shrinkToFit="1"/>
    </xf>
    <xf numFmtId="38" fontId="7" fillId="0" borderId="34" xfId="51" applyFont="1" applyFill="1" applyBorder="1" applyAlignment="1">
      <alignment horizontal="center" vertical="distributed" textRotation="255" wrapText="1"/>
    </xf>
    <xf numFmtId="38" fontId="7" fillId="0" borderId="15" xfId="51" applyFont="1" applyFill="1" applyBorder="1" applyAlignment="1">
      <alignment horizontal="center" vertical="distributed" textRotation="255" wrapText="1"/>
    </xf>
    <xf numFmtId="38" fontId="7" fillId="0" borderId="24" xfId="51" applyFont="1" applyFill="1" applyBorder="1" applyAlignment="1">
      <alignment horizontal="center" vertical="distributed" textRotation="255" wrapText="1"/>
    </xf>
    <xf numFmtId="38" fontId="7" fillId="0" borderId="20" xfId="51" applyFont="1" applyFill="1" applyBorder="1" applyAlignment="1">
      <alignment horizontal="center" vertical="distributed" textRotation="255" wrapText="1"/>
    </xf>
    <xf numFmtId="0" fontId="20" fillId="0" borderId="0" xfId="0" applyFont="1" applyFill="1" applyAlignment="1">
      <alignment horizontal="left" vertical="center" wrapText="1"/>
    </xf>
    <xf numFmtId="0" fontId="3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distributed" textRotation="255" wrapText="1" shrinkToFit="1"/>
    </xf>
    <xf numFmtId="0" fontId="16" fillId="0" borderId="0" xfId="0" applyFont="1" applyFill="1" applyAlignment="1">
      <alignment horizontal="center" vertical="distributed" textRotation="255" wrapText="1" shrinkToFit="1"/>
    </xf>
    <xf numFmtId="0" fontId="16" fillId="0" borderId="0" xfId="0" applyFont="1" applyFill="1" applyAlignment="1">
      <alignment horizontal="center" vertical="distributed" textRotation="255" wrapText="1"/>
    </xf>
    <xf numFmtId="0" fontId="17" fillId="0" borderId="0" xfId="0" applyFont="1" applyFill="1" applyAlignment="1">
      <alignment horizontal="center" vertical="distributed" textRotation="255" wrapText="1"/>
    </xf>
    <xf numFmtId="0" fontId="19" fillId="0" borderId="0" xfId="0" applyFont="1" applyFill="1" applyAlignment="1">
      <alignment horizontal="center" vertical="center"/>
    </xf>
    <xf numFmtId="38" fontId="15" fillId="0" borderId="10" xfId="5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center" textRotation="255"/>
    </xf>
    <xf numFmtId="0" fontId="16" fillId="0" borderId="22" xfId="0" applyFont="1" applyFill="1" applyBorder="1" applyAlignment="1">
      <alignment horizontal="center" vertical="center" textRotation="255"/>
    </xf>
    <xf numFmtId="0" fontId="16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38" fontId="16" fillId="0" borderId="22" xfId="51" applyFont="1" applyFill="1" applyBorder="1" applyAlignment="1">
      <alignment horizontal="center" vertical="center"/>
    </xf>
    <xf numFmtId="38" fontId="16" fillId="0" borderId="32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3.5"/>
  <cols>
    <col min="1" max="1" width="2.125" style="11" customWidth="1"/>
    <col min="2" max="2" width="3.625" style="11" customWidth="1"/>
    <col min="3" max="3" width="0.5" style="11" customWidth="1"/>
    <col min="4" max="4" width="10.25390625" style="11" customWidth="1"/>
    <col min="5" max="5" width="2.125" style="11" customWidth="1"/>
    <col min="6" max="10" width="15.50390625" style="11" customWidth="1"/>
    <col min="11" max="16384" width="9.00390625" style="2" customWidth="1"/>
  </cols>
  <sheetData>
    <row r="1" spans="1:12" ht="16.5" customHeight="1">
      <c r="A1" s="391" t="s">
        <v>30</v>
      </c>
      <c r="B1" s="391"/>
      <c r="C1" s="391"/>
      <c r="D1" s="391"/>
      <c r="E1" s="391"/>
      <c r="F1" s="391"/>
      <c r="G1" s="391"/>
      <c r="H1" s="391"/>
      <c r="I1" s="391"/>
      <c r="J1" s="391"/>
      <c r="K1" s="1"/>
      <c r="L1" s="1"/>
    </row>
    <row r="2" spans="2:12" ht="6" customHeight="1">
      <c r="B2" s="78"/>
      <c r="C2" s="78"/>
      <c r="D2" s="245"/>
      <c r="E2" s="246"/>
      <c r="G2" s="246"/>
      <c r="H2" s="246"/>
      <c r="I2" s="246"/>
      <c r="J2" s="246"/>
      <c r="K2" s="1"/>
      <c r="L2" s="1"/>
    </row>
    <row r="3" spans="1:12" ht="13.5" customHeight="1">
      <c r="A3" s="392" t="s">
        <v>498</v>
      </c>
      <c r="B3" s="392"/>
      <c r="C3" s="392"/>
      <c r="D3" s="392"/>
      <c r="E3" s="392"/>
      <c r="F3" s="392"/>
      <c r="G3" s="392"/>
      <c r="H3" s="392"/>
      <c r="I3" s="392"/>
      <c r="J3" s="392"/>
      <c r="K3" s="3"/>
      <c r="L3" s="3"/>
    </row>
    <row r="4" spans="1:12" ht="6" customHeight="1">
      <c r="A4" s="181"/>
      <c r="B4" s="7"/>
      <c r="C4" s="7"/>
      <c r="D4" s="8"/>
      <c r="E4" s="207"/>
      <c r="G4" s="207"/>
      <c r="H4" s="207"/>
      <c r="I4" s="207"/>
      <c r="J4" s="207"/>
      <c r="K4" s="3"/>
      <c r="L4" s="3"/>
    </row>
    <row r="5" spans="1:10" s="14" customFormat="1" ht="18" customHeight="1">
      <c r="A5" s="393" t="s">
        <v>334</v>
      </c>
      <c r="B5" s="393"/>
      <c r="C5" s="393"/>
      <c r="D5" s="393"/>
      <c r="E5" s="393"/>
      <c r="F5" s="393"/>
      <c r="G5" s="393"/>
      <c r="H5" s="393"/>
      <c r="I5" s="393"/>
      <c r="J5" s="393"/>
    </row>
    <row r="6" spans="1:10" s="14" customFormat="1" ht="15" customHeight="1" thickBot="1">
      <c r="A6" s="25" t="s">
        <v>31</v>
      </c>
      <c r="B6" s="25"/>
      <c r="C6" s="25"/>
      <c r="D6" s="25"/>
      <c r="E6" s="193"/>
      <c r="F6" s="25"/>
      <c r="G6" s="193"/>
      <c r="H6" s="193" t="s">
        <v>521</v>
      </c>
      <c r="I6" s="193"/>
      <c r="J6" s="205" t="s">
        <v>335</v>
      </c>
    </row>
    <row r="7" spans="1:10" s="14" customFormat="1" ht="15" customHeight="1">
      <c r="A7" s="35"/>
      <c r="B7" s="394" t="s">
        <v>338</v>
      </c>
      <c r="C7" s="394"/>
      <c r="D7" s="394"/>
      <c r="E7" s="52"/>
      <c r="F7" s="396" t="s">
        <v>33</v>
      </c>
      <c r="G7" s="397"/>
      <c r="H7" s="398"/>
      <c r="I7" s="399" t="s">
        <v>336</v>
      </c>
      <c r="J7" s="401" t="s">
        <v>337</v>
      </c>
    </row>
    <row r="8" spans="1:10" s="14" customFormat="1" ht="15" customHeight="1">
      <c r="A8" s="35"/>
      <c r="B8" s="395"/>
      <c r="C8" s="395"/>
      <c r="D8" s="395"/>
      <c r="E8" s="52"/>
      <c r="F8" s="208" t="s">
        <v>13</v>
      </c>
      <c r="G8" s="209" t="s">
        <v>35</v>
      </c>
      <c r="H8" s="196" t="s">
        <v>36</v>
      </c>
      <c r="I8" s="400"/>
      <c r="J8" s="402"/>
    </row>
    <row r="9" spans="1:10" s="14" customFormat="1" ht="4.5" customHeight="1">
      <c r="A9" s="74"/>
      <c r="B9" s="74"/>
      <c r="C9" s="74"/>
      <c r="D9" s="74"/>
      <c r="E9" s="27"/>
      <c r="F9" s="210"/>
      <c r="G9" s="198"/>
      <c r="H9" s="198"/>
      <c r="I9" s="198"/>
      <c r="J9" s="198"/>
    </row>
    <row r="10" spans="1:10" s="7" customFormat="1" ht="15" customHeight="1">
      <c r="A10" s="8"/>
      <c r="B10" s="403" t="s">
        <v>15</v>
      </c>
      <c r="C10" s="403"/>
      <c r="D10" s="403"/>
      <c r="E10" s="79"/>
      <c r="F10" s="176">
        <f>SUM(F12:F58)</f>
        <v>21214</v>
      </c>
      <c r="G10" s="176">
        <f>SUM(G12:G58)</f>
        <v>10806</v>
      </c>
      <c r="H10" s="176">
        <f>SUM(H12:H58)</f>
        <v>10408</v>
      </c>
      <c r="I10" s="176">
        <f>SUM(I12:I58)</f>
        <v>1298</v>
      </c>
      <c r="J10" s="176">
        <f>SUM(J12:J58)</f>
        <v>783</v>
      </c>
    </row>
    <row r="11" spans="1:10" s="14" customFormat="1" ht="4.5" customHeight="1">
      <c r="A11" s="35"/>
      <c r="B11" s="35"/>
      <c r="C11" s="35"/>
      <c r="D11" s="35"/>
      <c r="E11" s="52"/>
      <c r="F11" s="176"/>
      <c r="G11" s="176"/>
      <c r="H11" s="176"/>
      <c r="I11" s="176"/>
      <c r="J11" s="176"/>
    </row>
    <row r="12" spans="1:10" s="14" customFormat="1" ht="14.25" customHeight="1">
      <c r="A12" s="35"/>
      <c r="B12" s="35">
        <v>1</v>
      </c>
      <c r="C12" s="35"/>
      <c r="D12" s="88" t="s">
        <v>428</v>
      </c>
      <c r="E12" s="52"/>
      <c r="F12" s="177">
        <f>G12+H12</f>
        <v>336</v>
      </c>
      <c r="G12" s="177">
        <v>177</v>
      </c>
      <c r="H12" s="177">
        <v>159</v>
      </c>
      <c r="I12" s="177">
        <v>21</v>
      </c>
      <c r="J12" s="177">
        <v>13</v>
      </c>
    </row>
    <row r="13" spans="1:10" s="14" customFormat="1" ht="14.25" customHeight="1">
      <c r="A13" s="35"/>
      <c r="B13" s="35">
        <v>2</v>
      </c>
      <c r="C13" s="35"/>
      <c r="D13" s="88" t="s">
        <v>489</v>
      </c>
      <c r="E13" s="52"/>
      <c r="F13" s="177">
        <f aca="true" t="shared" si="0" ref="F13:F58">G13+H13</f>
        <v>373</v>
      </c>
      <c r="G13" s="177">
        <v>192</v>
      </c>
      <c r="H13" s="177">
        <v>181</v>
      </c>
      <c r="I13" s="177">
        <v>39</v>
      </c>
      <c r="J13" s="177">
        <v>14</v>
      </c>
    </row>
    <row r="14" spans="1:10" s="14" customFormat="1" ht="14.25" customHeight="1">
      <c r="A14" s="35"/>
      <c r="B14" s="35">
        <v>3</v>
      </c>
      <c r="C14" s="35"/>
      <c r="D14" s="88" t="s">
        <v>175</v>
      </c>
      <c r="E14" s="52"/>
      <c r="F14" s="177">
        <f t="shared" si="0"/>
        <v>104</v>
      </c>
      <c r="G14" s="177">
        <v>50</v>
      </c>
      <c r="H14" s="177">
        <v>54</v>
      </c>
      <c r="I14" s="177">
        <v>15</v>
      </c>
      <c r="J14" s="177">
        <v>6</v>
      </c>
    </row>
    <row r="15" spans="1:10" s="14" customFormat="1" ht="14.25" customHeight="1">
      <c r="A15" s="35"/>
      <c r="B15" s="35">
        <v>4</v>
      </c>
      <c r="C15" s="35"/>
      <c r="D15" s="88" t="s">
        <v>176</v>
      </c>
      <c r="E15" s="52"/>
      <c r="F15" s="177">
        <f t="shared" si="0"/>
        <v>202</v>
      </c>
      <c r="G15" s="177">
        <v>106</v>
      </c>
      <c r="H15" s="177">
        <v>96</v>
      </c>
      <c r="I15" s="177">
        <v>16</v>
      </c>
      <c r="J15" s="177">
        <v>8</v>
      </c>
    </row>
    <row r="16" spans="1:10" s="14" customFormat="1" ht="14.25" customHeight="1">
      <c r="A16" s="35"/>
      <c r="B16" s="35">
        <v>5</v>
      </c>
      <c r="C16" s="35"/>
      <c r="D16" s="88" t="s">
        <v>177</v>
      </c>
      <c r="E16" s="52"/>
      <c r="F16" s="177">
        <f t="shared" si="0"/>
        <v>208</v>
      </c>
      <c r="G16" s="177">
        <v>109</v>
      </c>
      <c r="H16" s="177">
        <v>99</v>
      </c>
      <c r="I16" s="177">
        <v>18</v>
      </c>
      <c r="J16" s="177">
        <v>9</v>
      </c>
    </row>
    <row r="17" spans="1:10" s="14" customFormat="1" ht="14.25" customHeight="1">
      <c r="A17" s="35"/>
      <c r="B17" s="35">
        <v>6</v>
      </c>
      <c r="C17" s="35"/>
      <c r="D17" s="88" t="s">
        <v>178</v>
      </c>
      <c r="E17" s="52"/>
      <c r="F17" s="177">
        <f t="shared" si="0"/>
        <v>277</v>
      </c>
      <c r="G17" s="177">
        <v>148</v>
      </c>
      <c r="H17" s="177">
        <v>129</v>
      </c>
      <c r="I17" s="177">
        <v>21</v>
      </c>
      <c r="J17" s="177">
        <v>13</v>
      </c>
    </row>
    <row r="18" spans="1:10" s="14" customFormat="1" ht="14.25" customHeight="1">
      <c r="A18" s="35"/>
      <c r="B18" s="35">
        <v>7</v>
      </c>
      <c r="C18" s="35"/>
      <c r="D18" s="88" t="s">
        <v>179</v>
      </c>
      <c r="E18" s="52"/>
      <c r="F18" s="177">
        <f t="shared" si="0"/>
        <v>623</v>
      </c>
      <c r="G18" s="177">
        <v>311</v>
      </c>
      <c r="H18" s="177">
        <v>312</v>
      </c>
      <c r="I18" s="177">
        <v>35</v>
      </c>
      <c r="J18" s="177">
        <v>22</v>
      </c>
    </row>
    <row r="19" spans="1:10" s="14" customFormat="1" ht="14.25" customHeight="1">
      <c r="A19" s="35"/>
      <c r="B19" s="35">
        <v>8</v>
      </c>
      <c r="C19" s="35"/>
      <c r="D19" s="88" t="s">
        <v>180</v>
      </c>
      <c r="E19" s="52"/>
      <c r="F19" s="177">
        <f t="shared" si="0"/>
        <v>385</v>
      </c>
      <c r="G19" s="177">
        <v>208</v>
      </c>
      <c r="H19" s="177">
        <v>177</v>
      </c>
      <c r="I19" s="177">
        <v>26</v>
      </c>
      <c r="J19" s="177">
        <v>14</v>
      </c>
    </row>
    <row r="20" spans="1:10" s="14" customFormat="1" ht="14.25" customHeight="1">
      <c r="A20" s="35"/>
      <c r="B20" s="35">
        <v>9</v>
      </c>
      <c r="C20" s="35"/>
      <c r="D20" s="88" t="s">
        <v>181</v>
      </c>
      <c r="E20" s="52"/>
      <c r="F20" s="177">
        <f t="shared" si="0"/>
        <v>403</v>
      </c>
      <c r="G20" s="177">
        <v>206</v>
      </c>
      <c r="H20" s="177">
        <v>197</v>
      </c>
      <c r="I20" s="177">
        <v>27</v>
      </c>
      <c r="J20" s="177">
        <v>15</v>
      </c>
    </row>
    <row r="21" spans="1:10" s="14" customFormat="1" ht="14.25" customHeight="1">
      <c r="A21" s="35"/>
      <c r="B21" s="35">
        <v>10</v>
      </c>
      <c r="C21" s="35"/>
      <c r="D21" s="88" t="s">
        <v>2</v>
      </c>
      <c r="E21" s="52"/>
      <c r="F21" s="177">
        <f t="shared" si="0"/>
        <v>657</v>
      </c>
      <c r="G21" s="177">
        <v>346</v>
      </c>
      <c r="H21" s="177">
        <v>311</v>
      </c>
      <c r="I21" s="177">
        <v>34</v>
      </c>
      <c r="J21" s="177">
        <v>23</v>
      </c>
    </row>
    <row r="22" spans="1:10" s="14" customFormat="1" ht="14.25" customHeight="1">
      <c r="A22" s="35"/>
      <c r="B22" s="35">
        <v>11</v>
      </c>
      <c r="C22" s="35"/>
      <c r="D22" s="88" t="s">
        <v>182</v>
      </c>
      <c r="E22" s="52"/>
      <c r="F22" s="177">
        <f t="shared" si="0"/>
        <v>802</v>
      </c>
      <c r="G22" s="177">
        <v>410</v>
      </c>
      <c r="H22" s="177">
        <v>392</v>
      </c>
      <c r="I22" s="177">
        <v>40</v>
      </c>
      <c r="J22" s="177">
        <v>26</v>
      </c>
    </row>
    <row r="23" spans="1:10" s="14" customFormat="1" ht="14.25" customHeight="1">
      <c r="A23" s="35"/>
      <c r="B23" s="35">
        <v>12</v>
      </c>
      <c r="C23" s="35"/>
      <c r="D23" s="88" t="s">
        <v>183</v>
      </c>
      <c r="E23" s="52"/>
      <c r="F23" s="177">
        <f t="shared" si="0"/>
        <v>523</v>
      </c>
      <c r="G23" s="177">
        <v>260</v>
      </c>
      <c r="H23" s="177">
        <v>263</v>
      </c>
      <c r="I23" s="177">
        <v>28</v>
      </c>
      <c r="J23" s="177">
        <v>19</v>
      </c>
    </row>
    <row r="24" spans="1:10" s="14" customFormat="1" ht="14.25" customHeight="1">
      <c r="A24" s="35"/>
      <c r="B24" s="35">
        <v>13</v>
      </c>
      <c r="C24" s="35"/>
      <c r="D24" s="88" t="s">
        <v>46</v>
      </c>
      <c r="E24" s="52"/>
      <c r="F24" s="177">
        <f t="shared" si="0"/>
        <v>225</v>
      </c>
      <c r="G24" s="177">
        <v>102</v>
      </c>
      <c r="H24" s="177">
        <v>123</v>
      </c>
      <c r="I24" s="177">
        <v>20</v>
      </c>
      <c r="J24" s="177">
        <v>10</v>
      </c>
    </row>
    <row r="25" spans="1:10" s="14" customFormat="1" ht="14.25" customHeight="1">
      <c r="A25" s="35"/>
      <c r="B25" s="35">
        <v>14</v>
      </c>
      <c r="C25" s="35"/>
      <c r="D25" s="88" t="s">
        <v>184</v>
      </c>
      <c r="E25" s="52"/>
      <c r="F25" s="177">
        <f t="shared" si="0"/>
        <v>299</v>
      </c>
      <c r="G25" s="177">
        <v>137</v>
      </c>
      <c r="H25" s="177">
        <v>162</v>
      </c>
      <c r="I25" s="177">
        <v>24</v>
      </c>
      <c r="J25" s="177">
        <v>14</v>
      </c>
    </row>
    <row r="26" spans="1:10" s="14" customFormat="1" ht="14.25" customHeight="1">
      <c r="A26" s="35"/>
      <c r="B26" s="35">
        <v>15</v>
      </c>
      <c r="C26" s="35"/>
      <c r="D26" s="88" t="s">
        <v>48</v>
      </c>
      <c r="E26" s="52"/>
      <c r="F26" s="177">
        <f t="shared" si="0"/>
        <v>319</v>
      </c>
      <c r="G26" s="177">
        <v>156</v>
      </c>
      <c r="H26" s="177">
        <v>163</v>
      </c>
      <c r="I26" s="177">
        <v>21</v>
      </c>
      <c r="J26" s="177">
        <v>13</v>
      </c>
    </row>
    <row r="27" spans="1:10" s="14" customFormat="1" ht="14.25" customHeight="1">
      <c r="A27" s="35"/>
      <c r="B27" s="35">
        <v>16</v>
      </c>
      <c r="C27" s="35"/>
      <c r="D27" s="88" t="s">
        <v>185</v>
      </c>
      <c r="E27" s="52"/>
      <c r="F27" s="177">
        <f t="shared" si="0"/>
        <v>450</v>
      </c>
      <c r="G27" s="177">
        <v>211</v>
      </c>
      <c r="H27" s="177">
        <v>239</v>
      </c>
      <c r="I27" s="177">
        <v>26</v>
      </c>
      <c r="J27" s="177">
        <v>17</v>
      </c>
    </row>
    <row r="28" spans="1:10" s="14" customFormat="1" ht="14.25" customHeight="1">
      <c r="A28" s="35"/>
      <c r="B28" s="35">
        <v>17</v>
      </c>
      <c r="C28" s="35"/>
      <c r="D28" s="88" t="s">
        <v>10</v>
      </c>
      <c r="E28" s="52"/>
      <c r="F28" s="177">
        <f t="shared" si="0"/>
        <v>797</v>
      </c>
      <c r="G28" s="177">
        <v>402</v>
      </c>
      <c r="H28" s="177">
        <v>395</v>
      </c>
      <c r="I28" s="177">
        <v>38</v>
      </c>
      <c r="J28" s="177">
        <v>26</v>
      </c>
    </row>
    <row r="29" spans="1:10" s="14" customFormat="1" ht="14.25" customHeight="1">
      <c r="A29" s="35"/>
      <c r="B29" s="35">
        <v>18</v>
      </c>
      <c r="C29" s="35"/>
      <c r="D29" s="88" t="s">
        <v>50</v>
      </c>
      <c r="E29" s="52"/>
      <c r="F29" s="177">
        <f t="shared" si="0"/>
        <v>305</v>
      </c>
      <c r="G29" s="177">
        <v>173</v>
      </c>
      <c r="H29" s="177">
        <v>132</v>
      </c>
      <c r="I29" s="177">
        <v>23</v>
      </c>
      <c r="J29" s="177">
        <v>14</v>
      </c>
    </row>
    <row r="30" spans="1:10" s="14" customFormat="1" ht="14.25" customHeight="1">
      <c r="A30" s="35"/>
      <c r="B30" s="35">
        <v>19</v>
      </c>
      <c r="C30" s="35"/>
      <c r="D30" s="88" t="s">
        <v>186</v>
      </c>
      <c r="E30" s="52"/>
      <c r="F30" s="177">
        <f t="shared" si="0"/>
        <v>370</v>
      </c>
      <c r="G30" s="177">
        <v>168</v>
      </c>
      <c r="H30" s="177">
        <v>202</v>
      </c>
      <c r="I30" s="177">
        <v>19</v>
      </c>
      <c r="J30" s="177">
        <v>14</v>
      </c>
    </row>
    <row r="31" spans="2:10" s="14" customFormat="1" ht="14.25" customHeight="1">
      <c r="B31" s="35">
        <v>20</v>
      </c>
      <c r="C31" s="35"/>
      <c r="D31" s="88" t="s">
        <v>187</v>
      </c>
      <c r="E31" s="52"/>
      <c r="F31" s="177">
        <f t="shared" si="0"/>
        <v>163</v>
      </c>
      <c r="G31" s="177">
        <v>81</v>
      </c>
      <c r="H31" s="177">
        <v>82</v>
      </c>
      <c r="I31" s="177">
        <v>11</v>
      </c>
      <c r="J31" s="177">
        <v>6</v>
      </c>
    </row>
    <row r="32" spans="1:10" s="14" customFormat="1" ht="14.25" customHeight="1">
      <c r="A32" s="35" t="s">
        <v>328</v>
      </c>
      <c r="B32" s="35">
        <v>21</v>
      </c>
      <c r="C32" s="35"/>
      <c r="D32" s="88" t="s">
        <v>24</v>
      </c>
      <c r="E32" s="52"/>
      <c r="F32" s="177">
        <f t="shared" si="0"/>
        <v>355</v>
      </c>
      <c r="G32" s="177">
        <v>178</v>
      </c>
      <c r="H32" s="177">
        <v>177</v>
      </c>
      <c r="I32" s="177">
        <v>23</v>
      </c>
      <c r="J32" s="177">
        <v>14</v>
      </c>
    </row>
    <row r="33" spans="1:10" s="14" customFormat="1" ht="14.25" customHeight="1">
      <c r="A33" s="404"/>
      <c r="B33" s="35">
        <v>22</v>
      </c>
      <c r="C33" s="35"/>
      <c r="D33" s="88" t="s">
        <v>188</v>
      </c>
      <c r="E33" s="28"/>
      <c r="F33" s="177">
        <f t="shared" si="0"/>
        <v>554</v>
      </c>
      <c r="G33" s="177">
        <v>296</v>
      </c>
      <c r="H33" s="177">
        <v>258</v>
      </c>
      <c r="I33" s="177">
        <v>34</v>
      </c>
      <c r="J33" s="177">
        <v>20</v>
      </c>
    </row>
    <row r="34" spans="1:10" s="14" customFormat="1" ht="14.25" customHeight="1">
      <c r="A34" s="404"/>
      <c r="B34" s="35">
        <v>23</v>
      </c>
      <c r="C34" s="35"/>
      <c r="D34" s="88" t="s">
        <v>189</v>
      </c>
      <c r="E34" s="28"/>
      <c r="F34" s="177">
        <f t="shared" si="0"/>
        <v>95</v>
      </c>
      <c r="G34" s="177">
        <v>51</v>
      </c>
      <c r="H34" s="177">
        <v>44</v>
      </c>
      <c r="I34" s="177">
        <v>13</v>
      </c>
      <c r="J34" s="177">
        <v>6</v>
      </c>
    </row>
    <row r="35" spans="1:10" s="14" customFormat="1" ht="14.25" customHeight="1">
      <c r="A35" s="35"/>
      <c r="B35" s="35">
        <v>24</v>
      </c>
      <c r="C35" s="35"/>
      <c r="D35" s="88" t="s">
        <v>190</v>
      </c>
      <c r="E35" s="52"/>
      <c r="F35" s="177">
        <f t="shared" si="0"/>
        <v>820</v>
      </c>
      <c r="G35" s="177">
        <v>422</v>
      </c>
      <c r="H35" s="177">
        <v>398</v>
      </c>
      <c r="I35" s="177">
        <v>43</v>
      </c>
      <c r="J35" s="177">
        <v>27</v>
      </c>
    </row>
    <row r="36" spans="1:10" s="14" customFormat="1" ht="14.25" customHeight="1">
      <c r="A36" s="35"/>
      <c r="B36" s="35">
        <v>25</v>
      </c>
      <c r="C36" s="35"/>
      <c r="D36" s="88" t="s">
        <v>56</v>
      </c>
      <c r="E36" s="52"/>
      <c r="F36" s="177">
        <f t="shared" si="0"/>
        <v>821</v>
      </c>
      <c r="G36" s="177">
        <v>415</v>
      </c>
      <c r="H36" s="177">
        <v>406</v>
      </c>
      <c r="I36" s="177">
        <v>43</v>
      </c>
      <c r="J36" s="177">
        <v>26</v>
      </c>
    </row>
    <row r="37" spans="1:10" s="14" customFormat="1" ht="14.25" customHeight="1">
      <c r="A37" s="35"/>
      <c r="B37" s="35">
        <v>26</v>
      </c>
      <c r="C37" s="35"/>
      <c r="D37" s="88" t="s">
        <v>191</v>
      </c>
      <c r="E37" s="52"/>
      <c r="F37" s="177">
        <f t="shared" si="0"/>
        <v>713</v>
      </c>
      <c r="G37" s="177">
        <v>353</v>
      </c>
      <c r="H37" s="177">
        <v>360</v>
      </c>
      <c r="I37" s="177">
        <v>38</v>
      </c>
      <c r="J37" s="177">
        <v>25</v>
      </c>
    </row>
    <row r="38" spans="1:10" s="14" customFormat="1" ht="14.25" customHeight="1">
      <c r="A38" s="35"/>
      <c r="B38" s="35">
        <v>27</v>
      </c>
      <c r="C38" s="35"/>
      <c r="D38" s="88" t="s">
        <v>192</v>
      </c>
      <c r="E38" s="52"/>
      <c r="F38" s="177">
        <f t="shared" si="0"/>
        <v>552</v>
      </c>
      <c r="G38" s="177">
        <v>312</v>
      </c>
      <c r="H38" s="177">
        <v>240</v>
      </c>
      <c r="I38" s="177">
        <v>31</v>
      </c>
      <c r="J38" s="177">
        <v>20</v>
      </c>
    </row>
    <row r="39" spans="1:10" s="14" customFormat="1" ht="14.25" customHeight="1">
      <c r="A39" s="35"/>
      <c r="B39" s="35">
        <v>28</v>
      </c>
      <c r="C39" s="35"/>
      <c r="D39" s="88" t="s">
        <v>193</v>
      </c>
      <c r="E39" s="52"/>
      <c r="F39" s="177">
        <f t="shared" si="0"/>
        <v>772</v>
      </c>
      <c r="G39" s="177">
        <v>387</v>
      </c>
      <c r="H39" s="177">
        <v>385</v>
      </c>
      <c r="I39" s="177">
        <v>45</v>
      </c>
      <c r="J39" s="177">
        <v>29</v>
      </c>
    </row>
    <row r="40" spans="1:10" s="14" customFormat="1" ht="14.25" customHeight="1">
      <c r="A40" s="35"/>
      <c r="B40" s="35">
        <v>29</v>
      </c>
      <c r="C40" s="35"/>
      <c r="D40" s="88" t="s">
        <v>60</v>
      </c>
      <c r="E40" s="52"/>
      <c r="F40" s="177">
        <f t="shared" si="0"/>
        <v>256</v>
      </c>
      <c r="G40" s="177">
        <v>129</v>
      </c>
      <c r="H40" s="177">
        <v>127</v>
      </c>
      <c r="I40" s="177">
        <v>20</v>
      </c>
      <c r="J40" s="177">
        <v>12</v>
      </c>
    </row>
    <row r="41" spans="1:10" s="14" customFormat="1" ht="14.25" customHeight="1">
      <c r="A41" s="35"/>
      <c r="B41" s="35">
        <v>30</v>
      </c>
      <c r="C41" s="35"/>
      <c r="D41" s="88" t="s">
        <v>194</v>
      </c>
      <c r="E41" s="52"/>
      <c r="F41" s="177">
        <f t="shared" si="0"/>
        <v>629</v>
      </c>
      <c r="G41" s="177">
        <v>307</v>
      </c>
      <c r="H41" s="177">
        <v>322</v>
      </c>
      <c r="I41" s="177">
        <v>30</v>
      </c>
      <c r="J41" s="177">
        <v>21</v>
      </c>
    </row>
    <row r="42" spans="1:10" s="14" customFormat="1" ht="14.25" customHeight="1">
      <c r="A42" s="35"/>
      <c r="B42" s="35">
        <v>31</v>
      </c>
      <c r="C42" s="35"/>
      <c r="D42" s="88" t="s">
        <v>195</v>
      </c>
      <c r="E42" s="52"/>
      <c r="F42" s="177">
        <f t="shared" si="0"/>
        <v>590</v>
      </c>
      <c r="G42" s="177">
        <v>319</v>
      </c>
      <c r="H42" s="177">
        <v>271</v>
      </c>
      <c r="I42" s="177">
        <v>34</v>
      </c>
      <c r="J42" s="177">
        <v>21</v>
      </c>
    </row>
    <row r="43" spans="2:10" s="14" customFormat="1" ht="14.25" customHeight="1">
      <c r="B43" s="35">
        <v>32</v>
      </c>
      <c r="C43" s="35"/>
      <c r="D43" s="88" t="s">
        <v>62</v>
      </c>
      <c r="E43" s="52"/>
      <c r="F43" s="177">
        <f t="shared" si="0"/>
        <v>749</v>
      </c>
      <c r="G43" s="177">
        <v>391</v>
      </c>
      <c r="H43" s="177">
        <v>358</v>
      </c>
      <c r="I43" s="177">
        <v>37</v>
      </c>
      <c r="J43" s="177">
        <v>25</v>
      </c>
    </row>
    <row r="44" spans="1:10" s="14" customFormat="1" ht="14.25" customHeight="1">
      <c r="A44" s="35" t="s">
        <v>329</v>
      </c>
      <c r="B44" s="35">
        <v>33</v>
      </c>
      <c r="C44" s="35"/>
      <c r="D44" s="88" t="s">
        <v>196</v>
      </c>
      <c r="E44" s="52"/>
      <c r="F44" s="177">
        <f t="shared" si="0"/>
        <v>463</v>
      </c>
      <c r="G44" s="177">
        <v>233</v>
      </c>
      <c r="H44" s="177">
        <v>230</v>
      </c>
      <c r="I44" s="177">
        <v>30</v>
      </c>
      <c r="J44" s="177">
        <v>18</v>
      </c>
    </row>
    <row r="45" spans="1:10" s="14" customFormat="1" ht="14.25" customHeight="1">
      <c r="A45" s="404"/>
      <c r="B45" s="35">
        <v>34</v>
      </c>
      <c r="C45" s="35"/>
      <c r="D45" s="88" t="s">
        <v>197</v>
      </c>
      <c r="E45" s="28"/>
      <c r="F45" s="177">
        <f t="shared" si="0"/>
        <v>282</v>
      </c>
      <c r="G45" s="177">
        <v>152</v>
      </c>
      <c r="H45" s="177">
        <v>130</v>
      </c>
      <c r="I45" s="177">
        <v>24</v>
      </c>
      <c r="J45" s="177">
        <v>13</v>
      </c>
    </row>
    <row r="46" spans="1:10" s="14" customFormat="1" ht="14.25" customHeight="1">
      <c r="A46" s="404"/>
      <c r="B46" s="35">
        <v>35</v>
      </c>
      <c r="C46" s="35"/>
      <c r="D46" s="88" t="s">
        <v>198</v>
      </c>
      <c r="E46" s="28"/>
      <c r="F46" s="177">
        <f t="shared" si="0"/>
        <v>440</v>
      </c>
      <c r="G46" s="177">
        <v>224</v>
      </c>
      <c r="H46" s="177">
        <v>216</v>
      </c>
      <c r="I46" s="177">
        <v>23</v>
      </c>
      <c r="J46" s="177">
        <v>14</v>
      </c>
    </row>
    <row r="47" spans="1:10" s="14" customFormat="1" ht="14.25" customHeight="1">
      <c r="A47" s="35"/>
      <c r="B47" s="35">
        <v>36</v>
      </c>
      <c r="C47" s="35"/>
      <c r="D47" s="88" t="s">
        <v>199</v>
      </c>
      <c r="E47" s="52"/>
      <c r="F47" s="177">
        <f t="shared" si="0"/>
        <v>377</v>
      </c>
      <c r="G47" s="177">
        <v>193</v>
      </c>
      <c r="H47" s="177">
        <v>184</v>
      </c>
      <c r="I47" s="177">
        <v>23</v>
      </c>
      <c r="J47" s="177">
        <v>13</v>
      </c>
    </row>
    <row r="48" spans="1:10" s="14" customFormat="1" ht="14.25" customHeight="1">
      <c r="A48" s="35"/>
      <c r="B48" s="35">
        <v>37</v>
      </c>
      <c r="C48" s="35"/>
      <c r="D48" s="88" t="s">
        <v>67</v>
      </c>
      <c r="E48" s="52"/>
      <c r="F48" s="177">
        <f t="shared" si="0"/>
        <v>635</v>
      </c>
      <c r="G48" s="177">
        <v>321</v>
      </c>
      <c r="H48" s="177">
        <v>314</v>
      </c>
      <c r="I48" s="177">
        <v>36</v>
      </c>
      <c r="J48" s="177">
        <v>23</v>
      </c>
    </row>
    <row r="49" spans="1:10" s="14" customFormat="1" ht="14.25" customHeight="1">
      <c r="A49" s="35"/>
      <c r="B49" s="35">
        <v>38</v>
      </c>
      <c r="C49" s="35"/>
      <c r="D49" s="88" t="s">
        <v>68</v>
      </c>
      <c r="E49" s="52"/>
      <c r="F49" s="177">
        <f t="shared" si="0"/>
        <v>101</v>
      </c>
      <c r="G49" s="177">
        <v>52</v>
      </c>
      <c r="H49" s="177">
        <v>49</v>
      </c>
      <c r="I49" s="177">
        <v>14</v>
      </c>
      <c r="J49" s="177">
        <v>7</v>
      </c>
    </row>
    <row r="50" spans="1:10" s="14" customFormat="1" ht="14.25" customHeight="1">
      <c r="A50" s="35"/>
      <c r="B50" s="35">
        <v>39</v>
      </c>
      <c r="C50" s="35"/>
      <c r="D50" s="88" t="s">
        <v>200</v>
      </c>
      <c r="E50" s="52"/>
      <c r="F50" s="177">
        <f t="shared" si="0"/>
        <v>73</v>
      </c>
      <c r="G50" s="177">
        <v>38</v>
      </c>
      <c r="H50" s="177">
        <v>35</v>
      </c>
      <c r="I50" s="177">
        <v>14</v>
      </c>
      <c r="J50" s="177">
        <v>7</v>
      </c>
    </row>
    <row r="51" spans="1:10" s="14" customFormat="1" ht="14.25" customHeight="1">
      <c r="A51" s="35"/>
      <c r="B51" s="35">
        <v>40</v>
      </c>
      <c r="C51" s="35"/>
      <c r="D51" s="88" t="s">
        <v>201</v>
      </c>
      <c r="E51" s="52"/>
      <c r="F51" s="177">
        <f t="shared" si="0"/>
        <v>378</v>
      </c>
      <c r="G51" s="177">
        <v>189</v>
      </c>
      <c r="H51" s="177">
        <v>189</v>
      </c>
      <c r="I51" s="177">
        <v>23</v>
      </c>
      <c r="J51" s="177">
        <v>14</v>
      </c>
    </row>
    <row r="52" spans="2:10" s="14" customFormat="1" ht="14.25" customHeight="1">
      <c r="B52" s="35">
        <v>41</v>
      </c>
      <c r="C52" s="35"/>
      <c r="D52" s="88" t="s">
        <v>202</v>
      </c>
      <c r="E52" s="52"/>
      <c r="F52" s="177">
        <f t="shared" si="0"/>
        <v>300</v>
      </c>
      <c r="G52" s="177">
        <v>147</v>
      </c>
      <c r="H52" s="177">
        <v>153</v>
      </c>
      <c r="I52" s="177">
        <v>23</v>
      </c>
      <c r="J52" s="177">
        <v>13</v>
      </c>
    </row>
    <row r="53" spans="1:10" s="14" customFormat="1" ht="14.25" customHeight="1">
      <c r="A53" s="35" t="s">
        <v>330</v>
      </c>
      <c r="B53" s="35">
        <v>42</v>
      </c>
      <c r="C53" s="35"/>
      <c r="D53" s="88" t="s">
        <v>71</v>
      </c>
      <c r="E53" s="52"/>
      <c r="F53" s="177">
        <f t="shared" si="0"/>
        <v>690</v>
      </c>
      <c r="G53" s="177">
        <v>373</v>
      </c>
      <c r="H53" s="177">
        <v>317</v>
      </c>
      <c r="I53" s="177">
        <v>35</v>
      </c>
      <c r="J53" s="177">
        <v>22</v>
      </c>
    </row>
    <row r="54" spans="1:10" s="14" customFormat="1" ht="14.25" customHeight="1">
      <c r="A54" s="404"/>
      <c r="B54" s="35">
        <v>43</v>
      </c>
      <c r="C54" s="35"/>
      <c r="D54" s="88" t="s">
        <v>72</v>
      </c>
      <c r="E54" s="28"/>
      <c r="F54" s="177">
        <f t="shared" si="0"/>
        <v>466</v>
      </c>
      <c r="G54" s="177">
        <v>221</v>
      </c>
      <c r="H54" s="177">
        <v>245</v>
      </c>
      <c r="I54" s="177">
        <v>24</v>
      </c>
      <c r="J54" s="177">
        <v>16</v>
      </c>
    </row>
    <row r="55" spans="1:10" s="14" customFormat="1" ht="14.25" customHeight="1">
      <c r="A55" s="404"/>
      <c r="B55" s="35">
        <v>44</v>
      </c>
      <c r="C55" s="35"/>
      <c r="D55" s="88" t="s">
        <v>73</v>
      </c>
      <c r="E55" s="28"/>
      <c r="F55" s="177">
        <f t="shared" si="0"/>
        <v>479</v>
      </c>
      <c r="G55" s="177">
        <v>229</v>
      </c>
      <c r="H55" s="177">
        <v>250</v>
      </c>
      <c r="I55" s="177">
        <v>30</v>
      </c>
      <c r="J55" s="177">
        <v>17</v>
      </c>
    </row>
    <row r="56" spans="1:10" s="14" customFormat="1" ht="14.25" customHeight="1">
      <c r="A56" s="35"/>
      <c r="B56" s="35">
        <v>45</v>
      </c>
      <c r="C56" s="35"/>
      <c r="D56" s="88" t="s">
        <v>74</v>
      </c>
      <c r="E56" s="52"/>
      <c r="F56" s="177">
        <f t="shared" si="0"/>
        <v>573</v>
      </c>
      <c r="G56" s="177">
        <v>280</v>
      </c>
      <c r="H56" s="177">
        <v>293</v>
      </c>
      <c r="I56" s="177">
        <v>33</v>
      </c>
      <c r="J56" s="177">
        <v>20</v>
      </c>
    </row>
    <row r="57" spans="1:10" s="14" customFormat="1" ht="14.25" customHeight="1">
      <c r="A57" s="35"/>
      <c r="B57" s="35">
        <v>46</v>
      </c>
      <c r="C57" s="35"/>
      <c r="D57" s="88" t="s">
        <v>75</v>
      </c>
      <c r="E57" s="52"/>
      <c r="F57" s="177">
        <f t="shared" si="0"/>
        <v>483</v>
      </c>
      <c r="G57" s="177">
        <v>252</v>
      </c>
      <c r="H57" s="177">
        <v>231</v>
      </c>
      <c r="I57" s="177">
        <v>30</v>
      </c>
      <c r="J57" s="177">
        <v>18</v>
      </c>
    </row>
    <row r="58" spans="1:10" s="14" customFormat="1" ht="14.25" customHeight="1">
      <c r="A58" s="35"/>
      <c r="B58" s="35">
        <v>47</v>
      </c>
      <c r="C58" s="35"/>
      <c r="D58" s="88" t="s">
        <v>381</v>
      </c>
      <c r="E58" s="52"/>
      <c r="F58" s="177">
        <f t="shared" si="0"/>
        <v>747</v>
      </c>
      <c r="G58" s="177">
        <v>389</v>
      </c>
      <c r="H58" s="177">
        <v>358</v>
      </c>
      <c r="I58" s="177">
        <v>43</v>
      </c>
      <c r="J58" s="177">
        <v>26</v>
      </c>
    </row>
    <row r="59" spans="1:10" s="14" customFormat="1" ht="4.5" customHeight="1" thickBot="1">
      <c r="A59" s="25"/>
      <c r="B59" s="25"/>
      <c r="C59" s="25"/>
      <c r="D59" s="25"/>
      <c r="E59" s="29"/>
      <c r="F59" s="193"/>
      <c r="G59" s="193"/>
      <c r="H59" s="193"/>
      <c r="I59" s="193"/>
      <c r="J59" s="193"/>
    </row>
    <row r="60" spans="1:10" s="14" customFormat="1" ht="15" customHeight="1">
      <c r="A60" s="14" t="s">
        <v>429</v>
      </c>
      <c r="F60" s="198"/>
      <c r="G60" s="198"/>
      <c r="H60" s="198"/>
      <c r="I60" s="198"/>
      <c r="J60" s="198"/>
    </row>
    <row r="61" spans="6:10" s="14" customFormat="1" ht="11.25" customHeight="1">
      <c r="F61" s="198"/>
      <c r="G61" s="198"/>
      <c r="H61" s="198"/>
      <c r="I61" s="198"/>
      <c r="J61" s="198"/>
    </row>
    <row r="62" spans="1:10" s="14" customFormat="1" ht="14.25" thickBot="1">
      <c r="A62" s="25" t="s">
        <v>324</v>
      </c>
      <c r="B62" s="25"/>
      <c r="C62" s="25"/>
      <c r="D62" s="25"/>
      <c r="E62" s="25"/>
      <c r="F62" s="193"/>
      <c r="G62" s="193"/>
      <c r="H62" s="193"/>
      <c r="I62" s="193"/>
      <c r="J62" s="193"/>
    </row>
    <row r="63" spans="1:10" s="14" customFormat="1" ht="13.5">
      <c r="A63" s="405" t="s">
        <v>325</v>
      </c>
      <c r="B63" s="405"/>
      <c r="C63" s="405"/>
      <c r="D63" s="405"/>
      <c r="E63" s="406"/>
      <c r="F63" s="396" t="s">
        <v>209</v>
      </c>
      <c r="G63" s="397"/>
      <c r="H63" s="398"/>
      <c r="I63" s="399" t="s">
        <v>326</v>
      </c>
      <c r="J63" s="401" t="s">
        <v>327</v>
      </c>
    </row>
    <row r="64" spans="1:10" s="14" customFormat="1" ht="13.5">
      <c r="A64" s="407"/>
      <c r="B64" s="407"/>
      <c r="C64" s="407"/>
      <c r="D64" s="407"/>
      <c r="E64" s="408"/>
      <c r="F64" s="209" t="s">
        <v>13</v>
      </c>
      <c r="G64" s="209" t="s">
        <v>35</v>
      </c>
      <c r="H64" s="196" t="s">
        <v>36</v>
      </c>
      <c r="I64" s="400"/>
      <c r="J64" s="402"/>
    </row>
    <row r="65" spans="1:10" s="14" customFormat="1" ht="4.5" customHeight="1">
      <c r="A65" s="74"/>
      <c r="B65" s="74"/>
      <c r="C65" s="74"/>
      <c r="D65" s="74"/>
      <c r="E65" s="27"/>
      <c r="F65" s="198"/>
      <c r="G65" s="198"/>
      <c r="H65" s="198"/>
      <c r="I65" s="198"/>
      <c r="J65" s="198"/>
    </row>
    <row r="66" spans="1:10" s="7" customFormat="1" ht="15" customHeight="1">
      <c r="A66" s="8"/>
      <c r="B66" s="403" t="s">
        <v>15</v>
      </c>
      <c r="C66" s="403"/>
      <c r="D66" s="403"/>
      <c r="E66" s="79"/>
      <c r="F66" s="176">
        <f>SUM(F68:F89)</f>
        <v>11109</v>
      </c>
      <c r="G66" s="176">
        <f>SUM(G68:G89)</f>
        <v>5720</v>
      </c>
      <c r="H66" s="176">
        <f>SUM(H68:H89)</f>
        <v>5389</v>
      </c>
      <c r="I66" s="176">
        <f>SUM(I68:I89)</f>
        <v>728</v>
      </c>
      <c r="J66" s="176">
        <f>SUM(J68:J89)</f>
        <v>358</v>
      </c>
    </row>
    <row r="67" spans="1:10" s="14" customFormat="1" ht="12" customHeight="1">
      <c r="A67" s="35"/>
      <c r="B67" s="35"/>
      <c r="C67" s="35"/>
      <c r="D67" s="35"/>
      <c r="E67" s="52"/>
      <c r="F67" s="176"/>
      <c r="G67" s="176"/>
      <c r="H67" s="176"/>
      <c r="I67" s="176"/>
      <c r="J67" s="176"/>
    </row>
    <row r="68" spans="1:10" s="14" customFormat="1" ht="15" customHeight="1">
      <c r="A68" s="35"/>
      <c r="B68" s="35">
        <v>1</v>
      </c>
      <c r="C68" s="35"/>
      <c r="D68" s="88" t="s">
        <v>493</v>
      </c>
      <c r="E68" s="52"/>
      <c r="F68" s="177">
        <f>G68+H68</f>
        <v>516</v>
      </c>
      <c r="G68" s="177">
        <v>269</v>
      </c>
      <c r="H68" s="177">
        <v>247</v>
      </c>
      <c r="I68" s="177">
        <v>33</v>
      </c>
      <c r="J68" s="177">
        <v>15</v>
      </c>
    </row>
    <row r="69" spans="1:10" s="14" customFormat="1" ht="15" customHeight="1">
      <c r="A69" s="35"/>
      <c r="B69" s="35">
        <v>2</v>
      </c>
      <c r="C69" s="35"/>
      <c r="D69" s="88" t="s">
        <v>494</v>
      </c>
      <c r="E69" s="52"/>
      <c r="F69" s="177">
        <f aca="true" t="shared" si="1" ref="F69:F89">G69+H69</f>
        <v>398</v>
      </c>
      <c r="G69" s="177">
        <v>209</v>
      </c>
      <c r="H69" s="177">
        <v>189</v>
      </c>
      <c r="I69" s="177">
        <v>29</v>
      </c>
      <c r="J69" s="177">
        <v>14</v>
      </c>
    </row>
    <row r="70" spans="1:10" s="14" customFormat="1" ht="15" customHeight="1">
      <c r="A70" s="35"/>
      <c r="B70" s="35">
        <v>3</v>
      </c>
      <c r="C70" s="35"/>
      <c r="D70" s="88" t="s">
        <v>41</v>
      </c>
      <c r="E70" s="52"/>
      <c r="F70" s="177">
        <f t="shared" si="1"/>
        <v>463</v>
      </c>
      <c r="G70" s="177">
        <v>238</v>
      </c>
      <c r="H70" s="177">
        <v>225</v>
      </c>
      <c r="I70" s="177">
        <v>31</v>
      </c>
      <c r="J70" s="177">
        <v>16</v>
      </c>
    </row>
    <row r="71" spans="1:10" s="14" customFormat="1" ht="15" customHeight="1">
      <c r="A71" s="35"/>
      <c r="B71" s="35">
        <v>4</v>
      </c>
      <c r="C71" s="35"/>
      <c r="D71" s="88" t="s">
        <v>39</v>
      </c>
      <c r="E71" s="52"/>
      <c r="F71" s="177">
        <f t="shared" si="1"/>
        <v>410</v>
      </c>
      <c r="G71" s="177">
        <v>216</v>
      </c>
      <c r="H71" s="177">
        <v>194</v>
      </c>
      <c r="I71" s="177">
        <v>27</v>
      </c>
      <c r="J71" s="177">
        <v>13</v>
      </c>
    </row>
    <row r="72" spans="1:10" s="14" customFormat="1" ht="15" customHeight="1">
      <c r="A72" s="35"/>
      <c r="B72" s="35">
        <v>5</v>
      </c>
      <c r="C72" s="35"/>
      <c r="D72" s="88" t="s">
        <v>47</v>
      </c>
      <c r="E72" s="52"/>
      <c r="F72" s="177">
        <f t="shared" si="1"/>
        <v>516</v>
      </c>
      <c r="G72" s="177">
        <v>260</v>
      </c>
      <c r="H72" s="177">
        <v>256</v>
      </c>
      <c r="I72" s="177">
        <v>31</v>
      </c>
      <c r="J72" s="177">
        <v>15</v>
      </c>
    </row>
    <row r="73" spans="1:10" s="14" customFormat="1" ht="15" customHeight="1">
      <c r="A73" s="35"/>
      <c r="B73" s="35">
        <v>6</v>
      </c>
      <c r="C73" s="35"/>
      <c r="D73" s="88" t="s">
        <v>77</v>
      </c>
      <c r="E73" s="52"/>
      <c r="F73" s="177">
        <f t="shared" si="1"/>
        <v>792</v>
      </c>
      <c r="G73" s="177">
        <v>405</v>
      </c>
      <c r="H73" s="177">
        <v>387</v>
      </c>
      <c r="I73" s="177">
        <v>50</v>
      </c>
      <c r="J73" s="177">
        <v>23</v>
      </c>
    </row>
    <row r="74" spans="1:10" s="14" customFormat="1" ht="15" customHeight="1">
      <c r="A74" s="35"/>
      <c r="B74" s="35">
        <v>7</v>
      </c>
      <c r="C74" s="35"/>
      <c r="D74" s="88" t="s">
        <v>78</v>
      </c>
      <c r="E74" s="52"/>
      <c r="F74" s="177">
        <f t="shared" si="1"/>
        <v>385</v>
      </c>
      <c r="G74" s="177">
        <v>212</v>
      </c>
      <c r="H74" s="177">
        <v>173</v>
      </c>
      <c r="I74" s="177">
        <v>25</v>
      </c>
      <c r="J74" s="177">
        <v>13</v>
      </c>
    </row>
    <row r="75" spans="1:10" s="14" customFormat="1" ht="15" customHeight="1">
      <c r="A75" s="35"/>
      <c r="B75" s="35">
        <v>8</v>
      </c>
      <c r="C75" s="35"/>
      <c r="D75" s="88" t="s">
        <v>2</v>
      </c>
      <c r="E75" s="52"/>
      <c r="F75" s="177">
        <f t="shared" si="1"/>
        <v>667</v>
      </c>
      <c r="G75" s="177">
        <v>355</v>
      </c>
      <c r="H75" s="177">
        <v>312</v>
      </c>
      <c r="I75" s="177">
        <v>42</v>
      </c>
      <c r="J75" s="177">
        <v>19</v>
      </c>
    </row>
    <row r="76" spans="1:10" s="14" customFormat="1" ht="15" customHeight="1">
      <c r="A76" s="35"/>
      <c r="B76" s="35">
        <v>9</v>
      </c>
      <c r="C76" s="35"/>
      <c r="D76" s="88" t="s">
        <v>24</v>
      </c>
      <c r="E76" s="52"/>
      <c r="F76" s="177">
        <f t="shared" si="1"/>
        <v>428</v>
      </c>
      <c r="G76" s="177">
        <v>222</v>
      </c>
      <c r="H76" s="177">
        <v>206</v>
      </c>
      <c r="I76" s="177">
        <v>28</v>
      </c>
      <c r="J76" s="177">
        <v>14</v>
      </c>
    </row>
    <row r="77" spans="1:10" s="14" customFormat="1" ht="15" customHeight="1">
      <c r="A77" s="35"/>
      <c r="B77" s="35">
        <v>10</v>
      </c>
      <c r="C77" s="35"/>
      <c r="D77" s="88" t="s">
        <v>79</v>
      </c>
      <c r="E77" s="52"/>
      <c r="F77" s="177">
        <f t="shared" si="1"/>
        <v>691</v>
      </c>
      <c r="G77" s="177">
        <v>356</v>
      </c>
      <c r="H77" s="177">
        <v>335</v>
      </c>
      <c r="I77" s="177">
        <v>44</v>
      </c>
      <c r="J77" s="177">
        <v>22</v>
      </c>
    </row>
    <row r="78" spans="1:10" s="14" customFormat="1" ht="15" customHeight="1">
      <c r="A78" s="35"/>
      <c r="B78" s="35">
        <v>11</v>
      </c>
      <c r="C78" s="35"/>
      <c r="D78" s="88" t="s">
        <v>80</v>
      </c>
      <c r="E78" s="52"/>
      <c r="F78" s="177">
        <f t="shared" si="1"/>
        <v>363</v>
      </c>
      <c r="G78" s="177">
        <v>194</v>
      </c>
      <c r="H78" s="177">
        <v>169</v>
      </c>
      <c r="I78" s="177">
        <v>26</v>
      </c>
      <c r="J78" s="177">
        <v>13</v>
      </c>
    </row>
    <row r="79" spans="1:10" s="14" customFormat="1" ht="15" customHeight="1">
      <c r="A79" s="35"/>
      <c r="B79" s="35">
        <v>12</v>
      </c>
      <c r="C79" s="35"/>
      <c r="D79" s="88" t="s">
        <v>81</v>
      </c>
      <c r="E79" s="52"/>
      <c r="F79" s="177">
        <f t="shared" si="1"/>
        <v>356</v>
      </c>
      <c r="G79" s="177">
        <v>166</v>
      </c>
      <c r="H79" s="177">
        <v>190</v>
      </c>
      <c r="I79" s="177">
        <v>27</v>
      </c>
      <c r="J79" s="177">
        <v>13</v>
      </c>
    </row>
    <row r="80" spans="1:10" s="14" customFormat="1" ht="15" customHeight="1">
      <c r="A80" s="35"/>
      <c r="B80" s="35">
        <v>13</v>
      </c>
      <c r="C80" s="35"/>
      <c r="D80" s="88" t="s">
        <v>4</v>
      </c>
      <c r="E80" s="52"/>
      <c r="F80" s="177">
        <f t="shared" si="1"/>
        <v>717</v>
      </c>
      <c r="G80" s="177">
        <v>371</v>
      </c>
      <c r="H80" s="177">
        <v>346</v>
      </c>
      <c r="I80" s="177">
        <v>45</v>
      </c>
      <c r="J80" s="177">
        <v>23</v>
      </c>
    </row>
    <row r="81" spans="1:10" s="14" customFormat="1" ht="15" customHeight="1">
      <c r="A81" s="35"/>
      <c r="B81" s="35">
        <v>14</v>
      </c>
      <c r="C81" s="35"/>
      <c r="D81" s="88" t="s">
        <v>5</v>
      </c>
      <c r="E81" s="52"/>
      <c r="F81" s="177">
        <f t="shared" si="1"/>
        <v>313</v>
      </c>
      <c r="G81" s="177">
        <v>150</v>
      </c>
      <c r="H81" s="177">
        <v>163</v>
      </c>
      <c r="I81" s="177">
        <v>29</v>
      </c>
      <c r="J81" s="177">
        <v>13</v>
      </c>
    </row>
    <row r="82" spans="1:10" s="14" customFormat="1" ht="15" customHeight="1">
      <c r="A82" s="35"/>
      <c r="B82" s="35">
        <v>15</v>
      </c>
      <c r="C82" s="35"/>
      <c r="D82" s="88" t="s">
        <v>82</v>
      </c>
      <c r="E82" s="52"/>
      <c r="F82" s="177">
        <f t="shared" si="1"/>
        <v>490</v>
      </c>
      <c r="G82" s="177">
        <v>246</v>
      </c>
      <c r="H82" s="177">
        <v>244</v>
      </c>
      <c r="I82" s="177">
        <v>30</v>
      </c>
      <c r="J82" s="177">
        <v>16</v>
      </c>
    </row>
    <row r="83" spans="1:10" s="14" customFormat="1" ht="15" customHeight="1">
      <c r="A83" s="35"/>
      <c r="B83" s="35">
        <v>16</v>
      </c>
      <c r="C83" s="35"/>
      <c r="D83" s="88" t="s">
        <v>83</v>
      </c>
      <c r="E83" s="52"/>
      <c r="F83" s="177">
        <f t="shared" si="1"/>
        <v>563</v>
      </c>
      <c r="G83" s="177">
        <v>275</v>
      </c>
      <c r="H83" s="177">
        <v>288</v>
      </c>
      <c r="I83" s="177">
        <v>33</v>
      </c>
      <c r="J83" s="177">
        <v>19</v>
      </c>
    </row>
    <row r="84" spans="1:10" s="14" customFormat="1" ht="15" customHeight="1">
      <c r="A84" s="35"/>
      <c r="B84" s="35">
        <v>17</v>
      </c>
      <c r="C84" s="35"/>
      <c r="D84" s="88" t="s">
        <v>8</v>
      </c>
      <c r="E84" s="52"/>
      <c r="F84" s="177">
        <f t="shared" si="1"/>
        <v>331</v>
      </c>
      <c r="G84" s="177">
        <v>170</v>
      </c>
      <c r="H84" s="177">
        <v>161</v>
      </c>
      <c r="I84" s="177">
        <v>23</v>
      </c>
      <c r="J84" s="177">
        <v>11</v>
      </c>
    </row>
    <row r="85" spans="1:10" s="14" customFormat="1" ht="15" customHeight="1">
      <c r="A85" s="35"/>
      <c r="B85" s="35">
        <v>18</v>
      </c>
      <c r="C85" s="35"/>
      <c r="D85" s="88" t="s">
        <v>9</v>
      </c>
      <c r="E85" s="52"/>
      <c r="F85" s="177">
        <f t="shared" si="1"/>
        <v>607</v>
      </c>
      <c r="G85" s="177">
        <v>317</v>
      </c>
      <c r="H85" s="177">
        <v>290</v>
      </c>
      <c r="I85" s="177">
        <v>39</v>
      </c>
      <c r="J85" s="177">
        <v>19</v>
      </c>
    </row>
    <row r="86" spans="1:10" s="14" customFormat="1" ht="15" customHeight="1">
      <c r="A86" s="35"/>
      <c r="B86" s="35">
        <v>19</v>
      </c>
      <c r="C86" s="35"/>
      <c r="D86" s="88" t="s">
        <v>84</v>
      </c>
      <c r="E86" s="52"/>
      <c r="F86" s="177">
        <f t="shared" si="1"/>
        <v>170</v>
      </c>
      <c r="G86" s="177">
        <v>80</v>
      </c>
      <c r="H86" s="177">
        <v>90</v>
      </c>
      <c r="I86" s="177">
        <v>18</v>
      </c>
      <c r="J86" s="177">
        <v>8</v>
      </c>
    </row>
    <row r="87" spans="1:10" s="14" customFormat="1" ht="15" customHeight="1">
      <c r="A87" s="35"/>
      <c r="B87" s="35">
        <v>20</v>
      </c>
      <c r="C87" s="35"/>
      <c r="D87" s="88" t="s">
        <v>10</v>
      </c>
      <c r="E87" s="52"/>
      <c r="F87" s="177">
        <f t="shared" si="1"/>
        <v>405</v>
      </c>
      <c r="G87" s="177">
        <v>189</v>
      </c>
      <c r="H87" s="177">
        <v>216</v>
      </c>
      <c r="I87" s="177">
        <v>26</v>
      </c>
      <c r="J87" s="177">
        <v>13</v>
      </c>
    </row>
    <row r="88" spans="1:10" s="14" customFormat="1" ht="15" customHeight="1">
      <c r="A88" s="35"/>
      <c r="B88" s="35">
        <v>21</v>
      </c>
      <c r="C88" s="35"/>
      <c r="D88" s="88" t="s">
        <v>85</v>
      </c>
      <c r="E88" s="52"/>
      <c r="F88" s="177">
        <f t="shared" si="1"/>
        <v>635</v>
      </c>
      <c r="G88" s="177">
        <v>337</v>
      </c>
      <c r="H88" s="177">
        <v>298</v>
      </c>
      <c r="I88" s="177">
        <v>36</v>
      </c>
      <c r="J88" s="177">
        <v>19</v>
      </c>
    </row>
    <row r="89" spans="1:10" s="14" customFormat="1" ht="15" customHeight="1">
      <c r="A89" s="35"/>
      <c r="B89" s="35">
        <v>22</v>
      </c>
      <c r="C89" s="35"/>
      <c r="D89" s="88" t="s">
        <v>26</v>
      </c>
      <c r="E89" s="52"/>
      <c r="F89" s="177">
        <f t="shared" si="1"/>
        <v>893</v>
      </c>
      <c r="G89" s="177">
        <v>483</v>
      </c>
      <c r="H89" s="177">
        <v>410</v>
      </c>
      <c r="I89" s="177">
        <v>56</v>
      </c>
      <c r="J89" s="177">
        <v>27</v>
      </c>
    </row>
    <row r="90" spans="1:10" s="14" customFormat="1" ht="4.5" customHeight="1" thickBot="1">
      <c r="A90" s="25"/>
      <c r="B90" s="25"/>
      <c r="C90" s="25"/>
      <c r="D90" s="25"/>
      <c r="E90" s="29"/>
      <c r="F90" s="211"/>
      <c r="G90" s="211"/>
      <c r="H90" s="211"/>
      <c r="I90" s="211"/>
      <c r="J90" s="211"/>
    </row>
    <row r="91" spans="5:10" s="14" customFormat="1" ht="15" customHeight="1">
      <c r="E91" s="35"/>
      <c r="F91" s="198"/>
      <c r="G91" s="198"/>
      <c r="H91" s="198"/>
      <c r="I91" s="198"/>
      <c r="J91" s="198"/>
    </row>
    <row r="92" spans="1:10" s="14" customFormat="1" ht="16.5" customHeight="1" thickBot="1">
      <c r="A92" s="25" t="s">
        <v>328</v>
      </c>
      <c r="B92" s="25"/>
      <c r="C92" s="25"/>
      <c r="D92" s="25"/>
      <c r="E92" s="25"/>
      <c r="F92" s="25"/>
      <c r="G92" s="25"/>
      <c r="H92" s="25"/>
      <c r="I92" s="25"/>
      <c r="J92" s="25"/>
    </row>
    <row r="93" spans="1:10" s="14" customFormat="1" ht="16.5" customHeight="1">
      <c r="A93" s="405"/>
      <c r="B93" s="394" t="s">
        <v>27</v>
      </c>
      <c r="C93" s="394"/>
      <c r="D93" s="394"/>
      <c r="E93" s="28"/>
      <c r="F93" s="409" t="s">
        <v>331</v>
      </c>
      <c r="G93" s="410"/>
      <c r="H93" s="411"/>
      <c r="I93" s="399" t="s">
        <v>326</v>
      </c>
      <c r="J93" s="401" t="s">
        <v>327</v>
      </c>
    </row>
    <row r="94" spans="1:10" s="14" customFormat="1" ht="16.5" customHeight="1">
      <c r="A94" s="407"/>
      <c r="B94" s="395"/>
      <c r="C94" s="395"/>
      <c r="D94" s="395"/>
      <c r="E94" s="66"/>
      <c r="F94" s="136" t="s">
        <v>13</v>
      </c>
      <c r="G94" s="137" t="s">
        <v>35</v>
      </c>
      <c r="H94" s="26" t="s">
        <v>36</v>
      </c>
      <c r="I94" s="400"/>
      <c r="J94" s="402"/>
    </row>
    <row r="95" spans="1:5" s="14" customFormat="1" ht="4.5" customHeight="1">
      <c r="A95" s="74"/>
      <c r="B95" s="140"/>
      <c r="C95" s="88"/>
      <c r="D95" s="88"/>
      <c r="E95" s="52"/>
    </row>
    <row r="96" spans="1:10" s="7" customFormat="1" ht="15" customHeight="1">
      <c r="A96" s="8"/>
      <c r="B96" s="403" t="s">
        <v>15</v>
      </c>
      <c r="C96" s="403"/>
      <c r="D96" s="403"/>
      <c r="E96" s="79"/>
      <c r="F96" s="212">
        <f>SUM(F98:F100)</f>
        <v>167</v>
      </c>
      <c r="G96" s="212">
        <f>SUM(G98:G100)</f>
        <v>88</v>
      </c>
      <c r="H96" s="212">
        <f>SUM(H98:H100)</f>
        <v>79</v>
      </c>
      <c r="I96" s="212">
        <f>SUM(I98:I100)</f>
        <v>15</v>
      </c>
      <c r="J96" s="212">
        <f>SUM(J98:J100)</f>
        <v>9</v>
      </c>
    </row>
    <row r="97" spans="1:10" s="14" customFormat="1" ht="12" customHeight="1">
      <c r="A97" s="35"/>
      <c r="B97" s="88"/>
      <c r="C97" s="88"/>
      <c r="D97" s="88"/>
      <c r="E97" s="52"/>
      <c r="F97" s="212"/>
      <c r="G97" s="212"/>
      <c r="H97" s="212"/>
      <c r="I97" s="212"/>
      <c r="J97" s="212"/>
    </row>
    <row r="98" spans="1:10" s="14" customFormat="1" ht="15" customHeight="1">
      <c r="A98" s="35"/>
      <c r="B98" s="412" t="s">
        <v>47</v>
      </c>
      <c r="C98" s="412"/>
      <c r="D98" s="412"/>
      <c r="E98" s="52"/>
      <c r="F98" s="179">
        <f>G98+H98</f>
        <v>99</v>
      </c>
      <c r="G98" s="179">
        <v>55</v>
      </c>
      <c r="H98" s="179">
        <v>44</v>
      </c>
      <c r="I98" s="179">
        <v>9</v>
      </c>
      <c r="J98" s="179">
        <v>6</v>
      </c>
    </row>
    <row r="99" spans="1:10" s="14" customFormat="1" ht="15" customHeight="1">
      <c r="A99" s="35"/>
      <c r="B99" s="412" t="s">
        <v>87</v>
      </c>
      <c r="C99" s="412"/>
      <c r="D99" s="412"/>
      <c r="E99" s="52"/>
      <c r="F99" s="179">
        <f>G99+H99</f>
        <v>68</v>
      </c>
      <c r="G99" s="179">
        <v>33</v>
      </c>
      <c r="H99" s="179">
        <v>35</v>
      </c>
      <c r="I99" s="179">
        <v>6</v>
      </c>
      <c r="J99" s="179">
        <v>3</v>
      </c>
    </row>
    <row r="100" spans="1:10" s="14" customFormat="1" ht="15" customHeight="1">
      <c r="A100" s="35"/>
      <c r="B100" s="412"/>
      <c r="C100" s="412"/>
      <c r="D100" s="412"/>
      <c r="E100" s="52"/>
      <c r="F100" s="179">
        <f>G100+H100</f>
        <v>0</v>
      </c>
      <c r="G100" s="179"/>
      <c r="H100" s="179"/>
      <c r="I100" s="179"/>
      <c r="J100" s="179"/>
    </row>
    <row r="101" spans="1:10" s="14" customFormat="1" ht="4.5" customHeight="1" thickBot="1">
      <c r="A101" s="25"/>
      <c r="B101" s="25"/>
      <c r="C101" s="25"/>
      <c r="D101" s="25"/>
      <c r="E101" s="29"/>
      <c r="F101" s="25"/>
      <c r="G101" s="25"/>
      <c r="H101" s="25"/>
      <c r="I101" s="25"/>
      <c r="J101" s="25"/>
    </row>
    <row r="102" s="14" customFormat="1" ht="15" customHeight="1"/>
    <row r="103" spans="1:10" s="14" customFormat="1" ht="16.5" customHeight="1" thickBot="1">
      <c r="A103" s="25" t="s">
        <v>329</v>
      </c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s="14" customFormat="1" ht="16.5" customHeight="1">
      <c r="A104" s="405"/>
      <c r="B104" s="394" t="s">
        <v>32</v>
      </c>
      <c r="C104" s="394"/>
      <c r="D104" s="394"/>
      <c r="E104" s="28"/>
      <c r="F104" s="409" t="s">
        <v>332</v>
      </c>
      <c r="G104" s="410"/>
      <c r="H104" s="411"/>
      <c r="I104" s="399" t="s">
        <v>326</v>
      </c>
      <c r="J104" s="401" t="s">
        <v>327</v>
      </c>
    </row>
    <row r="105" spans="1:10" s="14" customFormat="1" ht="16.5" customHeight="1">
      <c r="A105" s="407"/>
      <c r="B105" s="395"/>
      <c r="C105" s="395"/>
      <c r="D105" s="395"/>
      <c r="E105" s="66"/>
      <c r="F105" s="136" t="s">
        <v>13</v>
      </c>
      <c r="G105" s="137" t="s">
        <v>35</v>
      </c>
      <c r="H105" s="26" t="s">
        <v>36</v>
      </c>
      <c r="I105" s="400"/>
      <c r="J105" s="402"/>
    </row>
    <row r="106" spans="1:5" s="14" customFormat="1" ht="4.5" customHeight="1">
      <c r="A106" s="74"/>
      <c r="B106" s="140"/>
      <c r="C106" s="88"/>
      <c r="D106" s="88"/>
      <c r="E106" s="52"/>
    </row>
    <row r="107" spans="1:10" s="7" customFormat="1" ht="15" customHeight="1">
      <c r="A107" s="8"/>
      <c r="B107" s="403" t="s">
        <v>15</v>
      </c>
      <c r="C107" s="403"/>
      <c r="D107" s="403"/>
      <c r="E107" s="79"/>
      <c r="F107" s="212">
        <f>F109</f>
        <v>478</v>
      </c>
      <c r="G107" s="212">
        <f>G109</f>
        <v>245</v>
      </c>
      <c r="H107" s="212">
        <f>H109</f>
        <v>233</v>
      </c>
      <c r="I107" s="212">
        <f>I109</f>
        <v>43</v>
      </c>
      <c r="J107" s="212">
        <f>J109</f>
        <v>12</v>
      </c>
    </row>
    <row r="108" spans="1:10" s="14" customFormat="1" ht="12" customHeight="1">
      <c r="A108" s="35"/>
      <c r="B108" s="88"/>
      <c r="C108" s="88"/>
      <c r="D108" s="88"/>
      <c r="E108" s="52"/>
      <c r="F108" s="212"/>
      <c r="G108" s="212"/>
      <c r="H108" s="212"/>
      <c r="I108" s="212"/>
      <c r="J108" s="212"/>
    </row>
    <row r="109" spans="1:10" s="14" customFormat="1" ht="15" customHeight="1">
      <c r="A109" s="35"/>
      <c r="B109" s="412" t="s">
        <v>88</v>
      </c>
      <c r="C109" s="412"/>
      <c r="D109" s="412"/>
      <c r="E109" s="52"/>
      <c r="F109" s="179">
        <f>G109+H109</f>
        <v>478</v>
      </c>
      <c r="G109" s="179">
        <v>245</v>
      </c>
      <c r="H109" s="179">
        <v>233</v>
      </c>
      <c r="I109" s="179">
        <v>43</v>
      </c>
      <c r="J109" s="179">
        <v>12</v>
      </c>
    </row>
    <row r="110" spans="1:10" s="14" customFormat="1" ht="4.5" customHeight="1" thickBot="1">
      <c r="A110" s="25"/>
      <c r="B110" s="25"/>
      <c r="C110" s="25"/>
      <c r="D110" s="25"/>
      <c r="E110" s="29"/>
      <c r="F110" s="178"/>
      <c r="G110" s="178"/>
      <c r="H110" s="178"/>
      <c r="I110" s="178"/>
      <c r="J110" s="178"/>
    </row>
    <row r="111" spans="6:10" s="14" customFormat="1" ht="15" customHeight="1">
      <c r="F111" s="179"/>
      <c r="G111" s="179"/>
      <c r="H111" s="179"/>
      <c r="I111" s="179"/>
      <c r="J111" s="179"/>
    </row>
    <row r="112" spans="1:10" s="14" customFormat="1" ht="16.5" customHeight="1" thickBot="1">
      <c r="A112" s="25" t="s">
        <v>430</v>
      </c>
      <c r="B112" s="25"/>
      <c r="C112" s="25"/>
      <c r="D112" s="25"/>
      <c r="E112" s="25"/>
      <c r="F112" s="178"/>
      <c r="G112" s="178"/>
      <c r="H112" s="178"/>
      <c r="I112" s="178"/>
      <c r="J112" s="178"/>
    </row>
    <row r="113" spans="1:10" s="14" customFormat="1" ht="16.5" customHeight="1">
      <c r="A113" s="405"/>
      <c r="B113" s="394" t="s">
        <v>32</v>
      </c>
      <c r="C113" s="394"/>
      <c r="D113" s="394"/>
      <c r="E113" s="28"/>
      <c r="F113" s="413" t="s">
        <v>333</v>
      </c>
      <c r="G113" s="414"/>
      <c r="H113" s="415"/>
      <c r="I113" s="416" t="s">
        <v>326</v>
      </c>
      <c r="J113" s="418" t="s">
        <v>327</v>
      </c>
    </row>
    <row r="114" spans="1:10" s="14" customFormat="1" ht="16.5" customHeight="1">
      <c r="A114" s="407"/>
      <c r="B114" s="395"/>
      <c r="C114" s="395"/>
      <c r="D114" s="395"/>
      <c r="E114" s="66"/>
      <c r="F114" s="184" t="s">
        <v>13</v>
      </c>
      <c r="G114" s="185" t="s">
        <v>35</v>
      </c>
      <c r="H114" s="183" t="s">
        <v>36</v>
      </c>
      <c r="I114" s="417"/>
      <c r="J114" s="419"/>
    </row>
    <row r="115" spans="1:10" s="14" customFormat="1" ht="4.5" customHeight="1">
      <c r="A115" s="74"/>
      <c r="B115" s="74"/>
      <c r="C115" s="35"/>
      <c r="D115" s="35"/>
      <c r="E115" s="52"/>
      <c r="F115" s="179"/>
      <c r="G115" s="179"/>
      <c r="H115" s="179"/>
      <c r="I115" s="179"/>
      <c r="J115" s="179"/>
    </row>
    <row r="116" spans="1:10" s="7" customFormat="1" ht="15" customHeight="1">
      <c r="A116" s="8"/>
      <c r="B116" s="403" t="s">
        <v>15</v>
      </c>
      <c r="C116" s="403"/>
      <c r="D116" s="403"/>
      <c r="E116" s="79"/>
      <c r="F116" s="212">
        <f>SUM(F118:F120)</f>
        <v>263</v>
      </c>
      <c r="G116" s="212">
        <f>SUM(G118:G120)</f>
        <v>188</v>
      </c>
      <c r="H116" s="212">
        <f>SUM(H118:H120)</f>
        <v>75</v>
      </c>
      <c r="I116" s="212">
        <f>SUM(I118:I120)</f>
        <v>106</v>
      </c>
      <c r="J116" s="212">
        <f>SUM(J118:J120)</f>
        <v>25</v>
      </c>
    </row>
    <row r="117" spans="1:10" s="14" customFormat="1" ht="12" customHeight="1">
      <c r="A117" s="35"/>
      <c r="B117" s="88"/>
      <c r="C117" s="88"/>
      <c r="D117" s="88"/>
      <c r="E117" s="52"/>
      <c r="F117" s="179"/>
      <c r="G117" s="179"/>
      <c r="H117" s="179"/>
      <c r="I117" s="179"/>
      <c r="J117" s="179"/>
    </row>
    <row r="118" spans="1:10" s="14" customFormat="1" ht="15" customHeight="1">
      <c r="A118" s="35"/>
      <c r="B118" s="412" t="s">
        <v>431</v>
      </c>
      <c r="C118" s="412"/>
      <c r="D118" s="412"/>
      <c r="E118" s="52"/>
      <c r="F118" s="179"/>
      <c r="G118" s="179"/>
      <c r="H118" s="179"/>
      <c r="I118" s="179"/>
      <c r="J118" s="179"/>
    </row>
    <row r="119" spans="1:10" s="14" customFormat="1" ht="15" customHeight="1">
      <c r="A119" s="35"/>
      <c r="B119" s="420" t="s">
        <v>369</v>
      </c>
      <c r="C119" s="420"/>
      <c r="D119" s="420"/>
      <c r="E119" s="52"/>
      <c r="F119" s="179">
        <f>G119+H119</f>
        <v>109</v>
      </c>
      <c r="G119" s="179">
        <v>81</v>
      </c>
      <c r="H119" s="179">
        <v>28</v>
      </c>
      <c r="I119" s="421">
        <v>106</v>
      </c>
      <c r="J119" s="179">
        <v>25</v>
      </c>
    </row>
    <row r="120" spans="1:10" s="14" customFormat="1" ht="15" customHeight="1">
      <c r="A120" s="35"/>
      <c r="B120" s="420" t="s">
        <v>370</v>
      </c>
      <c r="C120" s="420"/>
      <c r="D120" s="420"/>
      <c r="E120" s="52"/>
      <c r="F120" s="179">
        <f>G120+H120</f>
        <v>154</v>
      </c>
      <c r="G120" s="179">
        <v>107</v>
      </c>
      <c r="H120" s="179">
        <v>47</v>
      </c>
      <c r="I120" s="421"/>
      <c r="J120" s="179"/>
    </row>
    <row r="121" spans="1:10" s="14" customFormat="1" ht="4.5" customHeight="1" thickBot="1">
      <c r="A121" s="25"/>
      <c r="B121" s="25"/>
      <c r="C121" s="25"/>
      <c r="D121" s="25"/>
      <c r="E121" s="29"/>
      <c r="F121" s="25"/>
      <c r="G121" s="25"/>
      <c r="H121" s="25"/>
      <c r="I121" s="25"/>
      <c r="J121" s="25"/>
    </row>
    <row r="122" s="14" customFormat="1" ht="18" customHeight="1">
      <c r="A122" s="14" t="s">
        <v>429</v>
      </c>
    </row>
    <row r="123" s="14" customFormat="1" ht="16.5" customHeight="1"/>
    <row r="124" s="14" customFormat="1" ht="13.5"/>
    <row r="125" s="14" customFormat="1" ht="13.5"/>
    <row r="126" s="14" customFormat="1" ht="13.5"/>
    <row r="127" s="14" customFormat="1" ht="13.5"/>
    <row r="128" s="14" customFormat="1" ht="13.5"/>
    <row r="129" s="14" customFormat="1" ht="13.5"/>
    <row r="130" s="14" customFormat="1" ht="13.5"/>
    <row r="131" s="14" customFormat="1" ht="13.5"/>
    <row r="132" s="14" customFormat="1" ht="13.5"/>
    <row r="133" s="14" customFormat="1" ht="13.5"/>
    <row r="134" s="14" customFormat="1" ht="13.5"/>
    <row r="135" s="14" customFormat="1" ht="13.5"/>
    <row r="136" s="14" customFormat="1" ht="13.5"/>
    <row r="137" s="14" customFormat="1" ht="13.5"/>
    <row r="138" s="14" customFormat="1" ht="13.5"/>
    <row r="139" s="14" customFormat="1" ht="13.5"/>
    <row r="140" s="14" customFormat="1" ht="13.5"/>
    <row r="141" s="14" customFormat="1" ht="13.5"/>
    <row r="142" s="14" customFormat="1" ht="13.5"/>
    <row r="143" s="14" customFormat="1" ht="13.5"/>
    <row r="144" s="14" customFormat="1" ht="13.5"/>
    <row r="145" s="14" customFormat="1" ht="13.5"/>
    <row r="146" s="14" customFormat="1" ht="13.5"/>
    <row r="147" s="14" customFormat="1" ht="13.5"/>
    <row r="148" s="14" customFormat="1" ht="13.5"/>
    <row r="149" s="14" customFormat="1" ht="13.5"/>
    <row r="150" s="14" customFormat="1" ht="13.5"/>
    <row r="151" s="14" customFormat="1" ht="13.5"/>
    <row r="152" s="14" customFormat="1" ht="13.5"/>
    <row r="153" s="14" customFormat="1" ht="13.5"/>
    <row r="154" s="14" customFormat="1" ht="13.5"/>
    <row r="155" s="14" customFormat="1" ht="13.5"/>
    <row r="156" s="14" customFormat="1" ht="13.5"/>
    <row r="157" s="14" customFormat="1" ht="13.5"/>
    <row r="158" s="14" customFormat="1" ht="13.5"/>
    <row r="159" s="14" customFormat="1" ht="13.5"/>
    <row r="160" s="14" customFormat="1" ht="13.5"/>
    <row r="161" s="14" customFormat="1" ht="13.5"/>
    <row r="162" s="14" customFormat="1" ht="13.5"/>
    <row r="163" s="14" customFormat="1" ht="13.5"/>
    <row r="164" s="14" customFormat="1" ht="13.5"/>
    <row r="165" s="14" customFormat="1" ht="13.5"/>
    <row r="166" s="14" customFormat="1" ht="13.5"/>
    <row r="167" s="14" customFormat="1" ht="13.5"/>
    <row r="168" s="14" customFormat="1" ht="13.5"/>
    <row r="169" s="14" customFormat="1" ht="13.5"/>
    <row r="170" s="14" customFormat="1" ht="13.5"/>
    <row r="171" s="14" customFormat="1" ht="13.5"/>
    <row r="172" s="14" customFormat="1" ht="13.5"/>
    <row r="173" s="14" customFormat="1" ht="13.5"/>
    <row r="174" s="14" customFormat="1" ht="13.5"/>
    <row r="175" s="14" customFormat="1" ht="13.5"/>
    <row r="176" s="14" customFormat="1" ht="13.5"/>
    <row r="177" s="14" customFormat="1" ht="13.5"/>
    <row r="178" s="14" customFormat="1" ht="13.5"/>
    <row r="179" s="14" customFormat="1" ht="13.5"/>
    <row r="180" s="14" customFormat="1" ht="13.5"/>
    <row r="181" s="14" customFormat="1" ht="13.5"/>
    <row r="182" s="14" customFormat="1" ht="13.5"/>
    <row r="183" s="14" customFormat="1" ht="13.5"/>
    <row r="184" s="14" customFormat="1" ht="13.5"/>
    <row r="185" s="14" customFormat="1" ht="13.5"/>
    <row r="186" s="14" customFormat="1" ht="13.5"/>
    <row r="187" s="14" customFormat="1" ht="13.5"/>
    <row r="188" s="14" customFormat="1" ht="13.5"/>
    <row r="189" s="14" customFormat="1" ht="13.5"/>
    <row r="190" s="14" customFormat="1" ht="13.5"/>
    <row r="191" s="14" customFormat="1" ht="13.5"/>
    <row r="192" s="14" customFormat="1" ht="13.5"/>
    <row r="193" s="14" customFormat="1" ht="13.5"/>
    <row r="194" s="14" customFormat="1" ht="13.5"/>
    <row r="195" s="14" customFormat="1" ht="13.5"/>
    <row r="196" s="14" customFormat="1" ht="13.5"/>
    <row r="197" s="14" customFormat="1" ht="13.5"/>
    <row r="198" s="14" customFormat="1" ht="13.5"/>
    <row r="199" s="14" customFormat="1" ht="13.5"/>
    <row r="200" s="14" customFormat="1" ht="13.5"/>
    <row r="201" s="14" customFormat="1" ht="13.5"/>
    <row r="202" s="14" customFormat="1" ht="13.5"/>
    <row r="203" s="14" customFormat="1" ht="13.5"/>
    <row r="204" s="14" customFormat="1" ht="13.5"/>
    <row r="205" s="14" customFormat="1" ht="13.5"/>
    <row r="206" s="14" customFormat="1" ht="13.5"/>
    <row r="207" s="14" customFormat="1" ht="13.5"/>
    <row r="208" s="14" customFormat="1" ht="13.5"/>
    <row r="209" s="14" customFormat="1" ht="13.5"/>
    <row r="210" s="14" customFormat="1" ht="13.5"/>
    <row r="211" s="14" customFormat="1" ht="13.5"/>
    <row r="212" s="14" customFormat="1" ht="13.5"/>
    <row r="213" s="14" customFormat="1" ht="13.5"/>
    <row r="214" s="14" customFormat="1" ht="13.5"/>
    <row r="215" s="14" customFormat="1" ht="13.5"/>
    <row r="216" s="14" customFormat="1" ht="13.5"/>
    <row r="217" s="14" customFormat="1" ht="13.5"/>
    <row r="218" s="14" customFormat="1" ht="13.5"/>
    <row r="219" s="14" customFormat="1" ht="13.5"/>
    <row r="220" s="14" customFormat="1" ht="13.5"/>
    <row r="221" s="14" customFormat="1" ht="13.5"/>
  </sheetData>
  <sheetProtection/>
  <mergeCells count="42">
    <mergeCell ref="B116:D116"/>
    <mergeCell ref="B118:D118"/>
    <mergeCell ref="B119:D119"/>
    <mergeCell ref="I119:I120"/>
    <mergeCell ref="B120:D120"/>
    <mergeCell ref="F104:H104"/>
    <mergeCell ref="I104:I105"/>
    <mergeCell ref="J104:J105"/>
    <mergeCell ref="B107:D107"/>
    <mergeCell ref="B109:D109"/>
    <mergeCell ref="A113:A114"/>
    <mergeCell ref="B113:D114"/>
    <mergeCell ref="F113:H113"/>
    <mergeCell ref="I113:I114"/>
    <mergeCell ref="J113:J114"/>
    <mergeCell ref="B96:D96"/>
    <mergeCell ref="B98:D98"/>
    <mergeCell ref="B99:D99"/>
    <mergeCell ref="B100:D100"/>
    <mergeCell ref="A104:A105"/>
    <mergeCell ref="B104:D105"/>
    <mergeCell ref="I63:I64"/>
    <mergeCell ref="J63:J64"/>
    <mergeCell ref="B66:D66"/>
    <mergeCell ref="A93:A94"/>
    <mergeCell ref="B93:D94"/>
    <mergeCell ref="F93:H93"/>
    <mergeCell ref="I93:I94"/>
    <mergeCell ref="J93:J94"/>
    <mergeCell ref="B10:D10"/>
    <mergeCell ref="A33:A34"/>
    <mergeCell ref="A45:A46"/>
    <mergeCell ref="A54:A55"/>
    <mergeCell ref="A63:E64"/>
    <mergeCell ref="F63:H63"/>
    <mergeCell ref="A1:J1"/>
    <mergeCell ref="A3:J3"/>
    <mergeCell ref="A5:J5"/>
    <mergeCell ref="B7:D8"/>
    <mergeCell ref="F7:H7"/>
    <mergeCell ref="I7:I8"/>
    <mergeCell ref="J7:J8"/>
  </mergeCells>
  <printOptions/>
  <pageMargins left="0.7874015748031497" right="0.7874015748031497" top="0.89" bottom="0.9" header="0.5118110236220472" footer="0.5118110236220472"/>
  <pageSetup horizontalDpi="600" verticalDpi="600" orientation="portrait" paperSize="9" scale="89" r:id="rId1"/>
  <rowBreaks count="1" manualBreakCount="1"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2.125" style="14" customWidth="1"/>
    <col min="2" max="2" width="9.375" style="43" customWidth="1"/>
    <col min="3" max="3" width="8.125" style="14" customWidth="1"/>
    <col min="4" max="7" width="7.875" style="14" customWidth="1"/>
    <col min="8" max="8" width="8.125" style="14" customWidth="1"/>
    <col min="9" max="13" width="7.875" style="14" customWidth="1"/>
    <col min="14" max="16384" width="9.00390625" style="14" customWidth="1"/>
  </cols>
  <sheetData>
    <row r="1" spans="1:13" ht="19.5" customHeight="1">
      <c r="A1" s="393" t="s">
        <v>356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2" ht="7.5" customHeight="1" thickBot="1">
      <c r="A2" s="25"/>
      <c r="B2" s="34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3" ht="19.5" customHeight="1">
      <c r="A3" s="406" t="s">
        <v>217</v>
      </c>
      <c r="B3" s="484" t="s">
        <v>232</v>
      </c>
      <c r="C3" s="396" t="s">
        <v>289</v>
      </c>
      <c r="D3" s="397"/>
      <c r="E3" s="397"/>
      <c r="F3" s="397"/>
      <c r="G3" s="398"/>
      <c r="H3" s="396" t="s">
        <v>290</v>
      </c>
      <c r="I3" s="397"/>
      <c r="J3" s="397"/>
      <c r="K3" s="397"/>
      <c r="L3" s="398"/>
      <c r="M3" s="86" t="s">
        <v>374</v>
      </c>
    </row>
    <row r="4" spans="1:13" ht="19.5" customHeight="1">
      <c r="A4" s="408"/>
      <c r="B4" s="485"/>
      <c r="C4" s="195" t="s">
        <v>13</v>
      </c>
      <c r="D4" s="209" t="s">
        <v>31</v>
      </c>
      <c r="E4" s="209" t="s">
        <v>76</v>
      </c>
      <c r="F4" s="209" t="s">
        <v>204</v>
      </c>
      <c r="G4" s="297" t="s">
        <v>25</v>
      </c>
      <c r="H4" s="209" t="s">
        <v>13</v>
      </c>
      <c r="I4" s="209" t="s">
        <v>31</v>
      </c>
      <c r="J4" s="209" t="s">
        <v>76</v>
      </c>
      <c r="K4" s="209" t="s">
        <v>204</v>
      </c>
      <c r="L4" s="298" t="s">
        <v>25</v>
      </c>
      <c r="M4" s="271" t="s">
        <v>76</v>
      </c>
    </row>
    <row r="5" spans="1:13" ht="4.5" customHeight="1">
      <c r="A5" s="74"/>
      <c r="B5" s="65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3" ht="19.5" customHeight="1">
      <c r="A6" s="439" t="s">
        <v>479</v>
      </c>
      <c r="B6" s="28" t="s">
        <v>291</v>
      </c>
      <c r="C6" s="198">
        <v>69</v>
      </c>
      <c r="D6" s="198">
        <v>48</v>
      </c>
      <c r="E6" s="198">
        <v>18</v>
      </c>
      <c r="F6" s="198">
        <v>3</v>
      </c>
      <c r="G6" s="239" t="s">
        <v>257</v>
      </c>
      <c r="H6" s="198">
        <v>70</v>
      </c>
      <c r="I6" s="198">
        <v>47</v>
      </c>
      <c r="J6" s="198">
        <v>18</v>
      </c>
      <c r="K6" s="198">
        <v>2</v>
      </c>
      <c r="L6" s="198">
        <v>3</v>
      </c>
      <c r="M6" s="198">
        <v>9</v>
      </c>
    </row>
    <row r="7" spans="1:13" ht="19.5" customHeight="1">
      <c r="A7" s="439"/>
      <c r="B7" s="28" t="s">
        <v>99</v>
      </c>
      <c r="C7" s="198">
        <v>382328</v>
      </c>
      <c r="D7" s="198">
        <v>248553</v>
      </c>
      <c r="E7" s="198">
        <v>120354</v>
      </c>
      <c r="F7" s="198">
        <v>13421</v>
      </c>
      <c r="G7" s="239" t="s">
        <v>257</v>
      </c>
      <c r="H7" s="198">
        <v>162162</v>
      </c>
      <c r="I7" s="198">
        <v>93706</v>
      </c>
      <c r="J7" s="198">
        <v>61484</v>
      </c>
      <c r="K7" s="198">
        <v>2260</v>
      </c>
      <c r="L7" s="198">
        <v>4712</v>
      </c>
      <c r="M7" s="198">
        <v>31787</v>
      </c>
    </row>
    <row r="8" spans="1:13" ht="6" customHeight="1">
      <c r="A8" s="173"/>
      <c r="B8" s="28"/>
      <c r="C8" s="198"/>
      <c r="D8" s="198"/>
      <c r="E8" s="198"/>
      <c r="F8" s="198"/>
      <c r="G8" s="239"/>
      <c r="H8" s="198"/>
      <c r="I8" s="198"/>
      <c r="J8" s="198"/>
      <c r="K8" s="198"/>
      <c r="L8" s="198"/>
      <c r="M8" s="198"/>
    </row>
    <row r="9" spans="1:13" ht="19.5" customHeight="1">
      <c r="A9" s="439">
        <v>22</v>
      </c>
      <c r="B9" s="28" t="s">
        <v>291</v>
      </c>
      <c r="C9" s="198">
        <v>70</v>
      </c>
      <c r="D9" s="198">
        <v>48</v>
      </c>
      <c r="E9" s="198">
        <v>18</v>
      </c>
      <c r="F9" s="198">
        <v>4</v>
      </c>
      <c r="G9" s="239" t="s">
        <v>257</v>
      </c>
      <c r="H9" s="198">
        <v>70</v>
      </c>
      <c r="I9" s="198">
        <v>47</v>
      </c>
      <c r="J9" s="198">
        <v>17</v>
      </c>
      <c r="K9" s="198">
        <v>3</v>
      </c>
      <c r="L9" s="198">
        <v>3</v>
      </c>
      <c r="M9" s="198">
        <v>10</v>
      </c>
    </row>
    <row r="10" spans="1:13" ht="14.25" customHeight="1">
      <c r="A10" s="439"/>
      <c r="B10" s="28" t="s">
        <v>99</v>
      </c>
      <c r="C10" s="198">
        <v>384902</v>
      </c>
      <c r="D10" s="198">
        <v>255785</v>
      </c>
      <c r="E10" s="198">
        <v>117366</v>
      </c>
      <c r="F10" s="198">
        <v>11751</v>
      </c>
      <c r="G10" s="239" t="s">
        <v>257</v>
      </c>
      <c r="H10" s="198">
        <v>159687</v>
      </c>
      <c r="I10" s="198">
        <v>88810</v>
      </c>
      <c r="J10" s="198">
        <v>62910</v>
      </c>
      <c r="K10" s="198">
        <v>2573</v>
      </c>
      <c r="L10" s="198">
        <v>5394</v>
      </c>
      <c r="M10" s="198">
        <v>33351</v>
      </c>
    </row>
    <row r="11" spans="1:13" ht="6" customHeight="1">
      <c r="A11" s="173"/>
      <c r="B11" s="28"/>
      <c r="C11" s="198"/>
      <c r="D11" s="198"/>
      <c r="E11" s="198"/>
      <c r="F11" s="198"/>
      <c r="G11" s="239"/>
      <c r="H11" s="198"/>
      <c r="I11" s="198"/>
      <c r="J11" s="198"/>
      <c r="K11" s="198"/>
      <c r="L11" s="198"/>
      <c r="M11" s="198"/>
    </row>
    <row r="12" spans="1:13" ht="19.5" customHeight="1">
      <c r="A12" s="439">
        <v>23</v>
      </c>
      <c r="B12" s="28" t="s">
        <v>291</v>
      </c>
      <c r="C12" s="198">
        <f>SUM(D12:F12)</f>
        <v>69</v>
      </c>
      <c r="D12" s="198">
        <v>48</v>
      </c>
      <c r="E12" s="198">
        <v>18</v>
      </c>
      <c r="F12" s="198">
        <v>3</v>
      </c>
      <c r="G12" s="239" t="s">
        <v>511</v>
      </c>
      <c r="H12" s="198">
        <f>SUM(I12:L12)</f>
        <v>69</v>
      </c>
      <c r="I12" s="198">
        <v>47</v>
      </c>
      <c r="J12" s="198">
        <v>17</v>
      </c>
      <c r="K12" s="198">
        <v>2</v>
      </c>
      <c r="L12" s="198">
        <v>3</v>
      </c>
      <c r="M12" s="198">
        <v>10</v>
      </c>
    </row>
    <row r="13" spans="1:13" ht="14.25" customHeight="1">
      <c r="A13" s="439"/>
      <c r="B13" s="28" t="s">
        <v>99</v>
      </c>
      <c r="C13" s="198">
        <f>SUM(D13:F13)</f>
        <v>383612</v>
      </c>
      <c r="D13" s="198">
        <v>259435</v>
      </c>
      <c r="E13" s="198">
        <v>114532</v>
      </c>
      <c r="F13" s="198">
        <v>9645</v>
      </c>
      <c r="G13" s="239" t="s">
        <v>511</v>
      </c>
      <c r="H13" s="198">
        <f>SUM(I13:L13)</f>
        <v>154549</v>
      </c>
      <c r="I13" s="198">
        <v>88602</v>
      </c>
      <c r="J13" s="198">
        <v>58455</v>
      </c>
      <c r="K13" s="198">
        <v>2260</v>
      </c>
      <c r="L13" s="198">
        <v>5232</v>
      </c>
      <c r="M13" s="198">
        <v>38497</v>
      </c>
    </row>
    <row r="14" spans="1:13" ht="6" customHeight="1">
      <c r="A14" s="173"/>
      <c r="B14" s="28"/>
      <c r="C14" s="198"/>
      <c r="D14" s="198"/>
      <c r="E14" s="198"/>
      <c r="F14" s="198"/>
      <c r="G14" s="239"/>
      <c r="H14" s="198"/>
      <c r="I14" s="198"/>
      <c r="J14" s="198"/>
      <c r="K14" s="198"/>
      <c r="L14" s="198"/>
      <c r="M14" s="198"/>
    </row>
    <row r="15" spans="1:13" ht="19.5" customHeight="1">
      <c r="A15" s="439">
        <v>24</v>
      </c>
      <c r="B15" s="28" t="s">
        <v>291</v>
      </c>
      <c r="C15" s="198">
        <f>SUM(D15:G15)</f>
        <v>71</v>
      </c>
      <c r="D15" s="198">
        <v>47</v>
      </c>
      <c r="E15" s="198">
        <v>20</v>
      </c>
      <c r="F15" s="198">
        <v>4</v>
      </c>
      <c r="G15" s="239" t="s">
        <v>512</v>
      </c>
      <c r="H15" s="198">
        <f>SUM(I15:L15)</f>
        <v>71</v>
      </c>
      <c r="I15" s="198">
        <v>46</v>
      </c>
      <c r="J15" s="198">
        <v>19</v>
      </c>
      <c r="K15" s="198">
        <v>3</v>
      </c>
      <c r="L15" s="198">
        <v>3</v>
      </c>
      <c r="M15" s="198">
        <v>11</v>
      </c>
    </row>
    <row r="16" spans="1:13" ht="14.25" customHeight="1">
      <c r="A16" s="439"/>
      <c r="B16" s="28" t="s">
        <v>99</v>
      </c>
      <c r="C16" s="198">
        <f>SUM(D16:G16)</f>
        <v>383053</v>
      </c>
      <c r="D16" s="198">
        <v>245375</v>
      </c>
      <c r="E16" s="198">
        <v>126097</v>
      </c>
      <c r="F16" s="198">
        <v>11581</v>
      </c>
      <c r="G16" s="239" t="s">
        <v>512</v>
      </c>
      <c r="H16" s="198">
        <f>SUM(I16:L16)</f>
        <v>157686</v>
      </c>
      <c r="I16" s="198">
        <v>87662</v>
      </c>
      <c r="J16" s="198">
        <v>60736</v>
      </c>
      <c r="K16" s="198">
        <v>3955</v>
      </c>
      <c r="L16" s="198">
        <v>5333</v>
      </c>
      <c r="M16" s="198">
        <v>39873</v>
      </c>
    </row>
    <row r="17" spans="1:13" ht="6" customHeight="1">
      <c r="A17" s="173"/>
      <c r="B17" s="28"/>
      <c r="C17" s="198"/>
      <c r="D17" s="198"/>
      <c r="E17" s="198"/>
      <c r="F17" s="198"/>
      <c r="G17" s="239"/>
      <c r="H17" s="198"/>
      <c r="I17" s="198"/>
      <c r="J17" s="198"/>
      <c r="K17" s="198"/>
      <c r="L17" s="198"/>
      <c r="M17" s="198"/>
    </row>
    <row r="18" spans="1:13" s="7" customFormat="1" ht="19.5" customHeight="1">
      <c r="A18" s="483">
        <v>25</v>
      </c>
      <c r="B18" s="141" t="s">
        <v>291</v>
      </c>
      <c r="C18" s="246">
        <v>70</v>
      </c>
      <c r="D18" s="246">
        <v>47</v>
      </c>
      <c r="E18" s="246">
        <v>20</v>
      </c>
      <c r="F18" s="246">
        <v>3</v>
      </c>
      <c r="G18" s="350" t="s">
        <v>512</v>
      </c>
      <c r="H18" s="246">
        <v>69</v>
      </c>
      <c r="I18" s="246">
        <v>45</v>
      </c>
      <c r="J18" s="246">
        <v>19</v>
      </c>
      <c r="K18" s="246">
        <v>1</v>
      </c>
      <c r="L18" s="246">
        <v>4</v>
      </c>
      <c r="M18" s="246">
        <v>11</v>
      </c>
    </row>
    <row r="19" spans="1:13" s="7" customFormat="1" ht="14.25" customHeight="1">
      <c r="A19" s="483"/>
      <c r="B19" s="141" t="s">
        <v>99</v>
      </c>
      <c r="C19" s="246">
        <f>SUM(D19:G19)</f>
        <v>359983</v>
      </c>
      <c r="D19" s="246">
        <v>218701</v>
      </c>
      <c r="E19" s="246">
        <v>131387</v>
      </c>
      <c r="F19" s="246">
        <v>9895</v>
      </c>
      <c r="G19" s="350" t="s">
        <v>513</v>
      </c>
      <c r="H19" s="246">
        <f>SUM(I19:L19)</f>
        <v>135757</v>
      </c>
      <c r="I19" s="246">
        <v>70198</v>
      </c>
      <c r="J19" s="246">
        <v>58760</v>
      </c>
      <c r="K19" s="246">
        <v>2004</v>
      </c>
      <c r="L19" s="246">
        <v>4795</v>
      </c>
      <c r="M19" s="246">
        <v>38791</v>
      </c>
    </row>
    <row r="20" spans="1:13" ht="4.5" customHeight="1" thickBot="1">
      <c r="A20" s="25"/>
      <c r="B20" s="97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</row>
    <row r="21" spans="1:12" s="18" customFormat="1" ht="19.5" customHeight="1">
      <c r="A21" s="14" t="s">
        <v>436</v>
      </c>
      <c r="B21" s="96"/>
      <c r="C21" s="224"/>
      <c r="D21" s="224"/>
      <c r="E21" s="224"/>
      <c r="F21" s="224"/>
      <c r="G21" s="224"/>
      <c r="H21" s="224"/>
      <c r="I21" s="224"/>
      <c r="J21" s="224"/>
      <c r="K21" s="224"/>
      <c r="L21" s="224"/>
    </row>
  </sheetData>
  <sheetProtection/>
  <mergeCells count="10">
    <mergeCell ref="A9:A10"/>
    <mergeCell ref="A12:A13"/>
    <mergeCell ref="A15:A16"/>
    <mergeCell ref="A18:A19"/>
    <mergeCell ref="A1:M1"/>
    <mergeCell ref="A3:A4"/>
    <mergeCell ref="B3:B4"/>
    <mergeCell ref="C3:G3"/>
    <mergeCell ref="H3:L3"/>
    <mergeCell ref="A6: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6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5.50390625" style="57" customWidth="1"/>
    <col min="2" max="2" width="5.50390625" style="14" customWidth="1"/>
    <col min="3" max="3" width="3.625" style="57" customWidth="1"/>
    <col min="4" max="4" width="11.625" style="57" customWidth="1"/>
    <col min="5" max="6" width="11.00390625" style="14" customWidth="1"/>
    <col min="7" max="8" width="5.50390625" style="14" customWidth="1"/>
    <col min="9" max="9" width="3.625" style="14" customWidth="1"/>
    <col min="10" max="10" width="11.625" style="14" customWidth="1"/>
    <col min="11" max="12" width="11.00390625" style="14" customWidth="1"/>
    <col min="13" max="16384" width="9.00390625" style="57" customWidth="1"/>
  </cols>
  <sheetData>
    <row r="1" spans="1:12" s="14" customFormat="1" ht="19.5" customHeight="1">
      <c r="A1" s="393" t="s">
        <v>357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spans="1:12" s="14" customFormat="1" ht="16.5" customHeight="1" thickBot="1">
      <c r="A2" s="25"/>
      <c r="B2" s="25"/>
      <c r="C2" s="25"/>
      <c r="D2" s="25"/>
      <c r="E2" s="193"/>
      <c r="F2" s="193"/>
      <c r="G2" s="25"/>
      <c r="H2" s="25"/>
      <c r="I2" s="25"/>
      <c r="J2" s="25"/>
      <c r="K2" s="498" t="s">
        <v>499</v>
      </c>
      <c r="L2" s="498"/>
    </row>
    <row r="3" spans="1:12" s="43" customFormat="1" ht="19.5" customHeight="1">
      <c r="A3" s="66" t="s">
        <v>98</v>
      </c>
      <c r="B3" s="64" t="s">
        <v>284</v>
      </c>
      <c r="C3" s="499" t="s">
        <v>100</v>
      </c>
      <c r="D3" s="407"/>
      <c r="E3" s="194" t="s">
        <v>101</v>
      </c>
      <c r="F3" s="195" t="s">
        <v>99</v>
      </c>
      <c r="G3" s="64" t="s">
        <v>98</v>
      </c>
      <c r="H3" s="64" t="s">
        <v>284</v>
      </c>
      <c r="I3" s="499" t="s">
        <v>100</v>
      </c>
      <c r="J3" s="408"/>
      <c r="K3" s="299" t="s">
        <v>101</v>
      </c>
      <c r="L3" s="196" t="s">
        <v>99</v>
      </c>
    </row>
    <row r="4" spans="1:12" ht="13.5" customHeight="1">
      <c r="A4" s="99"/>
      <c r="B4" s="93"/>
      <c r="C4" s="100"/>
      <c r="D4" s="101"/>
      <c r="E4" s="300" t="s">
        <v>102</v>
      </c>
      <c r="F4" s="197" t="s">
        <v>103</v>
      </c>
      <c r="G4" s="486" t="s">
        <v>288</v>
      </c>
      <c r="H4" s="486" t="s">
        <v>31</v>
      </c>
      <c r="I4" s="67"/>
      <c r="J4" s="74"/>
      <c r="K4" s="300" t="s">
        <v>102</v>
      </c>
      <c r="L4" s="197" t="s">
        <v>103</v>
      </c>
    </row>
    <row r="5" spans="1:12" ht="14.25" customHeight="1">
      <c r="A5" s="500" t="s">
        <v>288</v>
      </c>
      <c r="B5" s="487" t="s">
        <v>31</v>
      </c>
      <c r="C5" s="102">
        <v>1</v>
      </c>
      <c r="D5" s="88" t="s">
        <v>455</v>
      </c>
      <c r="E5" s="167">
        <v>246</v>
      </c>
      <c r="F5" s="167">
        <v>3995</v>
      </c>
      <c r="G5" s="487"/>
      <c r="H5" s="487"/>
      <c r="I5" s="68">
        <v>37</v>
      </c>
      <c r="J5" s="88" t="s">
        <v>67</v>
      </c>
      <c r="K5" s="167">
        <v>233</v>
      </c>
      <c r="L5" s="167">
        <v>5905</v>
      </c>
    </row>
    <row r="6" spans="1:12" ht="14.25" customHeight="1">
      <c r="A6" s="500"/>
      <c r="B6" s="487"/>
      <c r="C6" s="102">
        <v>2</v>
      </c>
      <c r="D6" s="88" t="s">
        <v>210</v>
      </c>
      <c r="E6" s="167">
        <v>254</v>
      </c>
      <c r="F6" s="167">
        <v>5595</v>
      </c>
      <c r="G6" s="487"/>
      <c r="H6" s="487"/>
      <c r="I6" s="68">
        <v>38</v>
      </c>
      <c r="J6" s="88" t="s">
        <v>68</v>
      </c>
      <c r="K6" s="167">
        <v>264</v>
      </c>
      <c r="L6" s="167">
        <v>6279</v>
      </c>
    </row>
    <row r="7" spans="1:12" ht="14.25" customHeight="1">
      <c r="A7" s="500"/>
      <c r="B7" s="487"/>
      <c r="C7" s="102">
        <v>3</v>
      </c>
      <c r="D7" s="88" t="s">
        <v>37</v>
      </c>
      <c r="E7" s="167">
        <v>190</v>
      </c>
      <c r="F7" s="167">
        <v>3147</v>
      </c>
      <c r="G7" s="487"/>
      <c r="H7" s="487"/>
      <c r="I7" s="68">
        <v>39</v>
      </c>
      <c r="J7" s="88" t="s">
        <v>69</v>
      </c>
      <c r="K7" s="167">
        <v>261</v>
      </c>
      <c r="L7" s="167">
        <v>3956</v>
      </c>
    </row>
    <row r="8" spans="1:12" ht="14.25" customHeight="1">
      <c r="A8" s="500"/>
      <c r="B8" s="487"/>
      <c r="C8" s="102">
        <v>4</v>
      </c>
      <c r="D8" s="88" t="s">
        <v>38</v>
      </c>
      <c r="E8" s="167">
        <v>232</v>
      </c>
      <c r="F8" s="167">
        <v>6321</v>
      </c>
      <c r="G8" s="487"/>
      <c r="H8" s="487"/>
      <c r="I8" s="68">
        <v>40</v>
      </c>
      <c r="J8" s="88" t="s">
        <v>70</v>
      </c>
      <c r="K8" s="167">
        <v>293</v>
      </c>
      <c r="L8" s="167">
        <v>5905</v>
      </c>
    </row>
    <row r="9" spans="1:12" ht="14.25" customHeight="1">
      <c r="A9" s="500"/>
      <c r="B9" s="487"/>
      <c r="C9" s="102">
        <v>5</v>
      </c>
      <c r="D9" s="88" t="s">
        <v>39</v>
      </c>
      <c r="E9" s="167">
        <v>300</v>
      </c>
      <c r="F9" s="167">
        <v>4822</v>
      </c>
      <c r="G9" s="487"/>
      <c r="H9" s="487"/>
      <c r="I9" s="68">
        <v>41</v>
      </c>
      <c r="J9" s="88" t="s">
        <v>3</v>
      </c>
      <c r="K9" s="167">
        <v>157</v>
      </c>
      <c r="L9" s="167">
        <v>3519</v>
      </c>
    </row>
    <row r="10" spans="1:12" ht="14.25" customHeight="1">
      <c r="A10" s="500"/>
      <c r="B10" s="487"/>
      <c r="C10" s="102">
        <v>6</v>
      </c>
      <c r="D10" s="88" t="s">
        <v>40</v>
      </c>
      <c r="E10" s="167">
        <v>246</v>
      </c>
      <c r="F10" s="167">
        <v>4112</v>
      </c>
      <c r="G10" s="487"/>
      <c r="H10" s="487"/>
      <c r="I10" s="68">
        <v>42</v>
      </c>
      <c r="J10" s="88" t="s">
        <v>71</v>
      </c>
      <c r="K10" s="167">
        <v>158</v>
      </c>
      <c r="L10" s="167">
        <v>2894</v>
      </c>
    </row>
    <row r="11" spans="1:12" ht="14.25" customHeight="1">
      <c r="A11" s="500"/>
      <c r="B11" s="487"/>
      <c r="C11" s="102">
        <v>7</v>
      </c>
      <c r="D11" s="88" t="s">
        <v>41</v>
      </c>
      <c r="E11" s="167">
        <v>264</v>
      </c>
      <c r="F11" s="167">
        <v>5673</v>
      </c>
      <c r="G11" s="487"/>
      <c r="H11" s="487"/>
      <c r="I11" s="68">
        <v>43</v>
      </c>
      <c r="J11" s="88" t="s">
        <v>72</v>
      </c>
      <c r="K11" s="167">
        <v>294</v>
      </c>
      <c r="L11" s="167">
        <v>5302</v>
      </c>
    </row>
    <row r="12" spans="1:12" ht="14.25" customHeight="1">
      <c r="A12" s="500"/>
      <c r="B12" s="487"/>
      <c r="C12" s="102">
        <v>8</v>
      </c>
      <c r="D12" s="88" t="s">
        <v>42</v>
      </c>
      <c r="E12" s="167">
        <v>291</v>
      </c>
      <c r="F12" s="167">
        <v>5756</v>
      </c>
      <c r="G12" s="487"/>
      <c r="H12" s="487"/>
      <c r="I12" s="68">
        <v>44</v>
      </c>
      <c r="J12" s="88" t="s">
        <v>73</v>
      </c>
      <c r="K12" s="167">
        <v>218</v>
      </c>
      <c r="L12" s="167">
        <v>4989</v>
      </c>
    </row>
    <row r="13" spans="1:12" ht="14.25" customHeight="1">
      <c r="A13" s="500"/>
      <c r="B13" s="487"/>
      <c r="C13" s="102">
        <v>9</v>
      </c>
      <c r="D13" s="88" t="s">
        <v>43</v>
      </c>
      <c r="E13" s="167">
        <v>146</v>
      </c>
      <c r="F13" s="167">
        <v>1901</v>
      </c>
      <c r="G13" s="487"/>
      <c r="H13" s="487"/>
      <c r="I13" s="68">
        <v>45</v>
      </c>
      <c r="J13" s="88" t="s">
        <v>74</v>
      </c>
      <c r="K13" s="167">
        <v>215</v>
      </c>
      <c r="L13" s="167">
        <v>2850</v>
      </c>
    </row>
    <row r="14" spans="1:12" ht="14.25" customHeight="1">
      <c r="A14" s="500"/>
      <c r="B14" s="487"/>
      <c r="C14" s="102">
        <v>10</v>
      </c>
      <c r="D14" s="88" t="s">
        <v>2</v>
      </c>
      <c r="E14" s="167">
        <v>249</v>
      </c>
      <c r="F14" s="167">
        <v>4662</v>
      </c>
      <c r="G14" s="487"/>
      <c r="H14" s="487"/>
      <c r="I14" s="68">
        <v>46</v>
      </c>
      <c r="J14" s="88" t="s">
        <v>75</v>
      </c>
      <c r="K14" s="167">
        <v>194</v>
      </c>
      <c r="L14" s="167">
        <v>3369</v>
      </c>
    </row>
    <row r="15" spans="1:12" ht="14.25" customHeight="1">
      <c r="A15" s="500"/>
      <c r="B15" s="487"/>
      <c r="C15" s="102">
        <v>11</v>
      </c>
      <c r="D15" s="88" t="s">
        <v>44</v>
      </c>
      <c r="E15" s="167">
        <v>268</v>
      </c>
      <c r="F15" s="167">
        <v>7222</v>
      </c>
      <c r="G15" s="487"/>
      <c r="H15" s="488"/>
      <c r="I15" s="68">
        <v>47</v>
      </c>
      <c r="J15" s="88" t="s">
        <v>381</v>
      </c>
      <c r="K15" s="167">
        <v>269</v>
      </c>
      <c r="L15" s="167">
        <v>6280</v>
      </c>
    </row>
    <row r="16" spans="1:13" ht="14.25" customHeight="1">
      <c r="A16" s="500"/>
      <c r="B16" s="487"/>
      <c r="C16" s="102">
        <v>12</v>
      </c>
      <c r="D16" s="88" t="s">
        <v>45</v>
      </c>
      <c r="E16" s="167">
        <v>285</v>
      </c>
      <c r="F16" s="167">
        <v>5701</v>
      </c>
      <c r="G16" s="487"/>
      <c r="H16" s="486" t="s">
        <v>76</v>
      </c>
      <c r="I16" s="68">
        <v>48</v>
      </c>
      <c r="J16" s="88" t="s">
        <v>493</v>
      </c>
      <c r="K16" s="167">
        <v>285</v>
      </c>
      <c r="L16" s="167">
        <v>9112</v>
      </c>
      <c r="M16" s="103" t="s">
        <v>514</v>
      </c>
    </row>
    <row r="17" spans="1:12" ht="14.25" customHeight="1">
      <c r="A17" s="500"/>
      <c r="B17" s="487"/>
      <c r="C17" s="102">
        <v>13</v>
      </c>
      <c r="D17" s="88" t="s">
        <v>46</v>
      </c>
      <c r="E17" s="167">
        <v>265</v>
      </c>
      <c r="F17" s="167">
        <v>4261</v>
      </c>
      <c r="G17" s="487"/>
      <c r="H17" s="487"/>
      <c r="I17" s="68">
        <v>49</v>
      </c>
      <c r="J17" s="88" t="s">
        <v>494</v>
      </c>
      <c r="K17" s="167">
        <v>261</v>
      </c>
      <c r="L17" s="167">
        <v>6748</v>
      </c>
    </row>
    <row r="18" spans="1:12" ht="14.25" customHeight="1">
      <c r="A18" s="500"/>
      <c r="B18" s="487"/>
      <c r="C18" s="102">
        <v>14</v>
      </c>
      <c r="D18" s="88" t="s">
        <v>47</v>
      </c>
      <c r="E18" s="167">
        <v>279</v>
      </c>
      <c r="F18" s="167">
        <v>5448</v>
      </c>
      <c r="G18" s="487"/>
      <c r="H18" s="487"/>
      <c r="I18" s="68">
        <v>50</v>
      </c>
      <c r="J18" s="88" t="s">
        <v>41</v>
      </c>
      <c r="K18" s="167">
        <v>273</v>
      </c>
      <c r="L18" s="167">
        <v>6349</v>
      </c>
    </row>
    <row r="19" spans="1:12" ht="14.25" customHeight="1">
      <c r="A19" s="500"/>
      <c r="B19" s="487"/>
      <c r="C19" s="102">
        <v>15</v>
      </c>
      <c r="D19" s="88" t="s">
        <v>48</v>
      </c>
      <c r="E19" s="167">
        <v>206</v>
      </c>
      <c r="F19" s="167">
        <v>2899</v>
      </c>
      <c r="G19" s="487"/>
      <c r="H19" s="487"/>
      <c r="I19" s="68">
        <v>51</v>
      </c>
      <c r="J19" s="88" t="s">
        <v>39</v>
      </c>
      <c r="K19" s="167">
        <v>249</v>
      </c>
      <c r="L19" s="167">
        <v>4009</v>
      </c>
    </row>
    <row r="20" spans="1:12" ht="14.25" customHeight="1">
      <c r="A20" s="500"/>
      <c r="B20" s="487"/>
      <c r="C20" s="102">
        <v>16</v>
      </c>
      <c r="D20" s="88" t="s">
        <v>49</v>
      </c>
      <c r="E20" s="167">
        <v>293</v>
      </c>
      <c r="F20" s="167">
        <v>5519</v>
      </c>
      <c r="G20" s="487"/>
      <c r="H20" s="487"/>
      <c r="I20" s="68">
        <v>52</v>
      </c>
      <c r="J20" s="88" t="s">
        <v>47</v>
      </c>
      <c r="K20" s="167">
        <v>333</v>
      </c>
      <c r="L20" s="167">
        <v>10689</v>
      </c>
    </row>
    <row r="21" spans="1:12" ht="14.25" customHeight="1">
      <c r="A21" s="500"/>
      <c r="B21" s="487"/>
      <c r="C21" s="102">
        <v>17</v>
      </c>
      <c r="D21" s="88" t="s">
        <v>10</v>
      </c>
      <c r="E21" s="167">
        <v>254</v>
      </c>
      <c r="F21" s="167">
        <v>5623</v>
      </c>
      <c r="G21" s="487"/>
      <c r="H21" s="487"/>
      <c r="I21" s="68">
        <v>53</v>
      </c>
      <c r="J21" s="88" t="s">
        <v>77</v>
      </c>
      <c r="K21" s="167">
        <v>283</v>
      </c>
      <c r="L21" s="167">
        <v>7549</v>
      </c>
    </row>
    <row r="22" spans="1:12" ht="14.25" customHeight="1">
      <c r="A22" s="500"/>
      <c r="B22" s="487"/>
      <c r="C22" s="102">
        <v>18</v>
      </c>
      <c r="D22" s="88" t="s">
        <v>50</v>
      </c>
      <c r="E22" s="167">
        <v>226</v>
      </c>
      <c r="F22" s="167">
        <v>3596</v>
      </c>
      <c r="G22" s="487"/>
      <c r="H22" s="487"/>
      <c r="I22" s="68">
        <v>54</v>
      </c>
      <c r="J22" s="88" t="s">
        <v>78</v>
      </c>
      <c r="K22" s="167">
        <v>272</v>
      </c>
      <c r="L22" s="167">
        <v>6483</v>
      </c>
    </row>
    <row r="23" spans="1:12" ht="14.25" customHeight="1">
      <c r="A23" s="500"/>
      <c r="B23" s="487"/>
      <c r="C23" s="102">
        <v>19</v>
      </c>
      <c r="D23" s="88" t="s">
        <v>51</v>
      </c>
      <c r="E23" s="167">
        <v>288</v>
      </c>
      <c r="F23" s="167">
        <v>7262</v>
      </c>
      <c r="G23" s="487"/>
      <c r="H23" s="487"/>
      <c r="I23" s="68">
        <v>55</v>
      </c>
      <c r="J23" s="88" t="s">
        <v>2</v>
      </c>
      <c r="K23" s="167">
        <v>261</v>
      </c>
      <c r="L23" s="167">
        <v>8206</v>
      </c>
    </row>
    <row r="24" spans="1:12" ht="14.25" customHeight="1">
      <c r="A24" s="500"/>
      <c r="B24" s="487"/>
      <c r="C24" s="102">
        <v>20</v>
      </c>
      <c r="D24" s="88" t="s">
        <v>52</v>
      </c>
      <c r="E24" s="167">
        <v>216</v>
      </c>
      <c r="F24" s="167">
        <v>3564</v>
      </c>
      <c r="G24" s="487"/>
      <c r="H24" s="487"/>
      <c r="I24" s="68">
        <v>56</v>
      </c>
      <c r="J24" s="88" t="s">
        <v>24</v>
      </c>
      <c r="K24" s="167">
        <v>287</v>
      </c>
      <c r="L24" s="167">
        <v>7485</v>
      </c>
    </row>
    <row r="25" spans="1:12" ht="14.25" customHeight="1">
      <c r="A25" s="500"/>
      <c r="B25" s="487"/>
      <c r="C25" s="102">
        <v>21</v>
      </c>
      <c r="D25" s="88" t="s">
        <v>24</v>
      </c>
      <c r="E25" s="167">
        <v>213</v>
      </c>
      <c r="F25" s="167">
        <v>3705</v>
      </c>
      <c r="G25" s="487"/>
      <c r="H25" s="487"/>
      <c r="I25" s="68">
        <v>57</v>
      </c>
      <c r="J25" s="88" t="s">
        <v>79</v>
      </c>
      <c r="K25" s="167">
        <v>339</v>
      </c>
      <c r="L25" s="167">
        <v>7974</v>
      </c>
    </row>
    <row r="26" spans="1:12" ht="14.25" customHeight="1">
      <c r="A26" s="500"/>
      <c r="B26" s="487"/>
      <c r="C26" s="102">
        <v>22</v>
      </c>
      <c r="D26" s="88" t="s">
        <v>53</v>
      </c>
      <c r="E26" s="167">
        <v>324</v>
      </c>
      <c r="F26" s="167">
        <v>9888</v>
      </c>
      <c r="G26" s="487"/>
      <c r="H26" s="487"/>
      <c r="I26" s="68">
        <v>58</v>
      </c>
      <c r="J26" s="88" t="s">
        <v>81</v>
      </c>
      <c r="K26" s="167">
        <v>297</v>
      </c>
      <c r="L26" s="167">
        <v>8076</v>
      </c>
    </row>
    <row r="27" spans="1:12" ht="14.25" customHeight="1">
      <c r="A27" s="500"/>
      <c r="B27" s="487"/>
      <c r="C27" s="102">
        <v>23</v>
      </c>
      <c r="D27" s="88" t="s">
        <v>54</v>
      </c>
      <c r="E27" s="167">
        <v>210</v>
      </c>
      <c r="F27" s="167">
        <v>2658</v>
      </c>
      <c r="G27" s="487"/>
      <c r="H27" s="487"/>
      <c r="I27" s="68">
        <v>59</v>
      </c>
      <c r="J27" s="88" t="s">
        <v>4</v>
      </c>
      <c r="K27" s="167">
        <v>329</v>
      </c>
      <c r="L27" s="167">
        <v>8197</v>
      </c>
    </row>
    <row r="28" spans="1:12" ht="14.25" customHeight="1">
      <c r="A28" s="500"/>
      <c r="B28" s="487"/>
      <c r="C28" s="102">
        <v>24</v>
      </c>
      <c r="D28" s="88" t="s">
        <v>55</v>
      </c>
      <c r="E28" s="167">
        <v>192</v>
      </c>
      <c r="F28" s="167">
        <v>4068</v>
      </c>
      <c r="G28" s="487"/>
      <c r="H28" s="487"/>
      <c r="I28" s="68">
        <v>60</v>
      </c>
      <c r="J28" s="88" t="s">
        <v>5</v>
      </c>
      <c r="K28" s="167">
        <v>283</v>
      </c>
      <c r="L28" s="167">
        <v>3568</v>
      </c>
    </row>
    <row r="29" spans="1:12" ht="14.25" customHeight="1">
      <c r="A29" s="500"/>
      <c r="B29" s="487"/>
      <c r="C29" s="102">
        <v>25</v>
      </c>
      <c r="D29" s="88" t="s">
        <v>56</v>
      </c>
      <c r="E29" s="167">
        <v>299</v>
      </c>
      <c r="F29" s="167">
        <v>6551</v>
      </c>
      <c r="G29" s="487"/>
      <c r="H29" s="487"/>
      <c r="I29" s="68">
        <v>61</v>
      </c>
      <c r="J29" s="88" t="s">
        <v>6</v>
      </c>
      <c r="K29" s="167">
        <v>258</v>
      </c>
      <c r="L29" s="167">
        <v>6373</v>
      </c>
    </row>
    <row r="30" spans="1:12" ht="14.25" customHeight="1">
      <c r="A30" s="500"/>
      <c r="B30" s="487"/>
      <c r="C30" s="102">
        <v>26</v>
      </c>
      <c r="D30" s="88" t="s">
        <v>57</v>
      </c>
      <c r="E30" s="167">
        <v>175</v>
      </c>
      <c r="F30" s="167">
        <v>2786</v>
      </c>
      <c r="G30" s="487"/>
      <c r="H30" s="487"/>
      <c r="I30" s="68">
        <v>62</v>
      </c>
      <c r="J30" s="88" t="s">
        <v>7</v>
      </c>
      <c r="K30" s="167">
        <v>268</v>
      </c>
      <c r="L30" s="167">
        <v>4953</v>
      </c>
    </row>
    <row r="31" spans="1:12" ht="14.25" customHeight="1">
      <c r="A31" s="500"/>
      <c r="B31" s="487"/>
      <c r="C31" s="102">
        <v>27</v>
      </c>
      <c r="D31" s="88" t="s">
        <v>58</v>
      </c>
      <c r="E31" s="167">
        <v>281</v>
      </c>
      <c r="F31" s="167">
        <v>4475</v>
      </c>
      <c r="G31" s="487"/>
      <c r="H31" s="487"/>
      <c r="I31" s="68">
        <v>63</v>
      </c>
      <c r="J31" s="88" t="s">
        <v>8</v>
      </c>
      <c r="K31" s="167">
        <v>196</v>
      </c>
      <c r="L31" s="167">
        <v>2537</v>
      </c>
    </row>
    <row r="32" spans="1:12" ht="14.25" customHeight="1">
      <c r="A32" s="500"/>
      <c r="B32" s="487"/>
      <c r="C32" s="102">
        <v>28</v>
      </c>
      <c r="D32" s="88" t="s">
        <v>59</v>
      </c>
      <c r="E32" s="167">
        <v>272</v>
      </c>
      <c r="F32" s="167">
        <v>5146</v>
      </c>
      <c r="G32" s="487"/>
      <c r="H32" s="487"/>
      <c r="I32" s="68">
        <v>64</v>
      </c>
      <c r="J32" s="88" t="s">
        <v>9</v>
      </c>
      <c r="K32" s="167">
        <v>295</v>
      </c>
      <c r="L32" s="167">
        <v>5764</v>
      </c>
    </row>
    <row r="33" spans="1:12" ht="14.25" customHeight="1">
      <c r="A33" s="500"/>
      <c r="B33" s="487"/>
      <c r="C33" s="102">
        <v>29</v>
      </c>
      <c r="D33" s="88" t="s">
        <v>60</v>
      </c>
      <c r="E33" s="167">
        <v>175</v>
      </c>
      <c r="F33" s="167">
        <v>2969</v>
      </c>
      <c r="G33" s="487"/>
      <c r="H33" s="487"/>
      <c r="I33" s="68">
        <v>65</v>
      </c>
      <c r="J33" s="88" t="s">
        <v>10</v>
      </c>
      <c r="K33" s="167">
        <v>248</v>
      </c>
      <c r="L33" s="167">
        <v>3944</v>
      </c>
    </row>
    <row r="34" spans="1:12" ht="14.25" customHeight="1">
      <c r="A34" s="500"/>
      <c r="B34" s="487"/>
      <c r="C34" s="102">
        <v>30</v>
      </c>
      <c r="D34" s="88" t="s">
        <v>61</v>
      </c>
      <c r="E34" s="167">
        <v>201</v>
      </c>
      <c r="F34" s="167">
        <v>2842</v>
      </c>
      <c r="G34" s="487"/>
      <c r="H34" s="487"/>
      <c r="I34" s="68">
        <v>66</v>
      </c>
      <c r="J34" s="88" t="s">
        <v>85</v>
      </c>
      <c r="K34" s="167">
        <v>249</v>
      </c>
      <c r="L34" s="167">
        <v>6767</v>
      </c>
    </row>
    <row r="35" spans="1:12" ht="14.25" customHeight="1">
      <c r="A35" s="500"/>
      <c r="B35" s="487"/>
      <c r="C35" s="102">
        <v>31</v>
      </c>
      <c r="D35" s="88" t="s">
        <v>5</v>
      </c>
      <c r="E35" s="167">
        <v>226</v>
      </c>
      <c r="F35" s="167">
        <v>2977</v>
      </c>
      <c r="G35" s="488"/>
      <c r="H35" s="488"/>
      <c r="I35" s="68">
        <v>67</v>
      </c>
      <c r="J35" s="88" t="s">
        <v>26</v>
      </c>
      <c r="K35" s="167">
        <v>246</v>
      </c>
      <c r="L35" s="167">
        <v>6604</v>
      </c>
    </row>
    <row r="36" spans="1:12" ht="14.25" customHeight="1">
      <c r="A36" s="500"/>
      <c r="B36" s="487"/>
      <c r="C36" s="102">
        <v>32</v>
      </c>
      <c r="D36" s="88" t="s">
        <v>62</v>
      </c>
      <c r="E36" s="167">
        <v>207</v>
      </c>
      <c r="F36" s="167">
        <v>5641</v>
      </c>
      <c r="G36" s="325"/>
      <c r="H36" s="326"/>
      <c r="I36" s="68">
        <v>68</v>
      </c>
      <c r="J36" s="88" t="s">
        <v>456</v>
      </c>
      <c r="K36" s="167">
        <v>261</v>
      </c>
      <c r="L36" s="167">
        <v>3896</v>
      </c>
    </row>
    <row r="37" spans="1:12" ht="14.25" customHeight="1">
      <c r="A37" s="500"/>
      <c r="B37" s="487"/>
      <c r="C37" s="102">
        <v>33</v>
      </c>
      <c r="D37" s="88" t="s">
        <v>63</v>
      </c>
      <c r="E37" s="167">
        <v>266</v>
      </c>
      <c r="F37" s="167">
        <v>3964</v>
      </c>
      <c r="G37" s="489" t="s">
        <v>204</v>
      </c>
      <c r="H37" s="490"/>
      <c r="I37" s="68">
        <v>69</v>
      </c>
      <c r="J37" s="88" t="s">
        <v>205</v>
      </c>
      <c r="K37" s="167">
        <v>266</v>
      </c>
      <c r="L37" s="167">
        <v>5426</v>
      </c>
    </row>
    <row r="38" spans="1:12" ht="14.25" customHeight="1">
      <c r="A38" s="500"/>
      <c r="B38" s="487"/>
      <c r="C38" s="102">
        <v>34</v>
      </c>
      <c r="D38" s="88" t="s">
        <v>64</v>
      </c>
      <c r="E38" s="167">
        <v>280</v>
      </c>
      <c r="F38" s="167">
        <v>4076</v>
      </c>
      <c r="G38" s="489"/>
      <c r="H38" s="490"/>
      <c r="I38" s="68">
        <v>70</v>
      </c>
      <c r="J38" s="88" t="s">
        <v>495</v>
      </c>
      <c r="K38" s="167">
        <v>0</v>
      </c>
      <c r="L38" s="167">
        <v>0</v>
      </c>
    </row>
    <row r="39" spans="1:12" ht="15" customHeight="1">
      <c r="A39" s="500"/>
      <c r="B39" s="487"/>
      <c r="C39" s="102">
        <v>35</v>
      </c>
      <c r="D39" s="88" t="s">
        <v>65</v>
      </c>
      <c r="E39" s="167">
        <v>245</v>
      </c>
      <c r="F39" s="167">
        <v>4585</v>
      </c>
      <c r="G39" s="491"/>
      <c r="H39" s="492"/>
      <c r="I39" s="68">
        <v>71</v>
      </c>
      <c r="J39" s="88" t="s">
        <v>473</v>
      </c>
      <c r="K39" s="372">
        <v>43</v>
      </c>
      <c r="L39" s="372">
        <v>573</v>
      </c>
    </row>
    <row r="40" spans="1:12" ht="15" customHeight="1">
      <c r="A40" s="189"/>
      <c r="B40" s="190"/>
      <c r="C40" s="68">
        <v>36</v>
      </c>
      <c r="D40" s="88" t="s">
        <v>66</v>
      </c>
      <c r="E40" s="167">
        <v>287</v>
      </c>
      <c r="F40" s="167">
        <v>4043</v>
      </c>
      <c r="G40" s="493" t="s">
        <v>13</v>
      </c>
      <c r="H40" s="494"/>
      <c r="I40" s="495" t="s">
        <v>496</v>
      </c>
      <c r="J40" s="404"/>
      <c r="K40" s="167">
        <f>SUM(K5:K39)+SUM(E5:E40)</f>
        <v>17489</v>
      </c>
      <c r="L40" s="167">
        <f>SUM(L5:L39)+SUM(F5:F40)</f>
        <v>359983</v>
      </c>
    </row>
    <row r="41" spans="1:13" ht="3.75" customHeight="1" thickBot="1">
      <c r="A41" s="63"/>
      <c r="B41" s="104"/>
      <c r="C41" s="104"/>
      <c r="D41" s="61"/>
      <c r="E41" s="193"/>
      <c r="F41" s="193"/>
      <c r="G41" s="70"/>
      <c r="H41" s="29"/>
      <c r="I41" s="25"/>
      <c r="J41" s="25"/>
      <c r="K41" s="193"/>
      <c r="L41" s="193"/>
      <c r="M41" s="59" t="s">
        <v>515</v>
      </c>
    </row>
    <row r="42" spans="1:12" s="14" customFormat="1" ht="16.5" customHeight="1">
      <c r="A42" s="496" t="s">
        <v>436</v>
      </c>
      <c r="B42" s="496"/>
      <c r="C42" s="496"/>
      <c r="D42" s="496"/>
      <c r="E42" s="496"/>
      <c r="F42" s="496"/>
      <c r="G42" s="105"/>
      <c r="H42" s="105"/>
      <c r="I42" s="105"/>
      <c r="J42" s="35"/>
      <c r="K42" s="198"/>
      <c r="L42" s="225"/>
    </row>
    <row r="43" spans="1:10" ht="13.5">
      <c r="A43" s="497" t="s">
        <v>516</v>
      </c>
      <c r="B43" s="497"/>
      <c r="C43" s="497"/>
      <c r="D43" s="497"/>
      <c r="E43" s="497"/>
      <c r="F43" s="497"/>
      <c r="J43" s="35"/>
    </row>
    <row r="44" ht="13.5">
      <c r="J44" s="35"/>
    </row>
    <row r="45" spans="6:11" ht="13.5">
      <c r="F45" s="356"/>
      <c r="J45" s="35"/>
      <c r="K45" s="356"/>
    </row>
    <row r="46" ht="13.5">
      <c r="J46" s="35"/>
    </row>
    <row r="47" ht="13.5">
      <c r="J47" s="35"/>
    </row>
    <row r="48" ht="13.5">
      <c r="J48" s="35"/>
    </row>
    <row r="49" ht="13.5">
      <c r="J49" s="35"/>
    </row>
    <row r="50" ht="13.5">
      <c r="J50" s="35"/>
    </row>
    <row r="51" ht="13.5">
      <c r="J51" s="35"/>
    </row>
    <row r="52" ht="13.5">
      <c r="J52" s="35"/>
    </row>
    <row r="53" ht="13.5">
      <c r="J53" s="35"/>
    </row>
    <row r="54" ht="13.5">
      <c r="J54" s="35"/>
    </row>
    <row r="55" ht="13.5">
      <c r="J55" s="35"/>
    </row>
    <row r="56" ht="13.5">
      <c r="J56" s="35"/>
    </row>
    <row r="57" ht="13.5">
      <c r="J57" s="35"/>
    </row>
    <row r="58" ht="13.5">
      <c r="J58" s="35"/>
    </row>
    <row r="59" ht="13.5">
      <c r="J59" s="35"/>
    </row>
    <row r="60" ht="13.5">
      <c r="J60" s="35"/>
    </row>
    <row r="61" ht="13.5">
      <c r="J61" s="35"/>
    </row>
    <row r="62" ht="13.5">
      <c r="J62" s="35"/>
    </row>
    <row r="63" ht="13.5">
      <c r="J63" s="35"/>
    </row>
    <row r="64" ht="13.5">
      <c r="J64" s="35"/>
    </row>
    <row r="65" ht="13.5">
      <c r="J65" s="35"/>
    </row>
    <row r="66" ht="13.5">
      <c r="J66" s="35"/>
    </row>
  </sheetData>
  <sheetProtection/>
  <mergeCells count="15">
    <mergeCell ref="A43:F43"/>
    <mergeCell ref="A1:L1"/>
    <mergeCell ref="K2:L2"/>
    <mergeCell ref="C3:D3"/>
    <mergeCell ref="I3:J3"/>
    <mergeCell ref="G4:G35"/>
    <mergeCell ref="H4:H15"/>
    <mergeCell ref="A5:A39"/>
    <mergeCell ref="B5:B39"/>
    <mergeCell ref="H16:H35"/>
    <mergeCell ref="G37:H38"/>
    <mergeCell ref="G39:H39"/>
    <mergeCell ref="G40:H40"/>
    <mergeCell ref="I40:J40"/>
    <mergeCell ref="A42:F4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2" width="5.50390625" style="14" customWidth="1"/>
    <col min="3" max="3" width="3.625" style="14" customWidth="1"/>
    <col min="4" max="4" width="11.625" style="14" customWidth="1"/>
    <col min="5" max="6" width="11.00390625" style="14" customWidth="1"/>
    <col min="7" max="8" width="5.50390625" style="14" customWidth="1"/>
    <col min="9" max="9" width="3.625" style="14" customWidth="1"/>
    <col min="10" max="10" width="11.50390625" style="14" customWidth="1"/>
    <col min="11" max="12" width="11.00390625" style="14" customWidth="1"/>
    <col min="13" max="16384" width="9.00390625" style="14" customWidth="1"/>
  </cols>
  <sheetData>
    <row r="1" spans="1:12" ht="19.5" customHeight="1">
      <c r="A1" s="393" t="s">
        <v>23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spans="1:12" ht="19.5" customHeight="1" thickBot="1">
      <c r="A2" s="25"/>
      <c r="B2" s="25"/>
      <c r="C2" s="25"/>
      <c r="D2" s="25"/>
      <c r="E2" s="193"/>
      <c r="F2" s="193"/>
      <c r="G2" s="25"/>
      <c r="H2" s="25"/>
      <c r="I2" s="25"/>
      <c r="J2" s="25"/>
      <c r="K2" s="498" t="s">
        <v>499</v>
      </c>
      <c r="L2" s="498"/>
    </row>
    <row r="3" spans="1:12" s="43" customFormat="1" ht="21" customHeight="1">
      <c r="A3" s="66" t="s">
        <v>98</v>
      </c>
      <c r="B3" s="64" t="s">
        <v>284</v>
      </c>
      <c r="C3" s="499" t="s">
        <v>100</v>
      </c>
      <c r="D3" s="408"/>
      <c r="E3" s="194" t="s">
        <v>101</v>
      </c>
      <c r="F3" s="195" t="s">
        <v>99</v>
      </c>
      <c r="G3" s="64" t="s">
        <v>98</v>
      </c>
      <c r="H3" s="64" t="s">
        <v>284</v>
      </c>
      <c r="I3" s="499" t="s">
        <v>100</v>
      </c>
      <c r="J3" s="408"/>
      <c r="K3" s="194" t="s">
        <v>101</v>
      </c>
      <c r="L3" s="196" t="s">
        <v>99</v>
      </c>
    </row>
    <row r="4" spans="1:12" ht="21" customHeight="1">
      <c r="A4" s="508" t="s">
        <v>288</v>
      </c>
      <c r="B4" s="170"/>
      <c r="C4" s="67"/>
      <c r="D4" s="35"/>
      <c r="E4" s="197" t="s">
        <v>102</v>
      </c>
      <c r="F4" s="197" t="s">
        <v>103</v>
      </c>
      <c r="G4" s="486" t="s">
        <v>288</v>
      </c>
      <c r="H4" s="192"/>
      <c r="I4" s="67"/>
      <c r="J4" s="35"/>
      <c r="K4" s="197" t="s">
        <v>102</v>
      </c>
      <c r="L4" s="197" t="s">
        <v>103</v>
      </c>
    </row>
    <row r="5" spans="1:12" ht="21" customHeight="1">
      <c r="A5" s="500"/>
      <c r="B5" s="487" t="s">
        <v>31</v>
      </c>
      <c r="C5" s="68">
        <v>1</v>
      </c>
      <c r="D5" s="88" t="s">
        <v>455</v>
      </c>
      <c r="E5" s="167">
        <v>83</v>
      </c>
      <c r="F5" s="167">
        <v>1415</v>
      </c>
      <c r="G5" s="487"/>
      <c r="H5" s="487" t="s">
        <v>31</v>
      </c>
      <c r="I5" s="68">
        <v>37</v>
      </c>
      <c r="J5" s="88" t="s">
        <v>67</v>
      </c>
      <c r="K5" s="167">
        <v>49</v>
      </c>
      <c r="L5" s="167">
        <v>2989</v>
      </c>
    </row>
    <row r="6" spans="1:12" ht="21" customHeight="1">
      <c r="A6" s="500"/>
      <c r="B6" s="487"/>
      <c r="C6" s="68">
        <v>2</v>
      </c>
      <c r="D6" s="88" t="s">
        <v>210</v>
      </c>
      <c r="E6" s="167">
        <v>38</v>
      </c>
      <c r="F6" s="167">
        <v>603</v>
      </c>
      <c r="G6" s="487"/>
      <c r="H6" s="487"/>
      <c r="I6" s="68">
        <v>38</v>
      </c>
      <c r="J6" s="88" t="s">
        <v>68</v>
      </c>
      <c r="K6" s="167">
        <v>64</v>
      </c>
      <c r="L6" s="167">
        <v>1438</v>
      </c>
    </row>
    <row r="7" spans="1:12" ht="21" customHeight="1">
      <c r="A7" s="500"/>
      <c r="B7" s="487"/>
      <c r="C7" s="68">
        <v>3</v>
      </c>
      <c r="D7" s="88" t="s">
        <v>37</v>
      </c>
      <c r="E7" s="167">
        <v>96</v>
      </c>
      <c r="F7" s="167">
        <v>2696</v>
      </c>
      <c r="G7" s="487"/>
      <c r="H7" s="487"/>
      <c r="I7" s="68">
        <v>39</v>
      </c>
      <c r="J7" s="88" t="s">
        <v>69</v>
      </c>
      <c r="K7" s="167">
        <v>16</v>
      </c>
      <c r="L7" s="167">
        <v>660</v>
      </c>
    </row>
    <row r="8" spans="1:12" ht="21" customHeight="1">
      <c r="A8" s="500"/>
      <c r="B8" s="487"/>
      <c r="C8" s="68">
        <v>4</v>
      </c>
      <c r="D8" s="88" t="s">
        <v>38</v>
      </c>
      <c r="E8" s="167">
        <v>108</v>
      </c>
      <c r="F8" s="167">
        <v>2781</v>
      </c>
      <c r="G8" s="487"/>
      <c r="H8" s="487"/>
      <c r="I8" s="68">
        <v>40</v>
      </c>
      <c r="J8" s="88" t="s">
        <v>70</v>
      </c>
      <c r="K8" s="167">
        <v>158</v>
      </c>
      <c r="L8" s="167">
        <v>3397</v>
      </c>
    </row>
    <row r="9" spans="1:12" ht="21" customHeight="1">
      <c r="A9" s="500"/>
      <c r="B9" s="487"/>
      <c r="C9" s="68">
        <v>5</v>
      </c>
      <c r="D9" s="88" t="s">
        <v>39</v>
      </c>
      <c r="E9" s="167">
        <v>86</v>
      </c>
      <c r="F9" s="167">
        <v>1979</v>
      </c>
      <c r="G9" s="487"/>
      <c r="H9" s="487"/>
      <c r="I9" s="68">
        <v>41</v>
      </c>
      <c r="J9" s="88" t="s">
        <v>3</v>
      </c>
      <c r="K9" s="167">
        <v>16</v>
      </c>
      <c r="L9" s="167">
        <v>310</v>
      </c>
    </row>
    <row r="10" spans="1:12" ht="21" customHeight="1">
      <c r="A10" s="500"/>
      <c r="B10" s="487"/>
      <c r="C10" s="68">
        <v>6</v>
      </c>
      <c r="D10" s="88" t="s">
        <v>40</v>
      </c>
      <c r="E10" s="167">
        <v>172</v>
      </c>
      <c r="F10" s="167">
        <v>3102</v>
      </c>
      <c r="G10" s="487"/>
      <c r="H10" s="487"/>
      <c r="I10" s="68">
        <v>42</v>
      </c>
      <c r="J10" s="88" t="s">
        <v>71</v>
      </c>
      <c r="K10" s="167">
        <v>77</v>
      </c>
      <c r="L10" s="167">
        <v>1877</v>
      </c>
    </row>
    <row r="11" spans="1:12" ht="21" customHeight="1">
      <c r="A11" s="500"/>
      <c r="B11" s="487"/>
      <c r="C11" s="68">
        <v>7</v>
      </c>
      <c r="D11" s="88" t="s">
        <v>41</v>
      </c>
      <c r="E11" s="167">
        <v>60</v>
      </c>
      <c r="F11" s="167">
        <v>1026</v>
      </c>
      <c r="G11" s="487"/>
      <c r="H11" s="487"/>
      <c r="I11" s="68">
        <v>43</v>
      </c>
      <c r="J11" s="88" t="s">
        <v>72</v>
      </c>
      <c r="K11" s="167">
        <v>95</v>
      </c>
      <c r="L11" s="167">
        <v>2869</v>
      </c>
    </row>
    <row r="12" spans="1:12" ht="21" customHeight="1">
      <c r="A12" s="500"/>
      <c r="B12" s="487"/>
      <c r="C12" s="68">
        <v>8</v>
      </c>
      <c r="D12" s="88" t="s">
        <v>42</v>
      </c>
      <c r="E12" s="167">
        <v>49</v>
      </c>
      <c r="F12" s="167">
        <v>1448</v>
      </c>
      <c r="G12" s="487"/>
      <c r="H12" s="487"/>
      <c r="I12" s="68">
        <v>44</v>
      </c>
      <c r="J12" s="88" t="s">
        <v>73</v>
      </c>
      <c r="K12" s="167">
        <v>16</v>
      </c>
      <c r="L12" s="167">
        <v>338</v>
      </c>
    </row>
    <row r="13" spans="1:12" ht="21" customHeight="1">
      <c r="A13" s="500"/>
      <c r="B13" s="487"/>
      <c r="C13" s="68">
        <v>9</v>
      </c>
      <c r="D13" s="88" t="s">
        <v>43</v>
      </c>
      <c r="E13" s="167">
        <v>118</v>
      </c>
      <c r="F13" s="167">
        <v>3258</v>
      </c>
      <c r="G13" s="487"/>
      <c r="H13" s="487"/>
      <c r="I13" s="68">
        <v>45</v>
      </c>
      <c r="J13" s="88" t="s">
        <v>74</v>
      </c>
      <c r="K13" s="167">
        <v>0</v>
      </c>
      <c r="L13" s="167">
        <v>0</v>
      </c>
    </row>
    <row r="14" spans="1:12" ht="21" customHeight="1">
      <c r="A14" s="500"/>
      <c r="B14" s="487"/>
      <c r="C14" s="68">
        <v>10</v>
      </c>
      <c r="D14" s="88" t="s">
        <v>2</v>
      </c>
      <c r="E14" s="167">
        <v>50</v>
      </c>
      <c r="F14" s="167">
        <v>1222</v>
      </c>
      <c r="G14" s="487"/>
      <c r="H14" s="488"/>
      <c r="I14" s="68">
        <v>46</v>
      </c>
      <c r="J14" s="88" t="s">
        <v>75</v>
      </c>
      <c r="K14" s="167">
        <v>41</v>
      </c>
      <c r="L14" s="167">
        <v>1098</v>
      </c>
    </row>
    <row r="15" spans="1:12" ht="21" customHeight="1">
      <c r="A15" s="500"/>
      <c r="B15" s="487"/>
      <c r="C15" s="68">
        <v>11</v>
      </c>
      <c r="D15" s="88" t="s">
        <v>44</v>
      </c>
      <c r="E15" s="167">
        <v>67</v>
      </c>
      <c r="F15" s="167">
        <v>1417</v>
      </c>
      <c r="G15" s="487"/>
      <c r="H15" s="486" t="s">
        <v>76</v>
      </c>
      <c r="I15" s="68">
        <v>47</v>
      </c>
      <c r="J15" s="88" t="s">
        <v>493</v>
      </c>
      <c r="K15" s="167">
        <v>52</v>
      </c>
      <c r="L15" s="167">
        <v>1286</v>
      </c>
    </row>
    <row r="16" spans="1:12" ht="21" customHeight="1">
      <c r="A16" s="500"/>
      <c r="B16" s="487"/>
      <c r="C16" s="68">
        <v>12</v>
      </c>
      <c r="D16" s="88" t="s">
        <v>45</v>
      </c>
      <c r="E16" s="167">
        <v>60</v>
      </c>
      <c r="F16" s="167">
        <v>1143</v>
      </c>
      <c r="G16" s="487"/>
      <c r="H16" s="487"/>
      <c r="I16" s="68">
        <v>48</v>
      </c>
      <c r="J16" s="88" t="s">
        <v>494</v>
      </c>
      <c r="K16" s="167">
        <v>47</v>
      </c>
      <c r="L16" s="167">
        <v>2656</v>
      </c>
    </row>
    <row r="17" spans="1:12" ht="21" customHeight="1">
      <c r="A17" s="500"/>
      <c r="B17" s="487"/>
      <c r="C17" s="68">
        <v>13</v>
      </c>
      <c r="D17" s="88" t="s">
        <v>46</v>
      </c>
      <c r="E17" s="167">
        <v>53</v>
      </c>
      <c r="F17" s="167">
        <v>2445</v>
      </c>
      <c r="G17" s="487"/>
      <c r="H17" s="487"/>
      <c r="I17" s="68">
        <v>49</v>
      </c>
      <c r="J17" s="88" t="s">
        <v>41</v>
      </c>
      <c r="K17" s="167">
        <v>212</v>
      </c>
      <c r="L17" s="167">
        <v>7526</v>
      </c>
    </row>
    <row r="18" spans="1:12" ht="21" customHeight="1">
      <c r="A18" s="500"/>
      <c r="B18" s="487"/>
      <c r="C18" s="68">
        <v>14</v>
      </c>
      <c r="D18" s="88" t="s">
        <v>47</v>
      </c>
      <c r="E18" s="167">
        <v>61</v>
      </c>
      <c r="F18" s="167">
        <v>1303</v>
      </c>
      <c r="G18" s="487"/>
      <c r="H18" s="487"/>
      <c r="I18" s="68">
        <v>50</v>
      </c>
      <c r="J18" s="88" t="s">
        <v>39</v>
      </c>
      <c r="K18" s="167">
        <v>97</v>
      </c>
      <c r="L18" s="167">
        <v>2450</v>
      </c>
    </row>
    <row r="19" spans="1:12" ht="21" customHeight="1">
      <c r="A19" s="500"/>
      <c r="B19" s="487"/>
      <c r="C19" s="68">
        <v>15</v>
      </c>
      <c r="D19" s="88" t="s">
        <v>48</v>
      </c>
      <c r="E19" s="167">
        <v>64</v>
      </c>
      <c r="F19" s="167">
        <v>1841</v>
      </c>
      <c r="G19" s="487"/>
      <c r="H19" s="487"/>
      <c r="I19" s="68">
        <v>51</v>
      </c>
      <c r="J19" s="88" t="s">
        <v>47</v>
      </c>
      <c r="K19" s="167">
        <v>150</v>
      </c>
      <c r="L19" s="167">
        <v>3048</v>
      </c>
    </row>
    <row r="20" spans="1:12" ht="21" customHeight="1">
      <c r="A20" s="500"/>
      <c r="B20" s="487"/>
      <c r="C20" s="68">
        <v>16</v>
      </c>
      <c r="D20" s="88" t="s">
        <v>49</v>
      </c>
      <c r="E20" s="167">
        <v>39</v>
      </c>
      <c r="F20" s="167">
        <v>566</v>
      </c>
      <c r="G20" s="487"/>
      <c r="H20" s="487"/>
      <c r="I20" s="68">
        <v>52</v>
      </c>
      <c r="J20" s="88" t="s">
        <v>77</v>
      </c>
      <c r="K20" s="167">
        <v>170</v>
      </c>
      <c r="L20" s="167">
        <v>3751</v>
      </c>
    </row>
    <row r="21" spans="1:12" ht="21" customHeight="1">
      <c r="A21" s="500"/>
      <c r="B21" s="487"/>
      <c r="C21" s="68">
        <v>17</v>
      </c>
      <c r="D21" s="88" t="s">
        <v>10</v>
      </c>
      <c r="E21" s="167">
        <v>57</v>
      </c>
      <c r="F21" s="167">
        <v>1330</v>
      </c>
      <c r="G21" s="487"/>
      <c r="H21" s="487"/>
      <c r="I21" s="68">
        <v>53</v>
      </c>
      <c r="J21" s="88" t="s">
        <v>78</v>
      </c>
      <c r="K21" s="167">
        <v>101</v>
      </c>
      <c r="L21" s="167">
        <v>2247</v>
      </c>
    </row>
    <row r="22" spans="1:12" ht="21" customHeight="1">
      <c r="A22" s="500"/>
      <c r="B22" s="487"/>
      <c r="C22" s="68">
        <v>18</v>
      </c>
      <c r="D22" s="88" t="s">
        <v>50</v>
      </c>
      <c r="E22" s="167">
        <v>25</v>
      </c>
      <c r="F22" s="167">
        <v>426</v>
      </c>
      <c r="G22" s="487"/>
      <c r="H22" s="487"/>
      <c r="I22" s="68">
        <v>54</v>
      </c>
      <c r="J22" s="88" t="s">
        <v>2</v>
      </c>
      <c r="K22" s="167">
        <v>147</v>
      </c>
      <c r="L22" s="167">
        <v>3610</v>
      </c>
    </row>
    <row r="23" spans="1:12" ht="21" customHeight="1">
      <c r="A23" s="500"/>
      <c r="B23" s="487"/>
      <c r="C23" s="68">
        <v>19</v>
      </c>
      <c r="D23" s="88" t="s">
        <v>51</v>
      </c>
      <c r="E23" s="167">
        <v>17</v>
      </c>
      <c r="F23" s="167">
        <v>555</v>
      </c>
      <c r="G23" s="487"/>
      <c r="H23" s="487"/>
      <c r="I23" s="68">
        <v>55</v>
      </c>
      <c r="J23" s="88" t="s">
        <v>24</v>
      </c>
      <c r="K23" s="167">
        <v>19</v>
      </c>
      <c r="L23" s="167">
        <v>596</v>
      </c>
    </row>
    <row r="24" spans="1:12" ht="21" customHeight="1">
      <c r="A24" s="500"/>
      <c r="B24" s="487"/>
      <c r="C24" s="68">
        <v>20</v>
      </c>
      <c r="D24" s="88" t="s">
        <v>52</v>
      </c>
      <c r="E24" s="167">
        <v>42</v>
      </c>
      <c r="F24" s="167">
        <v>800</v>
      </c>
      <c r="G24" s="487"/>
      <c r="H24" s="487"/>
      <c r="I24" s="68">
        <v>56</v>
      </c>
      <c r="J24" s="88" t="s">
        <v>79</v>
      </c>
      <c r="K24" s="373">
        <v>103</v>
      </c>
      <c r="L24" s="167">
        <v>1994</v>
      </c>
    </row>
    <row r="25" spans="1:12" ht="21" customHeight="1">
      <c r="A25" s="500"/>
      <c r="B25" s="487"/>
      <c r="C25" s="68">
        <v>21</v>
      </c>
      <c r="D25" s="88" t="s">
        <v>24</v>
      </c>
      <c r="E25" s="167">
        <v>64</v>
      </c>
      <c r="F25" s="167">
        <v>975</v>
      </c>
      <c r="G25" s="487"/>
      <c r="H25" s="487"/>
      <c r="I25" s="68">
        <v>57</v>
      </c>
      <c r="J25" s="88" t="s">
        <v>80</v>
      </c>
      <c r="K25" s="167">
        <v>138</v>
      </c>
      <c r="L25" s="167">
        <v>3722</v>
      </c>
    </row>
    <row r="26" spans="1:12" ht="21" customHeight="1">
      <c r="A26" s="500"/>
      <c r="B26" s="487"/>
      <c r="C26" s="68">
        <v>22</v>
      </c>
      <c r="D26" s="88" t="s">
        <v>53</v>
      </c>
      <c r="E26" s="167">
        <v>100</v>
      </c>
      <c r="F26" s="167">
        <v>2247</v>
      </c>
      <c r="G26" s="487"/>
      <c r="H26" s="487"/>
      <c r="I26" s="68">
        <v>58</v>
      </c>
      <c r="J26" s="88" t="s">
        <v>81</v>
      </c>
      <c r="K26" s="167">
        <v>134</v>
      </c>
      <c r="L26" s="167">
        <v>2825</v>
      </c>
    </row>
    <row r="27" spans="1:12" ht="21" customHeight="1">
      <c r="A27" s="500"/>
      <c r="B27" s="487"/>
      <c r="C27" s="68">
        <v>23</v>
      </c>
      <c r="D27" s="88" t="s">
        <v>54</v>
      </c>
      <c r="E27" s="167">
        <v>18</v>
      </c>
      <c r="F27" s="167">
        <v>540</v>
      </c>
      <c r="G27" s="487"/>
      <c r="H27" s="487"/>
      <c r="I27" s="68">
        <v>59</v>
      </c>
      <c r="J27" s="88" t="s">
        <v>4</v>
      </c>
      <c r="K27" s="167">
        <v>79</v>
      </c>
      <c r="L27" s="167">
        <v>1447</v>
      </c>
    </row>
    <row r="28" spans="1:12" ht="21" customHeight="1">
      <c r="A28" s="500"/>
      <c r="B28" s="487"/>
      <c r="C28" s="68">
        <v>24</v>
      </c>
      <c r="D28" s="88" t="s">
        <v>55</v>
      </c>
      <c r="E28" s="167">
        <v>186</v>
      </c>
      <c r="F28" s="167">
        <v>4990</v>
      </c>
      <c r="G28" s="487"/>
      <c r="H28" s="487"/>
      <c r="I28" s="68">
        <v>60</v>
      </c>
      <c r="J28" s="88" t="s">
        <v>82</v>
      </c>
      <c r="K28" s="167">
        <v>60</v>
      </c>
      <c r="L28" s="167">
        <v>1670</v>
      </c>
    </row>
    <row r="29" spans="1:12" ht="21" customHeight="1">
      <c r="A29" s="500"/>
      <c r="B29" s="487"/>
      <c r="C29" s="68">
        <v>25</v>
      </c>
      <c r="D29" s="88" t="s">
        <v>56</v>
      </c>
      <c r="E29" s="167">
        <v>68</v>
      </c>
      <c r="F29" s="167">
        <v>2597</v>
      </c>
      <c r="G29" s="487"/>
      <c r="H29" s="487"/>
      <c r="I29" s="68">
        <v>61</v>
      </c>
      <c r="J29" s="88" t="s">
        <v>83</v>
      </c>
      <c r="K29" s="167">
        <v>105</v>
      </c>
      <c r="L29" s="167">
        <v>1598</v>
      </c>
    </row>
    <row r="30" spans="1:12" ht="21" customHeight="1">
      <c r="A30" s="500"/>
      <c r="B30" s="487"/>
      <c r="C30" s="68">
        <v>26</v>
      </c>
      <c r="D30" s="88" t="s">
        <v>57</v>
      </c>
      <c r="E30" s="167">
        <v>23</v>
      </c>
      <c r="F30" s="167">
        <v>578</v>
      </c>
      <c r="G30" s="487"/>
      <c r="H30" s="487"/>
      <c r="I30" s="68">
        <v>62</v>
      </c>
      <c r="J30" s="88" t="s">
        <v>8</v>
      </c>
      <c r="K30" s="374">
        <v>44</v>
      </c>
      <c r="L30" s="167">
        <v>1035</v>
      </c>
    </row>
    <row r="31" spans="1:12" ht="21" customHeight="1">
      <c r="A31" s="500"/>
      <c r="B31" s="487"/>
      <c r="C31" s="68">
        <v>27</v>
      </c>
      <c r="D31" s="88" t="s">
        <v>58</v>
      </c>
      <c r="E31" s="167">
        <v>36</v>
      </c>
      <c r="F31" s="167">
        <v>1333</v>
      </c>
      <c r="G31" s="487"/>
      <c r="H31" s="487"/>
      <c r="I31" s="68">
        <v>63</v>
      </c>
      <c r="J31" s="88" t="s">
        <v>84</v>
      </c>
      <c r="K31" s="375">
        <v>105</v>
      </c>
      <c r="L31" s="167">
        <v>1940</v>
      </c>
    </row>
    <row r="32" spans="1:12" ht="21" customHeight="1">
      <c r="A32" s="500"/>
      <c r="B32" s="487"/>
      <c r="C32" s="68">
        <v>28</v>
      </c>
      <c r="D32" s="88" t="s">
        <v>59</v>
      </c>
      <c r="E32" s="167">
        <v>124</v>
      </c>
      <c r="F32" s="167">
        <v>3365</v>
      </c>
      <c r="G32" s="487"/>
      <c r="H32" s="487"/>
      <c r="I32" s="68">
        <v>64</v>
      </c>
      <c r="J32" s="88" t="s">
        <v>10</v>
      </c>
      <c r="K32" s="376">
        <v>128</v>
      </c>
      <c r="L32" s="167">
        <v>3259</v>
      </c>
    </row>
    <row r="33" spans="1:12" ht="21" customHeight="1">
      <c r="A33" s="500"/>
      <c r="B33" s="487"/>
      <c r="C33" s="68">
        <v>29</v>
      </c>
      <c r="D33" s="88" t="s">
        <v>60</v>
      </c>
      <c r="E33" s="167">
        <v>33</v>
      </c>
      <c r="F33" s="167">
        <v>695</v>
      </c>
      <c r="G33" s="487"/>
      <c r="H33" s="488"/>
      <c r="I33" s="68">
        <v>65</v>
      </c>
      <c r="J33" s="88" t="s">
        <v>85</v>
      </c>
      <c r="K33" s="375">
        <v>223</v>
      </c>
      <c r="L33" s="377">
        <v>12100</v>
      </c>
    </row>
    <row r="34" spans="1:12" ht="21" customHeight="1">
      <c r="A34" s="500"/>
      <c r="B34" s="487"/>
      <c r="C34" s="68">
        <v>30</v>
      </c>
      <c r="D34" s="88" t="s">
        <v>61</v>
      </c>
      <c r="E34" s="167">
        <v>101</v>
      </c>
      <c r="F34" s="167">
        <v>1468</v>
      </c>
      <c r="G34" s="487"/>
      <c r="H34" s="501" t="s">
        <v>204</v>
      </c>
      <c r="I34" s="68">
        <v>66</v>
      </c>
      <c r="J34" s="88" t="s">
        <v>497</v>
      </c>
      <c r="K34" s="374">
        <v>0</v>
      </c>
      <c r="L34" s="374">
        <v>0</v>
      </c>
    </row>
    <row r="35" spans="1:12" ht="21" customHeight="1">
      <c r="A35" s="500"/>
      <c r="B35" s="487"/>
      <c r="C35" s="68">
        <v>31</v>
      </c>
      <c r="D35" s="88" t="s">
        <v>5</v>
      </c>
      <c r="E35" s="167">
        <v>11</v>
      </c>
      <c r="F35" s="167">
        <v>226</v>
      </c>
      <c r="G35" s="487"/>
      <c r="H35" s="502"/>
      <c r="I35" s="68">
        <v>67</v>
      </c>
      <c r="J35" s="88" t="s">
        <v>495</v>
      </c>
      <c r="K35" s="374">
        <v>0</v>
      </c>
      <c r="L35" s="374">
        <v>0</v>
      </c>
    </row>
    <row r="36" spans="1:12" ht="21" customHeight="1">
      <c r="A36" s="500"/>
      <c r="B36" s="487"/>
      <c r="C36" s="68">
        <v>32</v>
      </c>
      <c r="D36" s="88" t="s">
        <v>62</v>
      </c>
      <c r="E36" s="167">
        <v>0</v>
      </c>
      <c r="F36" s="167">
        <v>0</v>
      </c>
      <c r="G36" s="488"/>
      <c r="H36" s="503"/>
      <c r="I36" s="68">
        <v>68</v>
      </c>
      <c r="J36" s="88" t="s">
        <v>206</v>
      </c>
      <c r="K36" s="167">
        <v>108</v>
      </c>
      <c r="L36" s="167">
        <v>2004</v>
      </c>
    </row>
    <row r="37" spans="1:12" ht="21" customHeight="1">
      <c r="A37" s="500"/>
      <c r="B37" s="487"/>
      <c r="C37" s="68">
        <v>33</v>
      </c>
      <c r="D37" s="88" t="s">
        <v>63</v>
      </c>
      <c r="E37" s="167">
        <v>63</v>
      </c>
      <c r="F37" s="167">
        <v>1980</v>
      </c>
      <c r="G37" s="486" t="s">
        <v>286</v>
      </c>
      <c r="H37" s="486" t="s">
        <v>285</v>
      </c>
      <c r="I37" s="35">
        <v>69</v>
      </c>
      <c r="J37" s="94" t="s">
        <v>47</v>
      </c>
      <c r="K37" s="167">
        <v>42</v>
      </c>
      <c r="L37" s="167">
        <v>644</v>
      </c>
    </row>
    <row r="38" spans="1:12" ht="21" customHeight="1">
      <c r="A38" s="500"/>
      <c r="B38" s="487"/>
      <c r="C38" s="68">
        <v>34</v>
      </c>
      <c r="D38" s="88" t="s">
        <v>64</v>
      </c>
      <c r="E38" s="167">
        <v>41</v>
      </c>
      <c r="F38" s="167">
        <v>759</v>
      </c>
      <c r="G38" s="487"/>
      <c r="H38" s="487"/>
      <c r="I38" s="35">
        <v>70</v>
      </c>
      <c r="J38" s="88" t="s">
        <v>86</v>
      </c>
      <c r="K38" s="167">
        <v>108</v>
      </c>
      <c r="L38" s="167">
        <v>2899</v>
      </c>
    </row>
    <row r="39" spans="1:12" ht="21" customHeight="1">
      <c r="A39" s="500"/>
      <c r="B39" s="487"/>
      <c r="C39" s="68">
        <v>35</v>
      </c>
      <c r="D39" s="88" t="s">
        <v>65</v>
      </c>
      <c r="E39" s="167">
        <v>28</v>
      </c>
      <c r="F39" s="167">
        <v>618</v>
      </c>
      <c r="G39" s="487"/>
      <c r="H39" s="487"/>
      <c r="I39" s="35">
        <v>71</v>
      </c>
      <c r="J39" s="88" t="s">
        <v>382</v>
      </c>
      <c r="K39" s="167">
        <v>38</v>
      </c>
      <c r="L39" s="167">
        <v>1164</v>
      </c>
    </row>
    <row r="40" spans="1:12" ht="21" customHeight="1">
      <c r="A40" s="500"/>
      <c r="B40" s="487"/>
      <c r="C40" s="68">
        <v>36</v>
      </c>
      <c r="D40" s="88" t="s">
        <v>66</v>
      </c>
      <c r="E40" s="167">
        <v>59</v>
      </c>
      <c r="F40" s="167">
        <v>1495</v>
      </c>
      <c r="G40" s="487"/>
      <c r="H40" s="487"/>
      <c r="I40" s="14">
        <v>72</v>
      </c>
      <c r="J40" s="14" t="s">
        <v>517</v>
      </c>
      <c r="K40" s="167">
        <v>13</v>
      </c>
      <c r="L40" s="35">
        <v>88</v>
      </c>
    </row>
    <row r="41" spans="1:12" ht="3" customHeight="1">
      <c r="A41" s="189"/>
      <c r="B41" s="487"/>
      <c r="C41" s="68"/>
      <c r="D41" s="88"/>
      <c r="E41" s="225"/>
      <c r="F41" s="225"/>
      <c r="G41" s="487"/>
      <c r="H41" s="487"/>
      <c r="I41" s="35"/>
      <c r="J41" s="35"/>
      <c r="K41" s="225"/>
      <c r="L41" s="225"/>
    </row>
    <row r="42" spans="1:12" ht="19.5" customHeight="1" thickBot="1">
      <c r="A42" s="357"/>
      <c r="B42" s="357"/>
      <c r="C42" s="357"/>
      <c r="D42" s="357"/>
      <c r="E42" s="357"/>
      <c r="F42" s="358"/>
      <c r="G42" s="359" t="s">
        <v>287</v>
      </c>
      <c r="H42" s="504" t="s">
        <v>547</v>
      </c>
      <c r="I42" s="505"/>
      <c r="J42" s="505"/>
      <c r="K42" s="360">
        <f>SUM(K5:K40)+SUM(E5:E40)</f>
        <v>5255</v>
      </c>
      <c r="L42" s="360">
        <f>SUM(L5:L40)+SUM(F5:F41)</f>
        <v>135757</v>
      </c>
    </row>
    <row r="43" spans="1:6" ht="13.5">
      <c r="A43" s="35"/>
      <c r="B43" s="35"/>
      <c r="C43" s="35"/>
      <c r="D43" s="35"/>
      <c r="E43" s="35"/>
      <c r="F43" s="35"/>
    </row>
    <row r="44" spans="1:6" ht="13.5">
      <c r="A44" s="506" t="s">
        <v>436</v>
      </c>
      <c r="B44" s="506"/>
      <c r="C44" s="506"/>
      <c r="D44" s="506"/>
      <c r="E44" s="506"/>
      <c r="F44" s="506"/>
    </row>
    <row r="45" spans="1:7" ht="13.5">
      <c r="A45" s="35" t="s">
        <v>518</v>
      </c>
      <c r="B45" s="35"/>
      <c r="C45" s="35"/>
      <c r="D45" s="35"/>
      <c r="E45" s="35"/>
      <c r="F45" s="356"/>
      <c r="G45" s="356"/>
    </row>
    <row r="46" spans="1:6" ht="13.5">
      <c r="A46" s="507" t="s">
        <v>519</v>
      </c>
      <c r="B46" s="507"/>
      <c r="C46" s="507"/>
      <c r="D46" s="507"/>
      <c r="E46" s="507"/>
      <c r="F46" s="507"/>
    </row>
  </sheetData>
  <sheetProtection/>
  <mergeCells count="15">
    <mergeCell ref="A1:L1"/>
    <mergeCell ref="K2:L2"/>
    <mergeCell ref="C3:D3"/>
    <mergeCell ref="I3:J3"/>
    <mergeCell ref="A4:A40"/>
    <mergeCell ref="G4:G36"/>
    <mergeCell ref="B5:B41"/>
    <mergeCell ref="H5:H14"/>
    <mergeCell ref="H15:H33"/>
    <mergeCell ref="H34:H36"/>
    <mergeCell ref="G37:G41"/>
    <mergeCell ref="H37:H41"/>
    <mergeCell ref="H42:J42"/>
    <mergeCell ref="A44:F44"/>
    <mergeCell ref="A46:F4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77"/>
  <sheetViews>
    <sheetView showGridLines="0" workbookViewId="0" topLeftCell="A1">
      <selection activeCell="A1" sqref="A1:AK1"/>
    </sheetView>
  </sheetViews>
  <sheetFormatPr defaultColWidth="9.00390625" defaultRowHeight="13.5"/>
  <cols>
    <col min="1" max="1" width="11.375" style="57" customWidth="1"/>
    <col min="2" max="2" width="7.25390625" style="57" customWidth="1"/>
    <col min="3" max="37" width="4.625" style="57" customWidth="1"/>
    <col min="38" max="51" width="6.50390625" style="57" customWidth="1"/>
    <col min="52" max="16384" width="9.00390625" style="57" customWidth="1"/>
  </cols>
  <sheetData>
    <row r="1" spans="1:37" s="60" customFormat="1" ht="17.25">
      <c r="A1" s="509" t="s">
        <v>355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09"/>
    </row>
    <row r="2" spans="1:34" ht="9.75" customHeight="1" thickBot="1">
      <c r="A2" s="6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285"/>
      <c r="S2" s="248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</row>
    <row r="3" spans="1:37" ht="5.25" customHeight="1">
      <c r="A3" s="5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8"/>
      <c r="R3" s="302"/>
      <c r="S3" s="303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4"/>
      <c r="AG3" s="302"/>
      <c r="AH3" s="305"/>
      <c r="AI3" s="146"/>
      <c r="AJ3" s="146"/>
      <c r="AK3" s="148"/>
    </row>
    <row r="4" spans="1:37" ht="108" customHeight="1">
      <c r="A4" s="53" t="s">
        <v>380</v>
      </c>
      <c r="B4" s="267" t="s">
        <v>15</v>
      </c>
      <c r="C4" s="267" t="s">
        <v>104</v>
      </c>
      <c r="D4" s="267" t="s">
        <v>105</v>
      </c>
      <c r="E4" s="267" t="s">
        <v>283</v>
      </c>
      <c r="F4" s="267" t="s">
        <v>106</v>
      </c>
      <c r="G4" s="267" t="s">
        <v>107</v>
      </c>
      <c r="H4" s="267" t="s">
        <v>108</v>
      </c>
      <c r="I4" s="267" t="s">
        <v>109</v>
      </c>
      <c r="J4" s="267" t="s">
        <v>110</v>
      </c>
      <c r="K4" s="267" t="s">
        <v>111</v>
      </c>
      <c r="L4" s="267" t="s">
        <v>112</v>
      </c>
      <c r="M4" s="267" t="s">
        <v>113</v>
      </c>
      <c r="N4" s="267" t="s">
        <v>114</v>
      </c>
      <c r="O4" s="267" t="s">
        <v>0</v>
      </c>
      <c r="P4" s="267" t="s">
        <v>1</v>
      </c>
      <c r="Q4" s="269" t="s">
        <v>115</v>
      </c>
      <c r="R4" s="306" t="s">
        <v>11</v>
      </c>
      <c r="S4" s="307" t="s">
        <v>437</v>
      </c>
      <c r="T4" s="306" t="s">
        <v>438</v>
      </c>
      <c r="U4" s="306" t="s">
        <v>439</v>
      </c>
      <c r="V4" s="306" t="s">
        <v>116</v>
      </c>
      <c r="W4" s="306" t="s">
        <v>440</v>
      </c>
      <c r="X4" s="306" t="s">
        <v>441</v>
      </c>
      <c r="Y4" s="306" t="s">
        <v>442</v>
      </c>
      <c r="Z4" s="306" t="s">
        <v>443</v>
      </c>
      <c r="AA4" s="306" t="s">
        <v>444</v>
      </c>
      <c r="AB4" s="306" t="s">
        <v>445</v>
      </c>
      <c r="AC4" s="306" t="s">
        <v>117</v>
      </c>
      <c r="AD4" s="306" t="s">
        <v>118</v>
      </c>
      <c r="AE4" s="308" t="s">
        <v>119</v>
      </c>
      <c r="AF4" s="309" t="s">
        <v>348</v>
      </c>
      <c r="AG4" s="306" t="s">
        <v>120</v>
      </c>
      <c r="AH4" s="310" t="s">
        <v>446</v>
      </c>
      <c r="AI4" s="267" t="s">
        <v>377</v>
      </c>
      <c r="AJ4" s="267" t="s">
        <v>378</v>
      </c>
      <c r="AK4" s="269" t="s">
        <v>379</v>
      </c>
    </row>
    <row r="5" spans="1:37" ht="5.25" customHeight="1">
      <c r="A5" s="36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70"/>
      <c r="R5" s="311"/>
      <c r="S5" s="312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3"/>
      <c r="AG5" s="311"/>
      <c r="AH5" s="314"/>
      <c r="AI5" s="147"/>
      <c r="AJ5" s="147"/>
      <c r="AK5" s="149"/>
    </row>
    <row r="6" spans="1:37" ht="4.5" customHeight="1">
      <c r="A6" s="62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198"/>
      <c r="S6" s="225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K6" s="59"/>
    </row>
    <row r="7" spans="1:37" ht="15.75" customHeight="1">
      <c r="A7" s="28" t="s">
        <v>479</v>
      </c>
      <c r="B7" s="315">
        <v>7137</v>
      </c>
      <c r="C7" s="315">
        <v>440</v>
      </c>
      <c r="D7" s="315">
        <v>389</v>
      </c>
      <c r="E7" s="315">
        <v>223</v>
      </c>
      <c r="F7" s="315">
        <v>155</v>
      </c>
      <c r="G7" s="315">
        <v>207</v>
      </c>
      <c r="H7" s="315">
        <v>231</v>
      </c>
      <c r="I7" s="315">
        <v>204</v>
      </c>
      <c r="J7" s="315">
        <v>127</v>
      </c>
      <c r="K7" s="315">
        <v>177</v>
      </c>
      <c r="L7" s="315">
        <v>131</v>
      </c>
      <c r="M7" s="315">
        <v>333</v>
      </c>
      <c r="N7" s="315">
        <v>533</v>
      </c>
      <c r="O7" s="315">
        <v>137</v>
      </c>
      <c r="P7" s="315">
        <v>516</v>
      </c>
      <c r="Q7" s="315">
        <v>279</v>
      </c>
      <c r="R7" s="315">
        <v>307</v>
      </c>
      <c r="S7" s="315">
        <v>102</v>
      </c>
      <c r="T7" s="316" t="s">
        <v>257</v>
      </c>
      <c r="U7" s="315">
        <v>118</v>
      </c>
      <c r="V7" s="315">
        <v>218</v>
      </c>
      <c r="W7" s="315">
        <v>371</v>
      </c>
      <c r="X7" s="316" t="s">
        <v>257</v>
      </c>
      <c r="Y7" s="315">
        <v>146</v>
      </c>
      <c r="Z7" s="316" t="s">
        <v>257</v>
      </c>
      <c r="AA7" s="315">
        <v>177</v>
      </c>
      <c r="AB7" s="315">
        <v>173</v>
      </c>
      <c r="AC7" s="315">
        <v>37</v>
      </c>
      <c r="AD7" s="315">
        <v>31</v>
      </c>
      <c r="AE7" s="315">
        <v>20</v>
      </c>
      <c r="AF7" s="315">
        <v>119</v>
      </c>
      <c r="AG7" s="315">
        <v>423</v>
      </c>
      <c r="AH7" s="315">
        <v>29</v>
      </c>
      <c r="AI7" s="316">
        <v>350</v>
      </c>
      <c r="AJ7" s="316">
        <v>277</v>
      </c>
      <c r="AK7" s="316">
        <v>157</v>
      </c>
    </row>
    <row r="8" spans="1:38" ht="15.75" customHeight="1">
      <c r="A8" s="28">
        <v>22</v>
      </c>
      <c r="B8" s="315">
        <v>7177</v>
      </c>
      <c r="C8" s="315">
        <v>438</v>
      </c>
      <c r="D8" s="315">
        <v>436</v>
      </c>
      <c r="E8" s="315">
        <v>189</v>
      </c>
      <c r="F8" s="315">
        <v>106</v>
      </c>
      <c r="G8" s="315">
        <v>132</v>
      </c>
      <c r="H8" s="315">
        <v>205</v>
      </c>
      <c r="I8" s="315">
        <v>140</v>
      </c>
      <c r="J8" s="315">
        <v>116</v>
      </c>
      <c r="K8" s="315">
        <v>237</v>
      </c>
      <c r="L8" s="315">
        <v>149</v>
      </c>
      <c r="M8" s="315">
        <v>251</v>
      </c>
      <c r="N8" s="315">
        <v>481</v>
      </c>
      <c r="O8" s="315">
        <v>160</v>
      </c>
      <c r="P8" s="315">
        <v>516</v>
      </c>
      <c r="Q8" s="315">
        <v>288</v>
      </c>
      <c r="R8" s="315">
        <v>391</v>
      </c>
      <c r="S8" s="315">
        <v>104</v>
      </c>
      <c r="T8" s="316" t="s">
        <v>257</v>
      </c>
      <c r="U8" s="315">
        <v>124</v>
      </c>
      <c r="V8" s="315">
        <v>211</v>
      </c>
      <c r="W8" s="315">
        <v>341</v>
      </c>
      <c r="X8" s="316" t="s">
        <v>257</v>
      </c>
      <c r="Y8" s="315">
        <v>168</v>
      </c>
      <c r="Z8" s="316" t="s">
        <v>257</v>
      </c>
      <c r="AA8" s="315">
        <v>202</v>
      </c>
      <c r="AB8" s="315">
        <v>137</v>
      </c>
      <c r="AC8" s="315">
        <v>81</v>
      </c>
      <c r="AD8" s="315">
        <v>123</v>
      </c>
      <c r="AE8" s="315">
        <v>70</v>
      </c>
      <c r="AF8" s="315">
        <v>109</v>
      </c>
      <c r="AG8" s="315">
        <v>367</v>
      </c>
      <c r="AH8" s="315">
        <v>111</v>
      </c>
      <c r="AI8" s="315">
        <v>450</v>
      </c>
      <c r="AJ8" s="315">
        <v>211</v>
      </c>
      <c r="AK8" s="315">
        <v>133</v>
      </c>
      <c r="AL8" s="103"/>
    </row>
    <row r="9" spans="1:37" ht="15.75" customHeight="1">
      <c r="A9" s="28">
        <v>23</v>
      </c>
      <c r="B9" s="315">
        <v>6665</v>
      </c>
      <c r="C9" s="315">
        <v>304</v>
      </c>
      <c r="D9" s="315">
        <v>319</v>
      </c>
      <c r="E9" s="315">
        <v>172</v>
      </c>
      <c r="F9" s="315">
        <v>70</v>
      </c>
      <c r="G9" s="315">
        <v>128</v>
      </c>
      <c r="H9" s="315">
        <v>176</v>
      </c>
      <c r="I9" s="315">
        <v>130</v>
      </c>
      <c r="J9" s="315">
        <v>89</v>
      </c>
      <c r="K9" s="315">
        <v>208</v>
      </c>
      <c r="L9" s="315">
        <v>130</v>
      </c>
      <c r="M9" s="315">
        <v>312</v>
      </c>
      <c r="N9" s="315">
        <v>461</v>
      </c>
      <c r="O9" s="315">
        <v>145</v>
      </c>
      <c r="P9" s="315">
        <v>526</v>
      </c>
      <c r="Q9" s="315">
        <v>302</v>
      </c>
      <c r="R9" s="315">
        <v>360</v>
      </c>
      <c r="S9" s="315">
        <v>99</v>
      </c>
      <c r="T9" s="316" t="s">
        <v>257</v>
      </c>
      <c r="U9" s="315">
        <v>111</v>
      </c>
      <c r="V9" s="315">
        <v>196</v>
      </c>
      <c r="W9" s="315">
        <v>284</v>
      </c>
      <c r="X9" s="316" t="s">
        <v>257</v>
      </c>
      <c r="Y9" s="315">
        <v>167</v>
      </c>
      <c r="Z9" s="316" t="s">
        <v>257</v>
      </c>
      <c r="AA9" s="315">
        <v>79</v>
      </c>
      <c r="AB9" s="315">
        <v>154</v>
      </c>
      <c r="AC9" s="315">
        <v>73</v>
      </c>
      <c r="AD9" s="315">
        <v>123</v>
      </c>
      <c r="AE9" s="315">
        <v>70</v>
      </c>
      <c r="AF9" s="315">
        <v>108</v>
      </c>
      <c r="AG9" s="315">
        <v>349</v>
      </c>
      <c r="AH9" s="315">
        <v>87</v>
      </c>
      <c r="AI9" s="315">
        <v>572</v>
      </c>
      <c r="AJ9" s="315">
        <v>234</v>
      </c>
      <c r="AK9" s="315">
        <v>127</v>
      </c>
    </row>
    <row r="10" spans="1:37" ht="15.75" customHeight="1">
      <c r="A10" s="28">
        <v>24</v>
      </c>
      <c r="B10" s="315">
        <v>6771</v>
      </c>
      <c r="C10" s="315">
        <v>371</v>
      </c>
      <c r="D10" s="315">
        <v>386</v>
      </c>
      <c r="E10" s="315">
        <v>190</v>
      </c>
      <c r="F10" s="315">
        <v>61</v>
      </c>
      <c r="G10" s="315">
        <v>113</v>
      </c>
      <c r="H10" s="315">
        <v>171</v>
      </c>
      <c r="I10" s="315">
        <v>110</v>
      </c>
      <c r="J10" s="315">
        <v>88</v>
      </c>
      <c r="K10" s="315">
        <v>210</v>
      </c>
      <c r="L10" s="315">
        <v>121</v>
      </c>
      <c r="M10" s="315">
        <v>336</v>
      </c>
      <c r="N10" s="315">
        <v>452</v>
      </c>
      <c r="O10" s="315">
        <v>172</v>
      </c>
      <c r="P10" s="315">
        <v>524</v>
      </c>
      <c r="Q10" s="315">
        <v>276</v>
      </c>
      <c r="R10" s="315">
        <v>325</v>
      </c>
      <c r="S10" s="315">
        <v>97</v>
      </c>
      <c r="T10" s="316">
        <v>0</v>
      </c>
      <c r="U10" s="315">
        <v>97</v>
      </c>
      <c r="V10" s="315">
        <v>201</v>
      </c>
      <c r="W10" s="315">
        <v>278</v>
      </c>
      <c r="X10" s="316">
        <v>0</v>
      </c>
      <c r="Y10" s="315">
        <v>162</v>
      </c>
      <c r="Z10" s="316">
        <v>0</v>
      </c>
      <c r="AA10" s="315">
        <v>0</v>
      </c>
      <c r="AB10" s="315">
        <v>173</v>
      </c>
      <c r="AC10" s="315">
        <v>80</v>
      </c>
      <c r="AD10" s="315">
        <v>133</v>
      </c>
      <c r="AE10" s="315">
        <v>64</v>
      </c>
      <c r="AF10" s="315">
        <v>161</v>
      </c>
      <c r="AG10" s="315">
        <v>380</v>
      </c>
      <c r="AH10" s="315">
        <v>70</v>
      </c>
      <c r="AI10" s="315">
        <v>588</v>
      </c>
      <c r="AJ10" s="315">
        <v>257</v>
      </c>
      <c r="AK10" s="315">
        <v>124</v>
      </c>
    </row>
    <row r="11" spans="1:37" s="150" customFormat="1" ht="15.75" customHeight="1">
      <c r="A11" s="141">
        <v>25</v>
      </c>
      <c r="B11" s="317">
        <f>SUM(B13:B24)</f>
        <v>6378</v>
      </c>
      <c r="C11" s="317">
        <f aca="true" t="shared" si="0" ref="C11:AK11">SUM(C13:C24)</f>
        <v>318</v>
      </c>
      <c r="D11" s="317">
        <f t="shared" si="0"/>
        <v>320</v>
      </c>
      <c r="E11" s="317">
        <f t="shared" si="0"/>
        <v>157</v>
      </c>
      <c r="F11" s="317">
        <f t="shared" si="0"/>
        <v>43</v>
      </c>
      <c r="G11" s="317">
        <f t="shared" si="0"/>
        <v>134</v>
      </c>
      <c r="H11" s="317">
        <f t="shared" si="0"/>
        <v>143</v>
      </c>
      <c r="I11" s="317">
        <f t="shared" si="0"/>
        <v>96</v>
      </c>
      <c r="J11" s="317">
        <f t="shared" si="0"/>
        <v>94</v>
      </c>
      <c r="K11" s="317">
        <f>SUM(K13:K24)</f>
        <v>206</v>
      </c>
      <c r="L11" s="317">
        <f t="shared" si="0"/>
        <v>108</v>
      </c>
      <c r="M11" s="317">
        <f t="shared" si="0"/>
        <v>320</v>
      </c>
      <c r="N11" s="317">
        <f t="shared" si="0"/>
        <v>208</v>
      </c>
      <c r="O11" s="317">
        <f t="shared" si="0"/>
        <v>208</v>
      </c>
      <c r="P11" s="317">
        <f t="shared" si="0"/>
        <v>448</v>
      </c>
      <c r="Q11" s="317">
        <f t="shared" si="0"/>
        <v>251</v>
      </c>
      <c r="R11" s="317">
        <f t="shared" si="0"/>
        <v>406</v>
      </c>
      <c r="S11" s="317">
        <f t="shared" si="0"/>
        <v>92</v>
      </c>
      <c r="T11" s="316">
        <f t="shared" si="0"/>
        <v>0</v>
      </c>
      <c r="U11" s="317">
        <f t="shared" si="0"/>
        <v>83</v>
      </c>
      <c r="V11" s="317">
        <f t="shared" si="0"/>
        <v>205</v>
      </c>
      <c r="W11" s="317">
        <f t="shared" si="0"/>
        <v>272</v>
      </c>
      <c r="X11" s="316">
        <f t="shared" si="0"/>
        <v>0</v>
      </c>
      <c r="Y11" s="317">
        <f t="shared" si="0"/>
        <v>206</v>
      </c>
      <c r="Z11" s="316">
        <f t="shared" si="0"/>
        <v>0</v>
      </c>
      <c r="AA11" s="317">
        <f t="shared" si="0"/>
        <v>0</v>
      </c>
      <c r="AB11" s="317">
        <f t="shared" si="0"/>
        <v>241</v>
      </c>
      <c r="AC11" s="317">
        <f t="shared" si="0"/>
        <v>75</v>
      </c>
      <c r="AD11" s="317">
        <f t="shared" si="0"/>
        <v>137</v>
      </c>
      <c r="AE11" s="317">
        <f t="shared" si="0"/>
        <v>44</v>
      </c>
      <c r="AF11" s="317">
        <f t="shared" si="0"/>
        <v>132</v>
      </c>
      <c r="AG11" s="317">
        <f t="shared" si="0"/>
        <v>438</v>
      </c>
      <c r="AH11" s="317">
        <f t="shared" si="0"/>
        <v>70</v>
      </c>
      <c r="AI11" s="317">
        <f t="shared" si="0"/>
        <v>535</v>
      </c>
      <c r="AJ11" s="317">
        <f t="shared" si="0"/>
        <v>278</v>
      </c>
      <c r="AK11" s="317">
        <f t="shared" si="0"/>
        <v>110</v>
      </c>
    </row>
    <row r="12" spans="1:34" ht="15.75" customHeight="1">
      <c r="A12" s="2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</row>
    <row r="13" spans="1:37" ht="15.75" customHeight="1">
      <c r="A13" s="49" t="s">
        <v>500</v>
      </c>
      <c r="B13" s="315">
        <f>SUM(C13:AK13)</f>
        <v>577</v>
      </c>
      <c r="C13" s="315">
        <v>42</v>
      </c>
      <c r="D13" s="315">
        <v>30</v>
      </c>
      <c r="E13" s="315">
        <v>15</v>
      </c>
      <c r="F13" s="315">
        <v>7</v>
      </c>
      <c r="G13" s="315">
        <v>11</v>
      </c>
      <c r="H13" s="315">
        <v>12</v>
      </c>
      <c r="I13" s="315">
        <v>8</v>
      </c>
      <c r="J13" s="315">
        <v>9</v>
      </c>
      <c r="K13" s="315">
        <v>19</v>
      </c>
      <c r="L13" s="315">
        <v>7</v>
      </c>
      <c r="M13" s="315">
        <v>26</v>
      </c>
      <c r="N13" s="315">
        <v>37</v>
      </c>
      <c r="O13" s="315">
        <v>20</v>
      </c>
      <c r="P13" s="315">
        <v>35</v>
      </c>
      <c r="Q13" s="315">
        <v>21</v>
      </c>
      <c r="R13" s="315">
        <v>26</v>
      </c>
      <c r="S13" s="315">
        <v>7</v>
      </c>
      <c r="T13" s="316" t="s">
        <v>510</v>
      </c>
      <c r="U13" s="315">
        <v>6</v>
      </c>
      <c r="V13" s="315">
        <v>15</v>
      </c>
      <c r="W13" s="315">
        <v>34</v>
      </c>
      <c r="X13" s="316">
        <v>0</v>
      </c>
      <c r="Y13" s="315">
        <v>22</v>
      </c>
      <c r="Z13" s="316">
        <v>0</v>
      </c>
      <c r="AA13" s="316">
        <v>0</v>
      </c>
      <c r="AB13" s="315">
        <v>15</v>
      </c>
      <c r="AC13" s="316">
        <v>6</v>
      </c>
      <c r="AD13" s="315">
        <v>13</v>
      </c>
      <c r="AE13" s="315">
        <v>6</v>
      </c>
      <c r="AF13" s="315">
        <v>13</v>
      </c>
      <c r="AG13" s="315">
        <v>39</v>
      </c>
      <c r="AH13" s="315">
        <v>6</v>
      </c>
      <c r="AI13" s="316">
        <v>39</v>
      </c>
      <c r="AJ13" s="316">
        <v>21</v>
      </c>
      <c r="AK13" s="316">
        <v>10</v>
      </c>
    </row>
    <row r="14" spans="1:37" ht="15.75" customHeight="1">
      <c r="A14" s="49" t="s">
        <v>520</v>
      </c>
      <c r="B14" s="315">
        <f aca="true" t="shared" si="1" ref="B14:B24">SUM(C14:AK14)</f>
        <v>575</v>
      </c>
      <c r="C14" s="315">
        <v>30</v>
      </c>
      <c r="D14" s="315">
        <v>32</v>
      </c>
      <c r="E14" s="315">
        <v>8</v>
      </c>
      <c r="F14" s="315">
        <v>9</v>
      </c>
      <c r="G14" s="315">
        <v>10</v>
      </c>
      <c r="H14" s="315">
        <v>10</v>
      </c>
      <c r="I14" s="315">
        <v>6</v>
      </c>
      <c r="J14" s="315">
        <v>5</v>
      </c>
      <c r="K14" s="315">
        <v>17</v>
      </c>
      <c r="L14" s="315">
        <v>10</v>
      </c>
      <c r="M14" s="315">
        <v>30</v>
      </c>
      <c r="N14" s="315">
        <v>40</v>
      </c>
      <c r="O14" s="315">
        <v>17</v>
      </c>
      <c r="P14" s="315">
        <v>36</v>
      </c>
      <c r="Q14" s="315">
        <v>22</v>
      </c>
      <c r="R14" s="315">
        <v>26</v>
      </c>
      <c r="S14" s="315">
        <v>9</v>
      </c>
      <c r="T14" s="316" t="s">
        <v>490</v>
      </c>
      <c r="U14" s="315">
        <v>9</v>
      </c>
      <c r="V14" s="315">
        <v>13</v>
      </c>
      <c r="W14" s="315">
        <v>36</v>
      </c>
      <c r="X14" s="316">
        <v>0</v>
      </c>
      <c r="Y14" s="315">
        <v>18</v>
      </c>
      <c r="Z14" s="316">
        <v>0</v>
      </c>
      <c r="AA14" s="316">
        <v>0</v>
      </c>
      <c r="AB14" s="315">
        <v>14</v>
      </c>
      <c r="AC14" s="316">
        <v>6</v>
      </c>
      <c r="AD14" s="315">
        <v>12</v>
      </c>
      <c r="AE14" s="315">
        <v>7</v>
      </c>
      <c r="AF14" s="315">
        <v>15</v>
      </c>
      <c r="AG14" s="315">
        <v>32</v>
      </c>
      <c r="AH14" s="315">
        <v>7</v>
      </c>
      <c r="AI14" s="316">
        <v>51</v>
      </c>
      <c r="AJ14" s="316">
        <v>28</v>
      </c>
      <c r="AK14" s="316">
        <v>10</v>
      </c>
    </row>
    <row r="15" spans="1:37" ht="15.75" customHeight="1">
      <c r="A15" s="49" t="s">
        <v>383</v>
      </c>
      <c r="B15" s="315">
        <f t="shared" si="1"/>
        <v>633</v>
      </c>
      <c r="C15" s="315">
        <v>43</v>
      </c>
      <c r="D15" s="315">
        <v>26</v>
      </c>
      <c r="E15" s="315">
        <v>15</v>
      </c>
      <c r="F15" s="315">
        <v>11</v>
      </c>
      <c r="G15" s="315">
        <v>12</v>
      </c>
      <c r="H15" s="315">
        <v>21</v>
      </c>
      <c r="I15" s="315">
        <v>10</v>
      </c>
      <c r="J15" s="315">
        <v>13</v>
      </c>
      <c r="K15" s="315">
        <v>23</v>
      </c>
      <c r="L15" s="315">
        <v>11</v>
      </c>
      <c r="M15" s="315">
        <v>28</v>
      </c>
      <c r="N15" s="315">
        <v>41</v>
      </c>
      <c r="O15" s="315">
        <v>18</v>
      </c>
      <c r="P15" s="315">
        <v>35</v>
      </c>
      <c r="Q15" s="315">
        <v>24</v>
      </c>
      <c r="R15" s="315">
        <v>34</v>
      </c>
      <c r="S15" s="315">
        <v>10</v>
      </c>
      <c r="T15" s="316" t="s">
        <v>490</v>
      </c>
      <c r="U15" s="315">
        <v>8</v>
      </c>
      <c r="V15" s="315">
        <v>20</v>
      </c>
      <c r="W15" s="315">
        <v>38</v>
      </c>
      <c r="X15" s="316">
        <v>0</v>
      </c>
      <c r="Y15" s="315">
        <v>21</v>
      </c>
      <c r="Z15" s="316">
        <v>0</v>
      </c>
      <c r="AA15" s="316">
        <v>0</v>
      </c>
      <c r="AB15" s="315">
        <v>12</v>
      </c>
      <c r="AC15" s="316">
        <v>6</v>
      </c>
      <c r="AD15" s="315">
        <v>13</v>
      </c>
      <c r="AE15" s="315">
        <v>4</v>
      </c>
      <c r="AF15" s="315">
        <v>16</v>
      </c>
      <c r="AG15" s="315">
        <v>33</v>
      </c>
      <c r="AH15" s="315">
        <v>4</v>
      </c>
      <c r="AI15" s="316">
        <v>49</v>
      </c>
      <c r="AJ15" s="316">
        <v>24</v>
      </c>
      <c r="AK15" s="316">
        <v>10</v>
      </c>
    </row>
    <row r="16" spans="1:37" ht="15.75" customHeight="1">
      <c r="A16" s="49" t="s">
        <v>384</v>
      </c>
      <c r="B16" s="315">
        <f t="shared" si="1"/>
        <v>599</v>
      </c>
      <c r="C16" s="315">
        <v>33</v>
      </c>
      <c r="D16" s="315">
        <v>33</v>
      </c>
      <c r="E16" s="315">
        <v>23</v>
      </c>
      <c r="F16" s="315">
        <v>3</v>
      </c>
      <c r="G16" s="315">
        <v>15</v>
      </c>
      <c r="H16" s="315">
        <v>13</v>
      </c>
      <c r="I16" s="315">
        <v>6</v>
      </c>
      <c r="J16" s="315">
        <v>9</v>
      </c>
      <c r="K16" s="315">
        <v>15</v>
      </c>
      <c r="L16" s="315">
        <v>9</v>
      </c>
      <c r="M16" s="315">
        <v>27</v>
      </c>
      <c r="N16" s="315">
        <v>46</v>
      </c>
      <c r="O16" s="315">
        <v>25</v>
      </c>
      <c r="P16" s="315">
        <v>42</v>
      </c>
      <c r="Q16" s="315">
        <v>24</v>
      </c>
      <c r="R16" s="315">
        <v>36</v>
      </c>
      <c r="S16" s="315">
        <v>10</v>
      </c>
      <c r="T16" s="316" t="s">
        <v>490</v>
      </c>
      <c r="U16" s="315">
        <v>7</v>
      </c>
      <c r="V16" s="315">
        <v>17</v>
      </c>
      <c r="W16" s="315">
        <v>16</v>
      </c>
      <c r="X16" s="316">
        <v>0</v>
      </c>
      <c r="Y16" s="315">
        <v>17</v>
      </c>
      <c r="Z16" s="316">
        <v>0</v>
      </c>
      <c r="AA16" s="316">
        <v>0</v>
      </c>
      <c r="AB16" s="315">
        <v>15</v>
      </c>
      <c r="AC16" s="316">
        <v>6</v>
      </c>
      <c r="AD16" s="315">
        <v>11</v>
      </c>
      <c r="AE16" s="315">
        <v>5</v>
      </c>
      <c r="AF16" s="315">
        <v>12</v>
      </c>
      <c r="AG16" s="315">
        <v>35</v>
      </c>
      <c r="AH16" s="315">
        <v>7</v>
      </c>
      <c r="AI16" s="316">
        <v>50</v>
      </c>
      <c r="AJ16" s="316">
        <v>23</v>
      </c>
      <c r="AK16" s="316">
        <v>9</v>
      </c>
    </row>
    <row r="17" spans="1:37" ht="15.75" customHeight="1">
      <c r="A17" s="49" t="s">
        <v>385</v>
      </c>
      <c r="B17" s="315">
        <f t="shared" si="1"/>
        <v>605</v>
      </c>
      <c r="C17" s="315">
        <v>37</v>
      </c>
      <c r="D17" s="315">
        <v>41</v>
      </c>
      <c r="E17" s="315">
        <v>22</v>
      </c>
      <c r="F17" s="315">
        <v>3</v>
      </c>
      <c r="G17" s="315">
        <v>9</v>
      </c>
      <c r="H17" s="315">
        <v>9</v>
      </c>
      <c r="I17" s="315">
        <v>6</v>
      </c>
      <c r="J17" s="315">
        <v>5</v>
      </c>
      <c r="K17" s="315">
        <v>15</v>
      </c>
      <c r="L17" s="315">
        <v>10</v>
      </c>
      <c r="M17" s="315">
        <v>27</v>
      </c>
      <c r="N17" s="315">
        <v>43</v>
      </c>
      <c r="O17" s="315">
        <v>22</v>
      </c>
      <c r="P17" s="315">
        <v>45</v>
      </c>
      <c r="Q17" s="315">
        <v>21</v>
      </c>
      <c r="R17" s="315">
        <v>38</v>
      </c>
      <c r="S17" s="315">
        <v>8</v>
      </c>
      <c r="T17" s="316" t="s">
        <v>490</v>
      </c>
      <c r="U17" s="315">
        <v>6</v>
      </c>
      <c r="V17" s="315">
        <v>17</v>
      </c>
      <c r="W17" s="315">
        <v>15</v>
      </c>
      <c r="X17" s="316">
        <v>0</v>
      </c>
      <c r="Y17" s="315">
        <v>16</v>
      </c>
      <c r="Z17" s="316">
        <v>0</v>
      </c>
      <c r="AA17" s="316">
        <v>0</v>
      </c>
      <c r="AB17" s="315">
        <v>24</v>
      </c>
      <c r="AC17" s="316">
        <v>6</v>
      </c>
      <c r="AD17" s="315">
        <v>10</v>
      </c>
      <c r="AE17" s="316">
        <v>4</v>
      </c>
      <c r="AF17" s="315">
        <v>18</v>
      </c>
      <c r="AG17" s="315">
        <v>32</v>
      </c>
      <c r="AH17" s="316">
        <v>8</v>
      </c>
      <c r="AI17" s="316">
        <v>52</v>
      </c>
      <c r="AJ17" s="316">
        <v>27</v>
      </c>
      <c r="AK17" s="316">
        <v>9</v>
      </c>
    </row>
    <row r="18" spans="1:37" ht="15.75" customHeight="1">
      <c r="A18" s="49" t="s">
        <v>386</v>
      </c>
      <c r="B18" s="315">
        <f t="shared" si="1"/>
        <v>609</v>
      </c>
      <c r="C18" s="315">
        <v>36</v>
      </c>
      <c r="D18" s="315">
        <v>38</v>
      </c>
      <c r="E18" s="315">
        <v>12</v>
      </c>
      <c r="F18" s="315">
        <v>10</v>
      </c>
      <c r="G18" s="315">
        <v>15</v>
      </c>
      <c r="H18" s="315">
        <v>12</v>
      </c>
      <c r="I18" s="315">
        <v>9</v>
      </c>
      <c r="J18" s="315">
        <v>9</v>
      </c>
      <c r="K18" s="315">
        <v>25</v>
      </c>
      <c r="L18" s="315">
        <v>10</v>
      </c>
      <c r="M18" s="315">
        <v>24</v>
      </c>
      <c r="N18" s="315">
        <v>1</v>
      </c>
      <c r="O18" s="315">
        <v>16</v>
      </c>
      <c r="P18" s="315">
        <v>37</v>
      </c>
      <c r="Q18" s="315">
        <v>27</v>
      </c>
      <c r="R18" s="315">
        <v>41</v>
      </c>
      <c r="S18" s="315">
        <v>9</v>
      </c>
      <c r="T18" s="316" t="s">
        <v>490</v>
      </c>
      <c r="U18" s="315">
        <v>8</v>
      </c>
      <c r="V18" s="315">
        <v>20</v>
      </c>
      <c r="W18" s="315">
        <v>25</v>
      </c>
      <c r="X18" s="316">
        <v>0</v>
      </c>
      <c r="Y18" s="315">
        <v>20</v>
      </c>
      <c r="Z18" s="316">
        <v>0</v>
      </c>
      <c r="AA18" s="316">
        <v>0</v>
      </c>
      <c r="AB18" s="315">
        <v>32</v>
      </c>
      <c r="AC18" s="316">
        <v>7</v>
      </c>
      <c r="AD18" s="316">
        <v>14</v>
      </c>
      <c r="AE18" s="315">
        <v>7</v>
      </c>
      <c r="AF18" s="315">
        <v>11</v>
      </c>
      <c r="AG18" s="315">
        <v>39</v>
      </c>
      <c r="AH18" s="315">
        <v>7</v>
      </c>
      <c r="AI18" s="316">
        <v>52</v>
      </c>
      <c r="AJ18" s="316">
        <v>26</v>
      </c>
      <c r="AK18" s="316">
        <v>10</v>
      </c>
    </row>
    <row r="19" spans="1:37" ht="15.75" customHeight="1">
      <c r="A19" s="49" t="s">
        <v>418</v>
      </c>
      <c r="B19" s="315">
        <f t="shared" si="1"/>
        <v>562</v>
      </c>
      <c r="C19" s="315">
        <v>25</v>
      </c>
      <c r="D19" s="315">
        <v>32</v>
      </c>
      <c r="E19" s="315">
        <v>10</v>
      </c>
      <c r="F19" s="315">
        <v>0</v>
      </c>
      <c r="G19" s="315">
        <v>10</v>
      </c>
      <c r="H19" s="315">
        <v>11</v>
      </c>
      <c r="I19" s="315">
        <v>10</v>
      </c>
      <c r="J19" s="315">
        <v>11</v>
      </c>
      <c r="K19" s="315">
        <v>19</v>
      </c>
      <c r="L19" s="315">
        <v>9</v>
      </c>
      <c r="M19" s="315">
        <v>31</v>
      </c>
      <c r="N19" s="315">
        <v>0</v>
      </c>
      <c r="O19" s="315">
        <v>14</v>
      </c>
      <c r="P19" s="316">
        <v>34</v>
      </c>
      <c r="Q19" s="315">
        <v>22</v>
      </c>
      <c r="R19" s="315">
        <v>31</v>
      </c>
      <c r="S19" s="315">
        <v>10</v>
      </c>
      <c r="T19" s="316" t="s">
        <v>490</v>
      </c>
      <c r="U19" s="315">
        <v>15</v>
      </c>
      <c r="V19" s="315">
        <v>21</v>
      </c>
      <c r="W19" s="315">
        <v>28</v>
      </c>
      <c r="X19" s="316">
        <v>0</v>
      </c>
      <c r="Y19" s="315">
        <v>19</v>
      </c>
      <c r="Z19" s="316">
        <v>0</v>
      </c>
      <c r="AA19" s="316">
        <v>0</v>
      </c>
      <c r="AB19" s="315">
        <v>40</v>
      </c>
      <c r="AC19" s="316">
        <v>7</v>
      </c>
      <c r="AD19" s="316">
        <v>12</v>
      </c>
      <c r="AE19" s="316">
        <v>5</v>
      </c>
      <c r="AF19" s="315">
        <v>4</v>
      </c>
      <c r="AG19" s="315">
        <v>56</v>
      </c>
      <c r="AH19" s="315">
        <v>5</v>
      </c>
      <c r="AI19" s="316">
        <v>43</v>
      </c>
      <c r="AJ19" s="316">
        <v>20</v>
      </c>
      <c r="AK19" s="316">
        <v>8</v>
      </c>
    </row>
    <row r="20" spans="1:37" ht="15.75" customHeight="1">
      <c r="A20" s="49" t="s">
        <v>387</v>
      </c>
      <c r="B20" s="315">
        <f t="shared" si="1"/>
        <v>508</v>
      </c>
      <c r="C20" s="315">
        <v>14</v>
      </c>
      <c r="D20" s="315">
        <v>25</v>
      </c>
      <c r="E20" s="315">
        <v>15</v>
      </c>
      <c r="F20" s="316">
        <v>0</v>
      </c>
      <c r="G20" s="315">
        <v>11</v>
      </c>
      <c r="H20" s="315">
        <v>12</v>
      </c>
      <c r="I20" s="315">
        <v>10</v>
      </c>
      <c r="J20" s="315">
        <v>11</v>
      </c>
      <c r="K20" s="315">
        <v>16</v>
      </c>
      <c r="L20" s="315">
        <v>9</v>
      </c>
      <c r="M20" s="315">
        <v>28</v>
      </c>
      <c r="N20" s="315">
        <v>0</v>
      </c>
      <c r="O20" s="315">
        <v>14</v>
      </c>
      <c r="P20" s="316">
        <v>34</v>
      </c>
      <c r="Q20" s="315">
        <v>19</v>
      </c>
      <c r="R20" s="316">
        <v>29</v>
      </c>
      <c r="S20" s="315">
        <v>9</v>
      </c>
      <c r="T20" s="316" t="s">
        <v>490</v>
      </c>
      <c r="U20" s="315">
        <v>9</v>
      </c>
      <c r="V20" s="315">
        <v>25</v>
      </c>
      <c r="W20" s="316">
        <v>21</v>
      </c>
      <c r="X20" s="316">
        <v>0</v>
      </c>
      <c r="Y20" s="315">
        <v>14</v>
      </c>
      <c r="Z20" s="316">
        <v>0</v>
      </c>
      <c r="AA20" s="316">
        <v>0</v>
      </c>
      <c r="AB20" s="315">
        <v>16</v>
      </c>
      <c r="AC20" s="316">
        <v>9</v>
      </c>
      <c r="AD20" s="316">
        <v>10</v>
      </c>
      <c r="AE20" s="315">
        <v>6</v>
      </c>
      <c r="AF20" s="315">
        <v>10</v>
      </c>
      <c r="AG20" s="315">
        <v>40</v>
      </c>
      <c r="AH20" s="315">
        <v>6</v>
      </c>
      <c r="AI20" s="316">
        <v>47</v>
      </c>
      <c r="AJ20" s="316">
        <v>29</v>
      </c>
      <c r="AK20" s="316">
        <v>10</v>
      </c>
    </row>
    <row r="21" spans="1:37" ht="15.75" customHeight="1">
      <c r="A21" s="49" t="s">
        <v>388</v>
      </c>
      <c r="B21" s="315">
        <f t="shared" si="1"/>
        <v>342</v>
      </c>
      <c r="C21" s="315">
        <v>7</v>
      </c>
      <c r="D21" s="315">
        <v>10</v>
      </c>
      <c r="E21" s="315">
        <v>10</v>
      </c>
      <c r="F21" s="316">
        <v>0</v>
      </c>
      <c r="G21" s="316">
        <v>7</v>
      </c>
      <c r="H21" s="315">
        <v>11</v>
      </c>
      <c r="I21" s="315">
        <v>4</v>
      </c>
      <c r="J21" s="315">
        <v>5</v>
      </c>
      <c r="K21" s="315">
        <v>10</v>
      </c>
      <c r="L21" s="315">
        <v>5</v>
      </c>
      <c r="M21" s="315">
        <v>22</v>
      </c>
      <c r="N21" s="315">
        <v>0</v>
      </c>
      <c r="O21" s="315">
        <v>12</v>
      </c>
      <c r="P21" s="316">
        <v>27</v>
      </c>
      <c r="Q21" s="315">
        <v>13</v>
      </c>
      <c r="R21" s="316">
        <v>27</v>
      </c>
      <c r="S21" s="315">
        <v>1</v>
      </c>
      <c r="T21" s="316" t="s">
        <v>490</v>
      </c>
      <c r="U21" s="316">
        <v>1</v>
      </c>
      <c r="V21" s="316">
        <v>13</v>
      </c>
      <c r="W21" s="316">
        <v>10</v>
      </c>
      <c r="X21" s="316">
        <v>0</v>
      </c>
      <c r="Y21" s="316">
        <v>11</v>
      </c>
      <c r="Z21" s="316">
        <v>0</v>
      </c>
      <c r="AA21" s="316">
        <v>0</v>
      </c>
      <c r="AB21" s="315">
        <v>13</v>
      </c>
      <c r="AC21" s="316">
        <v>5</v>
      </c>
      <c r="AD21" s="316">
        <v>12</v>
      </c>
      <c r="AE21" s="316">
        <v>0</v>
      </c>
      <c r="AF21" s="315">
        <v>10</v>
      </c>
      <c r="AG21" s="315">
        <v>34</v>
      </c>
      <c r="AH21" s="315">
        <v>4</v>
      </c>
      <c r="AI21" s="316">
        <v>36</v>
      </c>
      <c r="AJ21" s="316">
        <v>15</v>
      </c>
      <c r="AK21" s="316">
        <v>7</v>
      </c>
    </row>
    <row r="22" spans="1:37" ht="15.75" customHeight="1">
      <c r="A22" s="49" t="s">
        <v>501</v>
      </c>
      <c r="B22" s="315">
        <f t="shared" si="1"/>
        <v>351</v>
      </c>
      <c r="C22" s="315">
        <v>9</v>
      </c>
      <c r="D22" s="315">
        <v>8</v>
      </c>
      <c r="E22" s="316">
        <v>3</v>
      </c>
      <c r="F22" s="316">
        <v>0</v>
      </c>
      <c r="G22" s="316">
        <v>4</v>
      </c>
      <c r="H22" s="315">
        <v>6</v>
      </c>
      <c r="I22" s="315">
        <v>4</v>
      </c>
      <c r="J22" s="315">
        <v>3</v>
      </c>
      <c r="K22" s="316">
        <v>9</v>
      </c>
      <c r="L22" s="316">
        <v>6</v>
      </c>
      <c r="M22" s="315">
        <v>26</v>
      </c>
      <c r="N22" s="315">
        <v>0</v>
      </c>
      <c r="O22" s="315">
        <v>14</v>
      </c>
      <c r="P22" s="316">
        <v>44</v>
      </c>
      <c r="Q22" s="315">
        <v>10</v>
      </c>
      <c r="R22" s="316">
        <v>31</v>
      </c>
      <c r="S22" s="316">
        <v>1</v>
      </c>
      <c r="T22" s="316" t="s">
        <v>490</v>
      </c>
      <c r="U22" s="316">
        <v>5</v>
      </c>
      <c r="V22" s="316">
        <v>10</v>
      </c>
      <c r="W22" s="315">
        <v>9</v>
      </c>
      <c r="X22" s="316">
        <v>0</v>
      </c>
      <c r="Y22" s="316">
        <v>12</v>
      </c>
      <c r="Z22" s="316">
        <v>0</v>
      </c>
      <c r="AA22" s="316">
        <v>0</v>
      </c>
      <c r="AB22" s="316">
        <v>17</v>
      </c>
      <c r="AC22" s="316">
        <v>4</v>
      </c>
      <c r="AD22" s="316">
        <v>10</v>
      </c>
      <c r="AE22" s="316">
        <v>0</v>
      </c>
      <c r="AF22" s="316">
        <v>5</v>
      </c>
      <c r="AG22" s="315">
        <v>33</v>
      </c>
      <c r="AH22" s="316">
        <v>5</v>
      </c>
      <c r="AI22" s="316">
        <v>40</v>
      </c>
      <c r="AJ22" s="378">
        <v>15</v>
      </c>
      <c r="AK22" s="378">
        <v>8</v>
      </c>
    </row>
    <row r="23" spans="1:37" ht="15.75" customHeight="1">
      <c r="A23" s="49" t="s">
        <v>419</v>
      </c>
      <c r="B23" s="315">
        <f t="shared" si="1"/>
        <v>447</v>
      </c>
      <c r="C23" s="315">
        <v>17</v>
      </c>
      <c r="D23" s="315">
        <v>15</v>
      </c>
      <c r="E23" s="315">
        <v>9</v>
      </c>
      <c r="F23" s="316">
        <v>0</v>
      </c>
      <c r="G23" s="315">
        <v>14</v>
      </c>
      <c r="H23" s="315">
        <v>11</v>
      </c>
      <c r="I23" s="315">
        <v>10</v>
      </c>
      <c r="J23" s="315">
        <v>4</v>
      </c>
      <c r="K23" s="315">
        <v>18</v>
      </c>
      <c r="L23" s="315">
        <v>11</v>
      </c>
      <c r="M23" s="315">
        <v>24</v>
      </c>
      <c r="N23" s="315">
        <v>0</v>
      </c>
      <c r="O23" s="315">
        <v>17</v>
      </c>
      <c r="P23" s="315">
        <v>45</v>
      </c>
      <c r="Q23" s="315">
        <v>20</v>
      </c>
      <c r="R23" s="316">
        <v>39</v>
      </c>
      <c r="S23" s="316">
        <v>7</v>
      </c>
      <c r="T23" s="316" t="s">
        <v>490</v>
      </c>
      <c r="U23" s="316">
        <v>4</v>
      </c>
      <c r="V23" s="316">
        <v>14</v>
      </c>
      <c r="W23" s="315">
        <v>16</v>
      </c>
      <c r="X23" s="316">
        <v>0</v>
      </c>
      <c r="Y23" s="316">
        <v>18</v>
      </c>
      <c r="Z23" s="316">
        <v>0</v>
      </c>
      <c r="AA23" s="316">
        <v>0</v>
      </c>
      <c r="AB23" s="316">
        <v>17</v>
      </c>
      <c r="AC23" s="316">
        <v>5</v>
      </c>
      <c r="AD23" s="316">
        <v>11</v>
      </c>
      <c r="AE23" s="316">
        <v>0</v>
      </c>
      <c r="AF23" s="315">
        <v>5</v>
      </c>
      <c r="AG23" s="315">
        <v>28</v>
      </c>
      <c r="AH23" s="316">
        <v>5</v>
      </c>
      <c r="AI23" s="316">
        <v>39</v>
      </c>
      <c r="AJ23" s="378">
        <v>16</v>
      </c>
      <c r="AK23" s="378">
        <v>8</v>
      </c>
    </row>
    <row r="24" spans="1:37" ht="15.75" customHeight="1">
      <c r="A24" s="49" t="s">
        <v>420</v>
      </c>
      <c r="B24" s="315">
        <f t="shared" si="1"/>
        <v>570</v>
      </c>
      <c r="C24" s="315">
        <v>25</v>
      </c>
      <c r="D24" s="315">
        <v>30</v>
      </c>
      <c r="E24" s="315">
        <v>15</v>
      </c>
      <c r="F24" s="315">
        <v>0</v>
      </c>
      <c r="G24" s="315">
        <v>16</v>
      </c>
      <c r="H24" s="315">
        <v>15</v>
      </c>
      <c r="I24" s="315">
        <v>13</v>
      </c>
      <c r="J24" s="315">
        <v>10</v>
      </c>
      <c r="K24" s="315">
        <v>20</v>
      </c>
      <c r="L24" s="315">
        <v>11</v>
      </c>
      <c r="M24" s="315">
        <v>27</v>
      </c>
      <c r="N24" s="315">
        <v>0</v>
      </c>
      <c r="O24" s="315">
        <v>19</v>
      </c>
      <c r="P24" s="315">
        <v>34</v>
      </c>
      <c r="Q24" s="315">
        <v>28</v>
      </c>
      <c r="R24" s="316">
        <v>48</v>
      </c>
      <c r="S24" s="315">
        <v>11</v>
      </c>
      <c r="T24" s="316" t="s">
        <v>490</v>
      </c>
      <c r="U24" s="315">
        <v>5</v>
      </c>
      <c r="V24" s="315">
        <v>20</v>
      </c>
      <c r="W24" s="315">
        <v>24</v>
      </c>
      <c r="X24" s="316">
        <v>0</v>
      </c>
      <c r="Y24" s="315">
        <v>18</v>
      </c>
      <c r="Z24" s="316">
        <v>0</v>
      </c>
      <c r="AA24" s="316">
        <v>0</v>
      </c>
      <c r="AB24" s="315">
        <v>26</v>
      </c>
      <c r="AC24" s="316">
        <v>8</v>
      </c>
      <c r="AD24" s="316">
        <v>9</v>
      </c>
      <c r="AE24" s="316">
        <v>0</v>
      </c>
      <c r="AF24" s="315">
        <v>13</v>
      </c>
      <c r="AG24" s="315">
        <v>37</v>
      </c>
      <c r="AH24" s="315">
        <v>6</v>
      </c>
      <c r="AI24" s="378">
        <v>37</v>
      </c>
      <c r="AJ24" s="378">
        <v>34</v>
      </c>
      <c r="AK24" s="378">
        <v>11</v>
      </c>
    </row>
    <row r="25" spans="1:37" ht="4.5" customHeight="1" thickBot="1">
      <c r="A25" s="63"/>
      <c r="B25" s="193"/>
      <c r="C25" s="193"/>
      <c r="D25" s="193"/>
      <c r="E25" s="193"/>
      <c r="F25" s="193"/>
      <c r="G25" s="193" t="s">
        <v>89</v>
      </c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 t="s">
        <v>89</v>
      </c>
      <c r="AD25" s="193"/>
      <c r="AE25" s="193"/>
      <c r="AF25" s="193"/>
      <c r="AG25" s="193"/>
      <c r="AH25" s="193" t="s">
        <v>89</v>
      </c>
      <c r="AI25" s="61"/>
      <c r="AJ25" s="61"/>
      <c r="AK25" s="61"/>
    </row>
    <row r="26" spans="1:34" ht="13.5">
      <c r="A26" s="14" t="s">
        <v>447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</row>
    <row r="27" spans="1:18" s="59" customFormat="1" ht="16.5" customHeight="1">
      <c r="A27" s="58"/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9"/>
      <c r="Q27" s="318"/>
      <c r="R27" s="320"/>
    </row>
    <row r="28" spans="2:18" s="59" customFormat="1" ht="4.5" customHeight="1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48"/>
    </row>
    <row r="29" spans="1:18" s="59" customFormat="1" ht="13.5">
      <c r="A29" s="50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48"/>
    </row>
    <row r="30" spans="1:18" s="59" customFormat="1" ht="13.5">
      <c r="A30" s="50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48"/>
    </row>
    <row r="31" spans="1:18" s="59" customFormat="1" ht="13.5">
      <c r="A31" s="50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48"/>
    </row>
    <row r="32" spans="1:18" s="59" customFormat="1" ht="13.5">
      <c r="A32" s="50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48"/>
    </row>
    <row r="33" spans="1:18" s="59" customFormat="1" ht="13.5">
      <c r="A33" s="50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48"/>
    </row>
    <row r="34" spans="1:18" s="59" customFormat="1" ht="13.5">
      <c r="A34" s="50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48"/>
    </row>
    <row r="35" spans="1:18" s="59" customFormat="1" ht="13.5">
      <c r="A35" s="5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48"/>
    </row>
    <row r="36" spans="1:18" s="59" customFormat="1" ht="13.5">
      <c r="A36" s="5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48"/>
    </row>
    <row r="37" spans="1:18" s="59" customFormat="1" ht="13.5">
      <c r="A37" s="5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96"/>
      <c r="N37" s="225"/>
      <c r="O37" s="225"/>
      <c r="P37" s="225"/>
      <c r="Q37" s="225"/>
      <c r="R37" s="248"/>
    </row>
    <row r="38" spans="1:18" s="59" customFormat="1" ht="13.5">
      <c r="A38" s="5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48"/>
    </row>
    <row r="39" spans="1:18" s="59" customFormat="1" ht="13.5">
      <c r="A39" s="5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96"/>
      <c r="N39" s="225"/>
      <c r="O39" s="225"/>
      <c r="P39" s="225"/>
      <c r="Q39" s="225"/>
      <c r="R39" s="248"/>
    </row>
    <row r="40" spans="1:18" s="59" customFormat="1" ht="13.5">
      <c r="A40" s="5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48"/>
    </row>
    <row r="41" spans="1:18" s="59" customFormat="1" ht="13.5">
      <c r="A41" s="5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96"/>
      <c r="N41" s="225"/>
      <c r="O41" s="225"/>
      <c r="P41" s="225"/>
      <c r="Q41" s="225"/>
      <c r="R41" s="248"/>
    </row>
    <row r="42" spans="1:18" s="59" customFormat="1" ht="13.5">
      <c r="A42" s="55"/>
      <c r="B42" s="296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96"/>
      <c r="N42" s="225"/>
      <c r="O42" s="225"/>
      <c r="P42" s="225"/>
      <c r="Q42" s="225"/>
      <c r="R42" s="248"/>
    </row>
    <row r="43" spans="1:18" s="59" customFormat="1" ht="13.5">
      <c r="A43" s="55"/>
      <c r="B43" s="296"/>
      <c r="C43" s="225"/>
      <c r="D43" s="225"/>
      <c r="E43" s="225"/>
      <c r="F43" s="296"/>
      <c r="G43" s="225"/>
      <c r="H43" s="225"/>
      <c r="I43" s="225"/>
      <c r="J43" s="225"/>
      <c r="K43" s="225"/>
      <c r="L43" s="225"/>
      <c r="M43" s="296"/>
      <c r="N43" s="225"/>
      <c r="O43" s="296"/>
      <c r="P43" s="225"/>
      <c r="Q43" s="225"/>
      <c r="R43" s="248"/>
    </row>
    <row r="44" spans="1:18" s="59" customFormat="1" ht="13.5">
      <c r="A44" s="55"/>
      <c r="B44" s="296"/>
      <c r="C44" s="296"/>
      <c r="D44" s="296"/>
      <c r="E44" s="296"/>
      <c r="F44" s="225"/>
      <c r="G44" s="225"/>
      <c r="H44" s="296"/>
      <c r="I44" s="296"/>
      <c r="J44" s="296"/>
      <c r="K44" s="225"/>
      <c r="L44" s="296"/>
      <c r="M44" s="296"/>
      <c r="N44" s="225"/>
      <c r="O44" s="296"/>
      <c r="P44" s="296"/>
      <c r="Q44" s="225"/>
      <c r="R44" s="321"/>
    </row>
    <row r="45" spans="1:18" s="59" customFormat="1" ht="13.5">
      <c r="A45" s="55"/>
      <c r="B45" s="296"/>
      <c r="C45" s="296"/>
      <c r="D45" s="225"/>
      <c r="E45" s="296"/>
      <c r="F45" s="296"/>
      <c r="G45" s="225"/>
      <c r="H45" s="296"/>
      <c r="I45" s="296"/>
      <c r="J45" s="225"/>
      <c r="K45" s="225"/>
      <c r="L45" s="296"/>
      <c r="M45" s="296"/>
      <c r="N45" s="225"/>
      <c r="O45" s="296"/>
      <c r="P45" s="225"/>
      <c r="Q45" s="225"/>
      <c r="R45" s="321"/>
    </row>
    <row r="46" spans="1:18" s="59" customFormat="1" ht="13.5">
      <c r="A46" s="55"/>
      <c r="B46" s="296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96"/>
      <c r="N46" s="225"/>
      <c r="O46" s="296"/>
      <c r="P46" s="225"/>
      <c r="Q46" s="225"/>
      <c r="R46" s="248"/>
    </row>
    <row r="47" spans="2:18" s="59" customFormat="1" ht="4.5" customHeight="1"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48"/>
    </row>
    <row r="48" spans="2:17" s="59" customFormat="1" ht="13.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2:17" s="59" customFormat="1" ht="13.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2:17" s="59" customFormat="1" ht="13.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2:17" s="59" customFormat="1" ht="13.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2:17" s="59" customFormat="1" ht="13.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2:17" s="59" customFormat="1" ht="13.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2:17" s="59" customFormat="1" ht="13.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2:17" s="59" customFormat="1" ht="13.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2:17" s="59" customFormat="1" ht="13.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2:17" s="59" customFormat="1" ht="13.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2:17" s="59" customFormat="1" ht="13.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2:17" s="59" customFormat="1" ht="13.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2:17" s="59" customFormat="1" ht="13.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2:17" s="59" customFormat="1" ht="13.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2:17" s="59" customFormat="1" ht="13.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2:17" s="59" customFormat="1" ht="13.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2:17" s="59" customFormat="1" ht="13.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2:17" s="59" customFormat="1" ht="13.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2:17" s="59" customFormat="1" ht="13.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2:17" s="59" customFormat="1" ht="13.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2:17" s="59" customFormat="1" ht="13.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2:17" s="59" customFormat="1" ht="13.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2:17" s="59" customFormat="1" ht="13.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2:17" s="59" customFormat="1" ht="13.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2:17" s="59" customFormat="1" ht="13.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2:17" s="59" customFormat="1" ht="13.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2:17" s="59" customFormat="1" ht="13.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2:17" s="59" customFormat="1" ht="13.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2:17" s="59" customFormat="1" ht="13.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2:17" s="59" customFormat="1" ht="13.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="59" customFormat="1" ht="13.5"/>
    <row r="79" s="59" customFormat="1" ht="13.5"/>
    <row r="80" s="59" customFormat="1" ht="13.5"/>
    <row r="81" s="59" customFormat="1" ht="13.5"/>
    <row r="82" s="59" customFormat="1" ht="13.5"/>
    <row r="83" s="59" customFormat="1" ht="13.5"/>
    <row r="84" s="59" customFormat="1" ht="13.5"/>
    <row r="85" s="59" customFormat="1" ht="13.5"/>
    <row r="86" s="59" customFormat="1" ht="13.5"/>
    <row r="87" s="59" customFormat="1" ht="13.5"/>
    <row r="88" s="59" customFormat="1" ht="13.5"/>
    <row r="89" s="59" customFormat="1" ht="13.5"/>
    <row r="90" s="59" customFormat="1" ht="13.5"/>
    <row r="91" s="59" customFormat="1" ht="13.5"/>
    <row r="92" s="59" customFormat="1" ht="13.5"/>
    <row r="93" s="59" customFormat="1" ht="13.5"/>
    <row r="94" s="59" customFormat="1" ht="13.5"/>
    <row r="95" s="59" customFormat="1" ht="13.5"/>
    <row r="96" s="59" customFormat="1" ht="13.5"/>
    <row r="97" s="59" customFormat="1" ht="13.5"/>
    <row r="98" s="59" customFormat="1" ht="13.5"/>
    <row r="99" s="59" customFormat="1" ht="13.5"/>
    <row r="100" s="59" customFormat="1" ht="13.5"/>
    <row r="101" s="59" customFormat="1" ht="13.5"/>
    <row r="102" s="59" customFormat="1" ht="13.5"/>
    <row r="103" s="59" customFormat="1" ht="13.5"/>
    <row r="104" s="59" customFormat="1" ht="13.5"/>
    <row r="105" s="59" customFormat="1" ht="13.5"/>
    <row r="106" s="59" customFormat="1" ht="13.5"/>
    <row r="107" s="59" customFormat="1" ht="13.5"/>
    <row r="108" s="59" customFormat="1" ht="13.5"/>
    <row r="109" s="59" customFormat="1" ht="13.5"/>
    <row r="110" s="59" customFormat="1" ht="13.5"/>
    <row r="111" s="59" customFormat="1" ht="13.5"/>
    <row r="112" s="59" customFormat="1" ht="13.5"/>
    <row r="113" s="59" customFormat="1" ht="13.5"/>
    <row r="114" s="59" customFormat="1" ht="13.5"/>
    <row r="115" s="59" customFormat="1" ht="13.5"/>
    <row r="116" s="59" customFormat="1" ht="13.5"/>
    <row r="117" s="59" customFormat="1" ht="13.5"/>
    <row r="118" s="59" customFormat="1" ht="13.5"/>
    <row r="119" s="59" customFormat="1" ht="13.5"/>
    <row r="120" s="59" customFormat="1" ht="13.5"/>
    <row r="121" s="59" customFormat="1" ht="13.5"/>
    <row r="122" s="59" customFormat="1" ht="13.5"/>
    <row r="123" s="59" customFormat="1" ht="13.5"/>
    <row r="124" s="59" customFormat="1" ht="13.5"/>
    <row r="125" s="59" customFormat="1" ht="13.5"/>
    <row r="126" s="59" customFormat="1" ht="13.5"/>
    <row r="127" s="59" customFormat="1" ht="13.5"/>
    <row r="128" s="59" customFormat="1" ht="13.5"/>
    <row r="129" s="59" customFormat="1" ht="13.5"/>
    <row r="130" s="59" customFormat="1" ht="13.5"/>
    <row r="131" s="59" customFormat="1" ht="13.5"/>
    <row r="132" s="59" customFormat="1" ht="13.5"/>
    <row r="133" s="59" customFormat="1" ht="13.5"/>
    <row r="134" s="59" customFormat="1" ht="13.5"/>
    <row r="135" s="59" customFormat="1" ht="13.5"/>
    <row r="136" s="59" customFormat="1" ht="13.5"/>
    <row r="137" s="59" customFormat="1" ht="13.5"/>
    <row r="138" s="59" customFormat="1" ht="13.5"/>
    <row r="139" s="59" customFormat="1" ht="13.5"/>
    <row r="140" s="59" customFormat="1" ht="13.5"/>
    <row r="141" s="59" customFormat="1" ht="13.5"/>
    <row r="142" s="59" customFormat="1" ht="13.5"/>
    <row r="143" s="59" customFormat="1" ht="13.5"/>
    <row r="144" s="59" customFormat="1" ht="13.5"/>
    <row r="145" s="59" customFormat="1" ht="13.5"/>
    <row r="146" s="59" customFormat="1" ht="13.5"/>
    <row r="147" s="59" customFormat="1" ht="13.5"/>
    <row r="148" s="59" customFormat="1" ht="13.5"/>
    <row r="149" s="59" customFormat="1" ht="13.5"/>
    <row r="150" s="59" customFormat="1" ht="13.5"/>
    <row r="151" s="59" customFormat="1" ht="13.5"/>
    <row r="152" s="59" customFormat="1" ht="13.5"/>
    <row r="153" s="59" customFormat="1" ht="13.5"/>
    <row r="154" s="59" customFormat="1" ht="13.5"/>
    <row r="155" s="59" customFormat="1" ht="13.5"/>
    <row r="156" s="59" customFormat="1" ht="13.5"/>
    <row r="157" s="59" customFormat="1" ht="13.5"/>
  </sheetData>
  <sheetProtection/>
  <mergeCells count="1">
    <mergeCell ref="A1:A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1.00390625" style="11" customWidth="1"/>
    <col min="2" max="2" width="6.625" style="11" customWidth="1"/>
    <col min="3" max="3" width="7.875" style="11" customWidth="1"/>
    <col min="4" max="4" width="6.75390625" style="11" customWidth="1"/>
    <col min="5" max="13" width="7.125" style="11" customWidth="1"/>
    <col min="14" max="16384" width="9.00390625" style="11" customWidth="1"/>
  </cols>
  <sheetData>
    <row r="1" spans="1:15" s="384" customFormat="1" ht="17.25" customHeight="1">
      <c r="A1" s="391" t="s">
        <v>121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83"/>
      <c r="O1" s="383"/>
    </row>
    <row r="2" spans="2:15" ht="4.5" customHeight="1">
      <c r="B2" s="246"/>
      <c r="C2" s="246"/>
      <c r="D2" s="246"/>
      <c r="E2" s="256"/>
      <c r="F2" s="510"/>
      <c r="G2" s="510"/>
      <c r="H2" s="256"/>
      <c r="I2" s="246"/>
      <c r="J2" s="246"/>
      <c r="K2" s="246"/>
      <c r="L2" s="246"/>
      <c r="M2" s="246"/>
      <c r="N2" s="7"/>
      <c r="O2" s="7"/>
    </row>
    <row r="3" spans="1:13" s="14" customFormat="1" ht="17.25" customHeight="1">
      <c r="A3" s="393" t="s">
        <v>282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2:13" s="14" customFormat="1" ht="4.5" customHeight="1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s="14" customFormat="1" ht="16.5" customHeight="1" thickBot="1">
      <c r="A5" s="25"/>
      <c r="B5" s="193"/>
      <c r="C5" s="193"/>
      <c r="D5" s="193"/>
      <c r="E5" s="193"/>
      <c r="F5" s="193"/>
      <c r="G5" s="193"/>
      <c r="H5" s="193" t="s">
        <v>536</v>
      </c>
      <c r="I5" s="498" t="s">
        <v>537</v>
      </c>
      <c r="J5" s="498"/>
      <c r="K5" s="498"/>
      <c r="L5" s="498"/>
      <c r="M5" s="498"/>
    </row>
    <row r="6" spans="1:15" s="14" customFormat="1" ht="16.5" customHeight="1">
      <c r="A6" s="511" t="s">
        <v>393</v>
      </c>
      <c r="B6" s="461" t="s">
        <v>281</v>
      </c>
      <c r="C6" s="459" t="s">
        <v>122</v>
      </c>
      <c r="D6" s="454"/>
      <c r="E6" s="459" t="s">
        <v>123</v>
      </c>
      <c r="F6" s="453"/>
      <c r="G6" s="453"/>
      <c r="H6" s="453"/>
      <c r="I6" s="453"/>
      <c r="J6" s="454"/>
      <c r="K6" s="459" t="s">
        <v>124</v>
      </c>
      <c r="L6" s="453"/>
      <c r="M6" s="453"/>
      <c r="N6" s="51"/>
      <c r="O6" s="51"/>
    </row>
    <row r="7" spans="1:15" s="14" customFormat="1" ht="16.5" customHeight="1">
      <c r="A7" s="511"/>
      <c r="B7" s="461"/>
      <c r="C7" s="513" t="s">
        <v>280</v>
      </c>
      <c r="D7" s="460" t="s">
        <v>278</v>
      </c>
      <c r="E7" s="513" t="s">
        <v>125</v>
      </c>
      <c r="F7" s="513"/>
      <c r="G7" s="513"/>
      <c r="H7" s="513" t="s">
        <v>126</v>
      </c>
      <c r="I7" s="513"/>
      <c r="J7" s="513"/>
      <c r="K7" s="448" t="s">
        <v>13</v>
      </c>
      <c r="L7" s="513" t="s">
        <v>220</v>
      </c>
      <c r="M7" s="448" t="s">
        <v>279</v>
      </c>
      <c r="N7" s="51"/>
      <c r="O7" s="51"/>
    </row>
    <row r="8" spans="1:15" s="14" customFormat="1" ht="37.5" customHeight="1">
      <c r="A8" s="512"/>
      <c r="B8" s="462"/>
      <c r="C8" s="513"/>
      <c r="D8" s="462"/>
      <c r="E8" s="232" t="s">
        <v>13</v>
      </c>
      <c r="F8" s="232" t="s">
        <v>220</v>
      </c>
      <c r="G8" s="232" t="s">
        <v>279</v>
      </c>
      <c r="H8" s="232" t="s">
        <v>13</v>
      </c>
      <c r="I8" s="232" t="s">
        <v>220</v>
      </c>
      <c r="J8" s="232" t="s">
        <v>279</v>
      </c>
      <c r="K8" s="453"/>
      <c r="L8" s="513"/>
      <c r="M8" s="453"/>
      <c r="N8" s="51"/>
      <c r="O8" s="51"/>
    </row>
    <row r="9" spans="1:13" s="14" customFormat="1" ht="4.5" customHeight="1">
      <c r="A9" s="2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</row>
    <row r="10" spans="1:13" s="14" customFormat="1" ht="15" customHeight="1">
      <c r="A10" s="28" t="s">
        <v>479</v>
      </c>
      <c r="B10" s="198">
        <v>303</v>
      </c>
      <c r="C10" s="198">
        <v>64736</v>
      </c>
      <c r="D10" s="198">
        <v>213.65016501650166</v>
      </c>
      <c r="E10" s="198">
        <v>27748</v>
      </c>
      <c r="F10" s="198">
        <v>25496</v>
      </c>
      <c r="G10" s="198">
        <v>2252</v>
      </c>
      <c r="H10" s="198">
        <v>6531</v>
      </c>
      <c r="I10" s="198">
        <v>3991</v>
      </c>
      <c r="J10" s="198">
        <v>2540</v>
      </c>
      <c r="K10" s="198">
        <v>30457</v>
      </c>
      <c r="L10" s="198">
        <v>16551</v>
      </c>
      <c r="M10" s="198">
        <v>13906</v>
      </c>
    </row>
    <row r="11" spans="1:13" s="14" customFormat="1" ht="15" customHeight="1">
      <c r="A11" s="28">
        <v>22</v>
      </c>
      <c r="B11" s="48">
        <v>303</v>
      </c>
      <c r="C11" s="48">
        <v>61173</v>
      </c>
      <c r="D11" s="48">
        <v>202</v>
      </c>
      <c r="E11" s="48">
        <v>25827</v>
      </c>
      <c r="F11" s="48">
        <v>23258</v>
      </c>
      <c r="G11" s="48">
        <v>2569</v>
      </c>
      <c r="H11" s="48">
        <v>6067</v>
      </c>
      <c r="I11" s="48">
        <v>3336</v>
      </c>
      <c r="J11" s="48">
        <v>2731</v>
      </c>
      <c r="K11" s="48">
        <v>29279</v>
      </c>
      <c r="L11" s="48">
        <v>13847</v>
      </c>
      <c r="M11" s="48">
        <v>15432</v>
      </c>
    </row>
    <row r="12" spans="1:13" s="14" customFormat="1" ht="15" customHeight="1">
      <c r="A12" s="28">
        <v>23</v>
      </c>
      <c r="B12" s="48">
        <v>303</v>
      </c>
      <c r="C12" s="48">
        <v>136516</v>
      </c>
      <c r="D12" s="48">
        <v>451</v>
      </c>
      <c r="E12" s="48">
        <v>68879</v>
      </c>
      <c r="F12" s="48">
        <v>64869</v>
      </c>
      <c r="G12" s="48">
        <v>4010</v>
      </c>
      <c r="H12" s="48">
        <v>10772</v>
      </c>
      <c r="I12" s="48">
        <v>5812</v>
      </c>
      <c r="J12" s="48">
        <v>4960</v>
      </c>
      <c r="K12" s="48">
        <v>56865</v>
      </c>
      <c r="L12" s="48">
        <v>39621</v>
      </c>
      <c r="M12" s="48">
        <v>17244</v>
      </c>
    </row>
    <row r="13" spans="1:13" s="14" customFormat="1" ht="15" customHeight="1">
      <c r="A13" s="28">
        <v>24</v>
      </c>
      <c r="B13" s="48">
        <v>308</v>
      </c>
      <c r="C13" s="48">
        <v>72690</v>
      </c>
      <c r="D13" s="48">
        <v>236</v>
      </c>
      <c r="E13" s="48">
        <v>29187</v>
      </c>
      <c r="F13" s="48">
        <v>25717</v>
      </c>
      <c r="G13" s="48">
        <v>3470</v>
      </c>
      <c r="H13" s="48">
        <v>9476</v>
      </c>
      <c r="I13" s="48">
        <v>3665</v>
      </c>
      <c r="J13" s="48">
        <v>5811</v>
      </c>
      <c r="K13" s="48">
        <v>34027</v>
      </c>
      <c r="L13" s="48">
        <v>18176</v>
      </c>
      <c r="M13" s="48">
        <v>15851</v>
      </c>
    </row>
    <row r="14" spans="1:13" s="7" customFormat="1" ht="15" customHeight="1">
      <c r="A14" s="141">
        <v>25</v>
      </c>
      <c r="B14" s="151">
        <f>SUM(B16:B27)</f>
        <v>307</v>
      </c>
      <c r="C14" s="151">
        <f>SUM(C16:C27)</f>
        <v>67903</v>
      </c>
      <c r="D14" s="151">
        <v>221</v>
      </c>
      <c r="E14" s="151">
        <f aca="true" t="shared" si="0" ref="E14:M14">SUM(E16:E27)</f>
        <v>25035</v>
      </c>
      <c r="F14" s="151">
        <f t="shared" si="0"/>
        <v>22376</v>
      </c>
      <c r="G14" s="151">
        <f t="shared" si="0"/>
        <v>2659</v>
      </c>
      <c r="H14" s="151">
        <f t="shared" si="0"/>
        <v>12635</v>
      </c>
      <c r="I14" s="151">
        <f t="shared" si="0"/>
        <v>6068</v>
      </c>
      <c r="J14" s="151">
        <f t="shared" si="0"/>
        <v>6567</v>
      </c>
      <c r="K14" s="151">
        <f t="shared" si="0"/>
        <v>30233</v>
      </c>
      <c r="L14" s="151">
        <f t="shared" si="0"/>
        <v>15247</v>
      </c>
      <c r="M14" s="151">
        <f t="shared" si="0"/>
        <v>14986</v>
      </c>
    </row>
    <row r="15" spans="1:13" s="14" customFormat="1" ht="11.25" customHeight="1">
      <c r="A15" s="28"/>
      <c r="B15" s="198"/>
      <c r="C15" s="198"/>
      <c r="D15" s="151"/>
      <c r="E15" s="198"/>
      <c r="F15" s="198"/>
      <c r="G15" s="198"/>
      <c r="H15" s="198"/>
      <c r="I15" s="198"/>
      <c r="J15" s="198"/>
      <c r="K15" s="198"/>
      <c r="L15" s="198"/>
      <c r="M15" s="198"/>
    </row>
    <row r="16" spans="1:13" s="14" customFormat="1" ht="15" customHeight="1">
      <c r="A16" s="49" t="s">
        <v>500</v>
      </c>
      <c r="B16" s="198">
        <v>26</v>
      </c>
      <c r="C16" s="198">
        <f>E16+H16+K16</f>
        <v>5611</v>
      </c>
      <c r="D16" s="48">
        <v>216</v>
      </c>
      <c r="E16" s="48">
        <f>F16+G16</f>
        <v>1867</v>
      </c>
      <c r="F16" s="48">
        <v>1527</v>
      </c>
      <c r="G16" s="198">
        <v>340</v>
      </c>
      <c r="H16" s="48">
        <f>I16+J16</f>
        <v>944</v>
      </c>
      <c r="I16" s="198">
        <v>815</v>
      </c>
      <c r="J16" s="198">
        <v>129</v>
      </c>
      <c r="K16" s="48">
        <f>L16+M16</f>
        <v>2800</v>
      </c>
      <c r="L16" s="198">
        <v>887</v>
      </c>
      <c r="M16" s="198">
        <v>1913</v>
      </c>
    </row>
    <row r="17" spans="1:13" s="14" customFormat="1" ht="15" customHeight="1">
      <c r="A17" s="49" t="s">
        <v>474</v>
      </c>
      <c r="B17" s="198">
        <v>27</v>
      </c>
      <c r="C17" s="198">
        <f aca="true" t="shared" si="1" ref="C17:C27">E17+H17+K17</f>
        <v>7066</v>
      </c>
      <c r="D17" s="48">
        <v>262</v>
      </c>
      <c r="E17" s="48">
        <f aca="true" t="shared" si="2" ref="E17:E27">F17+G17</f>
        <v>3249</v>
      </c>
      <c r="F17" s="48">
        <v>2828</v>
      </c>
      <c r="G17" s="198">
        <v>421</v>
      </c>
      <c r="H17" s="48">
        <f aca="true" t="shared" si="3" ref="H17:H27">I17+J17</f>
        <v>1118</v>
      </c>
      <c r="I17" s="198">
        <v>781</v>
      </c>
      <c r="J17" s="198">
        <v>337</v>
      </c>
      <c r="K17" s="48">
        <f aca="true" t="shared" si="4" ref="K17:K27">L17+M17</f>
        <v>2699</v>
      </c>
      <c r="L17" s="198">
        <v>1671</v>
      </c>
      <c r="M17" s="198">
        <v>1028</v>
      </c>
    </row>
    <row r="18" spans="1:13" s="14" customFormat="1" ht="15" customHeight="1">
      <c r="A18" s="49" t="s">
        <v>383</v>
      </c>
      <c r="B18" s="198">
        <v>26</v>
      </c>
      <c r="C18" s="198">
        <f t="shared" si="1"/>
        <v>9401</v>
      </c>
      <c r="D18" s="48">
        <v>362</v>
      </c>
      <c r="E18" s="48">
        <f t="shared" si="2"/>
        <v>3343</v>
      </c>
      <c r="F18" s="48">
        <v>3223</v>
      </c>
      <c r="G18" s="198">
        <v>120</v>
      </c>
      <c r="H18" s="48">
        <f t="shared" si="3"/>
        <v>2438</v>
      </c>
      <c r="I18" s="198">
        <v>2333</v>
      </c>
      <c r="J18" s="198">
        <v>105</v>
      </c>
      <c r="K18" s="48">
        <f t="shared" si="4"/>
        <v>3620</v>
      </c>
      <c r="L18" s="198">
        <v>3193</v>
      </c>
      <c r="M18" s="198">
        <v>427</v>
      </c>
    </row>
    <row r="19" spans="1:13" s="14" customFormat="1" ht="15" customHeight="1">
      <c r="A19" s="49" t="s">
        <v>384</v>
      </c>
      <c r="B19" s="198">
        <v>26</v>
      </c>
      <c r="C19" s="198">
        <f t="shared" si="1"/>
        <v>3271</v>
      </c>
      <c r="D19" s="48">
        <v>126</v>
      </c>
      <c r="E19" s="48">
        <f t="shared" si="2"/>
        <v>1791</v>
      </c>
      <c r="F19" s="48">
        <v>1639</v>
      </c>
      <c r="G19" s="198">
        <v>152</v>
      </c>
      <c r="H19" s="48">
        <f t="shared" si="3"/>
        <v>219</v>
      </c>
      <c r="I19" s="198">
        <v>215</v>
      </c>
      <c r="J19" s="198">
        <v>4</v>
      </c>
      <c r="K19" s="48">
        <f t="shared" si="4"/>
        <v>1261</v>
      </c>
      <c r="L19" s="198">
        <v>700</v>
      </c>
      <c r="M19" s="198">
        <v>561</v>
      </c>
    </row>
    <row r="20" spans="1:13" s="14" customFormat="1" ht="15" customHeight="1">
      <c r="A20" s="49" t="s">
        <v>385</v>
      </c>
      <c r="B20" s="198">
        <v>28</v>
      </c>
      <c r="C20" s="198">
        <f t="shared" si="1"/>
        <v>5122</v>
      </c>
      <c r="D20" s="48">
        <v>183</v>
      </c>
      <c r="E20" s="48">
        <f t="shared" si="2"/>
        <v>3027</v>
      </c>
      <c r="F20" s="48">
        <v>2538</v>
      </c>
      <c r="G20" s="198">
        <v>489</v>
      </c>
      <c r="H20" s="48">
        <f t="shared" si="3"/>
        <v>377</v>
      </c>
      <c r="I20" s="198">
        <v>287</v>
      </c>
      <c r="J20" s="198">
        <v>90</v>
      </c>
      <c r="K20" s="48">
        <f t="shared" si="4"/>
        <v>1718</v>
      </c>
      <c r="L20" s="198">
        <v>1020</v>
      </c>
      <c r="M20" s="198">
        <v>698</v>
      </c>
    </row>
    <row r="21" spans="1:13" s="14" customFormat="1" ht="15" customHeight="1">
      <c r="A21" s="49" t="s">
        <v>386</v>
      </c>
      <c r="B21" s="198">
        <v>25</v>
      </c>
      <c r="C21" s="198">
        <f t="shared" si="1"/>
        <v>2915</v>
      </c>
      <c r="D21" s="48">
        <v>117</v>
      </c>
      <c r="E21" s="48">
        <f t="shared" si="2"/>
        <v>1439</v>
      </c>
      <c r="F21" s="48">
        <v>1349</v>
      </c>
      <c r="G21" s="198">
        <v>90</v>
      </c>
      <c r="H21" s="48">
        <f t="shared" si="3"/>
        <v>426</v>
      </c>
      <c r="I21" s="198">
        <v>256</v>
      </c>
      <c r="J21" s="198">
        <v>170</v>
      </c>
      <c r="K21" s="48">
        <f t="shared" si="4"/>
        <v>1050</v>
      </c>
      <c r="L21" s="198">
        <v>519</v>
      </c>
      <c r="M21" s="198">
        <v>531</v>
      </c>
    </row>
    <row r="22" spans="1:13" s="14" customFormat="1" ht="15" customHeight="1">
      <c r="A22" s="49" t="s">
        <v>475</v>
      </c>
      <c r="B22" s="198">
        <v>27</v>
      </c>
      <c r="C22" s="198">
        <f t="shared" si="1"/>
        <v>5845</v>
      </c>
      <c r="D22" s="48">
        <v>216</v>
      </c>
      <c r="E22" s="48">
        <f t="shared" si="2"/>
        <v>1982</v>
      </c>
      <c r="F22" s="48">
        <v>1915</v>
      </c>
      <c r="G22" s="198">
        <v>67</v>
      </c>
      <c r="H22" s="48">
        <f t="shared" si="3"/>
        <v>1603</v>
      </c>
      <c r="I22" s="198">
        <v>617</v>
      </c>
      <c r="J22" s="198">
        <v>986</v>
      </c>
      <c r="K22" s="48">
        <f t="shared" si="4"/>
        <v>2260</v>
      </c>
      <c r="L22" s="198">
        <v>1654</v>
      </c>
      <c r="M22" s="198">
        <v>606</v>
      </c>
    </row>
    <row r="23" spans="1:13" s="14" customFormat="1" ht="15" customHeight="1">
      <c r="A23" s="49" t="s">
        <v>387</v>
      </c>
      <c r="B23" s="239">
        <v>26</v>
      </c>
      <c r="C23" s="198">
        <f t="shared" si="1"/>
        <v>5927</v>
      </c>
      <c r="D23" s="48">
        <v>228</v>
      </c>
      <c r="E23" s="48">
        <f t="shared" si="2"/>
        <v>2032</v>
      </c>
      <c r="F23" s="48">
        <v>1925</v>
      </c>
      <c r="G23" s="239">
        <v>107</v>
      </c>
      <c r="H23" s="48">
        <f t="shared" si="3"/>
        <v>885</v>
      </c>
      <c r="I23" s="239">
        <v>357</v>
      </c>
      <c r="J23" s="239">
        <v>528</v>
      </c>
      <c r="K23" s="48">
        <f t="shared" si="4"/>
        <v>3010</v>
      </c>
      <c r="L23" s="239">
        <v>2271</v>
      </c>
      <c r="M23" s="239">
        <v>739</v>
      </c>
    </row>
    <row r="24" spans="1:13" s="14" customFormat="1" ht="15" customHeight="1">
      <c r="A24" s="49" t="s">
        <v>388</v>
      </c>
      <c r="B24" s="239">
        <v>23</v>
      </c>
      <c r="C24" s="198">
        <f t="shared" si="1"/>
        <v>3788</v>
      </c>
      <c r="D24" s="48">
        <v>165</v>
      </c>
      <c r="E24" s="48">
        <f t="shared" si="2"/>
        <v>862</v>
      </c>
      <c r="F24" s="48">
        <v>766</v>
      </c>
      <c r="G24" s="239">
        <v>96</v>
      </c>
      <c r="H24" s="48">
        <f t="shared" si="3"/>
        <v>1195</v>
      </c>
      <c r="I24" s="239">
        <v>34</v>
      </c>
      <c r="J24" s="239">
        <v>1161</v>
      </c>
      <c r="K24" s="48">
        <f t="shared" si="4"/>
        <v>1731</v>
      </c>
      <c r="L24" s="239">
        <v>610</v>
      </c>
      <c r="M24" s="239">
        <v>1121</v>
      </c>
    </row>
    <row r="25" spans="1:13" s="14" customFormat="1" ht="15" customHeight="1">
      <c r="A25" s="49" t="s">
        <v>501</v>
      </c>
      <c r="B25" s="239">
        <v>24</v>
      </c>
      <c r="C25" s="198">
        <f t="shared" si="1"/>
        <v>7650</v>
      </c>
      <c r="D25" s="48">
        <v>319</v>
      </c>
      <c r="E25" s="48">
        <f t="shared" si="2"/>
        <v>1488</v>
      </c>
      <c r="F25" s="48">
        <v>1269</v>
      </c>
      <c r="G25" s="239">
        <v>219</v>
      </c>
      <c r="H25" s="48">
        <f t="shared" si="3"/>
        <v>1988</v>
      </c>
      <c r="I25" s="239">
        <v>135</v>
      </c>
      <c r="J25" s="239">
        <v>1853</v>
      </c>
      <c r="K25" s="48">
        <f t="shared" si="4"/>
        <v>4174</v>
      </c>
      <c r="L25" s="239">
        <v>1028</v>
      </c>
      <c r="M25" s="239">
        <v>3146</v>
      </c>
    </row>
    <row r="26" spans="1:13" s="14" customFormat="1" ht="15" customHeight="1">
      <c r="A26" s="49" t="s">
        <v>476</v>
      </c>
      <c r="B26" s="239">
        <v>23</v>
      </c>
      <c r="C26" s="198">
        <f t="shared" si="1"/>
        <v>7449</v>
      </c>
      <c r="D26" s="48">
        <v>324</v>
      </c>
      <c r="E26" s="48">
        <f t="shared" si="2"/>
        <v>1742</v>
      </c>
      <c r="F26" s="48">
        <v>1479</v>
      </c>
      <c r="G26" s="239">
        <v>263</v>
      </c>
      <c r="H26" s="48">
        <f t="shared" si="3"/>
        <v>1241</v>
      </c>
      <c r="I26" s="239">
        <v>84</v>
      </c>
      <c r="J26" s="239">
        <v>1157</v>
      </c>
      <c r="K26" s="48">
        <f t="shared" si="4"/>
        <v>4466</v>
      </c>
      <c r="L26" s="239">
        <v>1082</v>
      </c>
      <c r="M26" s="239">
        <v>3384</v>
      </c>
    </row>
    <row r="27" spans="1:13" s="14" customFormat="1" ht="15" customHeight="1">
      <c r="A27" s="49" t="s">
        <v>477</v>
      </c>
      <c r="B27" s="198">
        <v>26</v>
      </c>
      <c r="C27" s="198">
        <f t="shared" si="1"/>
        <v>3858</v>
      </c>
      <c r="D27" s="48">
        <v>148</v>
      </c>
      <c r="E27" s="48">
        <f t="shared" si="2"/>
        <v>2213</v>
      </c>
      <c r="F27" s="48">
        <v>1918</v>
      </c>
      <c r="G27" s="198">
        <v>295</v>
      </c>
      <c r="H27" s="48">
        <f t="shared" si="3"/>
        <v>201</v>
      </c>
      <c r="I27" s="198">
        <v>154</v>
      </c>
      <c r="J27" s="198">
        <v>47</v>
      </c>
      <c r="K27" s="48">
        <f t="shared" si="4"/>
        <v>1444</v>
      </c>
      <c r="L27" s="198">
        <v>612</v>
      </c>
      <c r="M27" s="198">
        <v>832</v>
      </c>
    </row>
    <row r="28" spans="1:13" s="14" customFormat="1" ht="4.5" customHeight="1" thickBot="1">
      <c r="A28" s="29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13" s="14" customFormat="1" ht="15" customHeight="1">
      <c r="A29" s="14" t="s">
        <v>353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</row>
  </sheetData>
  <sheetProtection/>
  <mergeCells count="16">
    <mergeCell ref="D7:D8"/>
    <mergeCell ref="E7:G7"/>
    <mergeCell ref="H7:J7"/>
    <mergeCell ref="K7:K8"/>
    <mergeCell ref="L7:L8"/>
    <mergeCell ref="M7:M8"/>
    <mergeCell ref="A1:M1"/>
    <mergeCell ref="F2:G2"/>
    <mergeCell ref="A3:M3"/>
    <mergeCell ref="I5:M5"/>
    <mergeCell ref="A6:A8"/>
    <mergeCell ref="B6:B8"/>
    <mergeCell ref="C6:D6"/>
    <mergeCell ref="E6:J6"/>
    <mergeCell ref="K6:M6"/>
    <mergeCell ref="C7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J21" sqref="J21"/>
    </sheetView>
  </sheetViews>
  <sheetFormatPr defaultColWidth="9.00390625" defaultRowHeight="13.5"/>
  <cols>
    <col min="1" max="1" width="11.00390625" style="11" customWidth="1"/>
    <col min="2" max="2" width="6.625" style="11" customWidth="1"/>
    <col min="3" max="3" width="7.875" style="11" customWidth="1"/>
    <col min="4" max="4" width="6.75390625" style="11" customWidth="1"/>
    <col min="5" max="13" width="7.125" style="11" customWidth="1"/>
    <col min="14" max="16384" width="9.00390625" style="11" customWidth="1"/>
  </cols>
  <sheetData>
    <row r="1" spans="1:13" s="14" customFormat="1" ht="17.25">
      <c r="A1" s="393" t="s">
        <v>354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s="14" customFormat="1" ht="4.5" customHeight="1">
      <c r="A2" s="43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s="14" customFormat="1" ht="16.5" customHeight="1" thickBot="1">
      <c r="A3" s="34"/>
      <c r="B3" s="193"/>
      <c r="C3" s="193"/>
      <c r="D3" s="193"/>
      <c r="E3" s="193"/>
      <c r="F3" s="193"/>
      <c r="G3" s="193"/>
      <c r="H3" s="193" t="s">
        <v>538</v>
      </c>
      <c r="I3" s="498" t="s">
        <v>537</v>
      </c>
      <c r="J3" s="498"/>
      <c r="K3" s="498"/>
      <c r="L3" s="498"/>
      <c r="M3" s="498"/>
    </row>
    <row r="4" spans="1:13" s="14" customFormat="1" ht="16.5" customHeight="1">
      <c r="A4" s="511" t="s">
        <v>380</v>
      </c>
      <c r="B4" s="461" t="s">
        <v>281</v>
      </c>
      <c r="C4" s="459" t="s">
        <v>122</v>
      </c>
      <c r="D4" s="454"/>
      <c r="E4" s="459" t="s">
        <v>123</v>
      </c>
      <c r="F4" s="453"/>
      <c r="G4" s="453"/>
      <c r="H4" s="453"/>
      <c r="I4" s="453"/>
      <c r="J4" s="454"/>
      <c r="K4" s="459" t="s">
        <v>124</v>
      </c>
      <c r="L4" s="453"/>
      <c r="M4" s="453"/>
    </row>
    <row r="5" spans="1:13" s="14" customFormat="1" ht="16.5" customHeight="1">
      <c r="A5" s="511"/>
      <c r="B5" s="461"/>
      <c r="C5" s="513" t="s">
        <v>280</v>
      </c>
      <c r="D5" s="460" t="s">
        <v>278</v>
      </c>
      <c r="E5" s="513" t="s">
        <v>125</v>
      </c>
      <c r="F5" s="513"/>
      <c r="G5" s="513"/>
      <c r="H5" s="513" t="s">
        <v>126</v>
      </c>
      <c r="I5" s="513"/>
      <c r="J5" s="513"/>
      <c r="K5" s="448" t="s">
        <v>13</v>
      </c>
      <c r="L5" s="513" t="s">
        <v>220</v>
      </c>
      <c r="M5" s="448" t="s">
        <v>279</v>
      </c>
    </row>
    <row r="6" spans="1:17" s="14" customFormat="1" ht="37.5" customHeight="1">
      <c r="A6" s="512"/>
      <c r="B6" s="462"/>
      <c r="C6" s="513"/>
      <c r="D6" s="462"/>
      <c r="E6" s="232" t="s">
        <v>13</v>
      </c>
      <c r="F6" s="232" t="s">
        <v>220</v>
      </c>
      <c r="G6" s="232" t="s">
        <v>279</v>
      </c>
      <c r="H6" s="232" t="s">
        <v>13</v>
      </c>
      <c r="I6" s="232" t="s">
        <v>220</v>
      </c>
      <c r="J6" s="232" t="s">
        <v>279</v>
      </c>
      <c r="K6" s="453"/>
      <c r="L6" s="513"/>
      <c r="M6" s="453"/>
      <c r="Q6" s="11"/>
    </row>
    <row r="7" spans="1:17" s="14" customFormat="1" ht="5.25" customHeight="1">
      <c r="A7" s="91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Q7" s="11"/>
    </row>
    <row r="8" spans="1:13" s="14" customFormat="1" ht="15" customHeight="1">
      <c r="A8" s="28" t="s">
        <v>479</v>
      </c>
      <c r="B8" s="198">
        <v>303</v>
      </c>
      <c r="C8" s="198">
        <v>11028</v>
      </c>
      <c r="D8" s="198">
        <f>C8/B8</f>
        <v>36.396039603960396</v>
      </c>
      <c r="E8" s="198">
        <v>3114</v>
      </c>
      <c r="F8" s="198">
        <v>3085</v>
      </c>
      <c r="G8" s="198">
        <v>29</v>
      </c>
      <c r="H8" s="198">
        <v>412</v>
      </c>
      <c r="I8" s="198">
        <v>351</v>
      </c>
      <c r="J8" s="198">
        <v>61</v>
      </c>
      <c r="K8" s="198">
        <v>7502</v>
      </c>
      <c r="L8" s="198">
        <v>7153</v>
      </c>
      <c r="M8" s="198">
        <v>349</v>
      </c>
    </row>
    <row r="9" spans="1:13" s="14" customFormat="1" ht="15" customHeight="1">
      <c r="A9" s="28">
        <v>22</v>
      </c>
      <c r="B9" s="198">
        <v>303</v>
      </c>
      <c r="C9" s="198">
        <v>11907</v>
      </c>
      <c r="D9" s="198">
        <f>C9/B9</f>
        <v>39.2970297029703</v>
      </c>
      <c r="E9" s="198">
        <v>3579</v>
      </c>
      <c r="F9" s="198">
        <v>3536</v>
      </c>
      <c r="G9" s="198">
        <v>43</v>
      </c>
      <c r="H9" s="198">
        <v>562</v>
      </c>
      <c r="I9" s="198">
        <v>562</v>
      </c>
      <c r="J9" s="198">
        <v>0</v>
      </c>
      <c r="K9" s="198">
        <v>7766</v>
      </c>
      <c r="L9" s="198">
        <v>6898</v>
      </c>
      <c r="M9" s="198">
        <v>868</v>
      </c>
    </row>
    <row r="10" spans="1:13" s="14" customFormat="1" ht="15" customHeight="1">
      <c r="A10" s="28">
        <v>23</v>
      </c>
      <c r="B10" s="198">
        <v>302</v>
      </c>
      <c r="C10" s="198">
        <v>27784</v>
      </c>
      <c r="D10" s="198">
        <f>C10/B10</f>
        <v>92</v>
      </c>
      <c r="E10" s="198">
        <v>14878</v>
      </c>
      <c r="F10" s="198">
        <v>14587</v>
      </c>
      <c r="G10" s="198">
        <v>291</v>
      </c>
      <c r="H10" s="198">
        <v>947</v>
      </c>
      <c r="I10" s="198">
        <v>945</v>
      </c>
      <c r="J10" s="198">
        <v>2</v>
      </c>
      <c r="K10" s="198">
        <v>11959</v>
      </c>
      <c r="L10" s="198">
        <v>9736</v>
      </c>
      <c r="M10" s="198">
        <v>2223</v>
      </c>
    </row>
    <row r="11" spans="1:13" s="14" customFormat="1" ht="15" customHeight="1">
      <c r="A11" s="28">
        <v>24</v>
      </c>
      <c r="B11" s="198">
        <v>308</v>
      </c>
      <c r="C11" s="198">
        <v>13994</v>
      </c>
      <c r="D11" s="198">
        <f>C11/B11</f>
        <v>45.435064935064936</v>
      </c>
      <c r="E11" s="198">
        <v>3227</v>
      </c>
      <c r="F11" s="198">
        <v>3173</v>
      </c>
      <c r="G11" s="198">
        <v>54</v>
      </c>
      <c r="H11" s="198">
        <v>378</v>
      </c>
      <c r="I11" s="198">
        <v>377</v>
      </c>
      <c r="J11" s="198">
        <v>1</v>
      </c>
      <c r="K11" s="198">
        <v>10389</v>
      </c>
      <c r="L11" s="198">
        <v>8151</v>
      </c>
      <c r="M11" s="198">
        <v>2238</v>
      </c>
    </row>
    <row r="12" spans="1:13" ht="15" customHeight="1">
      <c r="A12" s="28">
        <v>25</v>
      </c>
      <c r="B12" s="246">
        <f>SUM(B14:B25)</f>
        <v>307</v>
      </c>
      <c r="C12" s="246">
        <f>SUM(C14:C25)</f>
        <v>13539</v>
      </c>
      <c r="D12" s="246">
        <f>C12/B12</f>
        <v>44.100977198697066</v>
      </c>
      <c r="E12" s="246">
        <f>SUM(E14:E25)</f>
        <v>3176</v>
      </c>
      <c r="F12" s="246">
        <f aca="true" t="shared" si="0" ref="F12:M12">SUM(F14:F25)</f>
        <v>3089</v>
      </c>
      <c r="G12" s="246">
        <f t="shared" si="0"/>
        <v>87</v>
      </c>
      <c r="H12" s="246">
        <f t="shared" si="0"/>
        <v>535</v>
      </c>
      <c r="I12" s="246">
        <f t="shared" si="0"/>
        <v>494</v>
      </c>
      <c r="J12" s="246">
        <f t="shared" si="0"/>
        <v>41</v>
      </c>
      <c r="K12" s="246">
        <f t="shared" si="0"/>
        <v>9828</v>
      </c>
      <c r="L12" s="246">
        <f t="shared" si="0"/>
        <v>6561</v>
      </c>
      <c r="M12" s="246">
        <f t="shared" si="0"/>
        <v>3267</v>
      </c>
    </row>
    <row r="13" spans="1:13" ht="11.25" customHeight="1">
      <c r="A13" s="28"/>
      <c r="B13" s="198"/>
      <c r="C13" s="198"/>
      <c r="D13" s="246"/>
      <c r="E13" s="198"/>
      <c r="F13" s="198"/>
      <c r="G13" s="198"/>
      <c r="H13" s="198"/>
      <c r="I13" s="198"/>
      <c r="J13" s="198"/>
      <c r="K13" s="198"/>
      <c r="L13" s="198"/>
      <c r="M13" s="198"/>
    </row>
    <row r="14" spans="1:13" s="14" customFormat="1" ht="15" customHeight="1">
      <c r="A14" s="49" t="s">
        <v>500</v>
      </c>
      <c r="B14" s="198">
        <v>26</v>
      </c>
      <c r="C14" s="198">
        <f>E14+H14+K14</f>
        <v>1041</v>
      </c>
      <c r="D14" s="198">
        <v>40.03846153846154</v>
      </c>
      <c r="E14" s="198">
        <f>F14+G14</f>
        <v>322</v>
      </c>
      <c r="F14" s="198">
        <v>314</v>
      </c>
      <c r="G14" s="198">
        <v>8</v>
      </c>
      <c r="H14" s="198">
        <f>I14+J14</f>
        <v>21</v>
      </c>
      <c r="I14" s="198">
        <v>21</v>
      </c>
      <c r="J14" s="239">
        <v>0</v>
      </c>
      <c r="K14" s="198">
        <f>L14+M14</f>
        <v>698</v>
      </c>
      <c r="L14" s="198">
        <v>635</v>
      </c>
      <c r="M14" s="198">
        <v>63</v>
      </c>
    </row>
    <row r="15" spans="1:13" s="14" customFormat="1" ht="15" customHeight="1">
      <c r="A15" s="49" t="s">
        <v>474</v>
      </c>
      <c r="B15" s="198">
        <v>27</v>
      </c>
      <c r="C15" s="198">
        <f aca="true" t="shared" si="1" ref="C15:C25">E15+H15+K15</f>
        <v>1606</v>
      </c>
      <c r="D15" s="198">
        <v>59.48148148148148</v>
      </c>
      <c r="E15" s="198">
        <f aca="true" t="shared" si="2" ref="E15:E25">F15+G15</f>
        <v>489</v>
      </c>
      <c r="F15" s="198">
        <v>472</v>
      </c>
      <c r="G15" s="198">
        <v>17</v>
      </c>
      <c r="H15" s="198">
        <f aca="true" t="shared" si="3" ref="H15:H25">I15+J15</f>
        <v>100</v>
      </c>
      <c r="I15" s="198">
        <v>79</v>
      </c>
      <c r="J15" s="239">
        <v>21</v>
      </c>
      <c r="K15" s="198">
        <f aca="true" t="shared" si="4" ref="K15:K25">L15+M15</f>
        <v>1017</v>
      </c>
      <c r="L15" s="198">
        <v>702</v>
      </c>
      <c r="M15" s="198">
        <v>315</v>
      </c>
    </row>
    <row r="16" spans="1:13" s="14" customFormat="1" ht="15" customHeight="1">
      <c r="A16" s="49" t="s">
        <v>383</v>
      </c>
      <c r="B16" s="198">
        <v>26</v>
      </c>
      <c r="C16" s="198">
        <f t="shared" si="1"/>
        <v>1027</v>
      </c>
      <c r="D16" s="198">
        <v>39.5</v>
      </c>
      <c r="E16" s="198">
        <f t="shared" si="2"/>
        <v>253</v>
      </c>
      <c r="F16" s="198">
        <v>252</v>
      </c>
      <c r="G16" s="198">
        <v>1</v>
      </c>
      <c r="H16" s="198">
        <f t="shared" si="3"/>
        <v>26</v>
      </c>
      <c r="I16" s="198">
        <v>26</v>
      </c>
      <c r="J16" s="239">
        <v>0</v>
      </c>
      <c r="K16" s="198">
        <f t="shared" si="4"/>
        <v>748</v>
      </c>
      <c r="L16" s="198">
        <v>607</v>
      </c>
      <c r="M16" s="198">
        <v>141</v>
      </c>
    </row>
    <row r="17" spans="1:13" s="14" customFormat="1" ht="15" customHeight="1">
      <c r="A17" s="49" t="s">
        <v>384</v>
      </c>
      <c r="B17" s="198">
        <v>26</v>
      </c>
      <c r="C17" s="198">
        <f t="shared" si="1"/>
        <v>730</v>
      </c>
      <c r="D17" s="198">
        <v>28.076923076923077</v>
      </c>
      <c r="E17" s="198">
        <f t="shared" si="2"/>
        <v>170</v>
      </c>
      <c r="F17" s="198">
        <v>169</v>
      </c>
      <c r="G17" s="198">
        <v>1</v>
      </c>
      <c r="H17" s="198">
        <f t="shared" si="3"/>
        <v>24</v>
      </c>
      <c r="I17" s="198">
        <v>24</v>
      </c>
      <c r="J17" s="239">
        <v>0</v>
      </c>
      <c r="K17" s="198">
        <f t="shared" si="4"/>
        <v>536</v>
      </c>
      <c r="L17" s="198">
        <v>332</v>
      </c>
      <c r="M17" s="198">
        <v>204</v>
      </c>
    </row>
    <row r="18" spans="1:13" s="14" customFormat="1" ht="15" customHeight="1">
      <c r="A18" s="49" t="s">
        <v>385</v>
      </c>
      <c r="B18" s="198">
        <v>28</v>
      </c>
      <c r="C18" s="198">
        <f t="shared" si="1"/>
        <v>884</v>
      </c>
      <c r="D18" s="198">
        <v>31.571428571428573</v>
      </c>
      <c r="E18" s="198">
        <f t="shared" si="2"/>
        <v>289</v>
      </c>
      <c r="F18" s="198">
        <v>272</v>
      </c>
      <c r="G18" s="198">
        <v>17</v>
      </c>
      <c r="H18" s="198">
        <f t="shared" si="3"/>
        <v>28</v>
      </c>
      <c r="I18" s="198">
        <v>28</v>
      </c>
      <c r="J18" s="239">
        <v>0</v>
      </c>
      <c r="K18" s="198">
        <f t="shared" si="4"/>
        <v>567</v>
      </c>
      <c r="L18" s="198">
        <v>516</v>
      </c>
      <c r="M18" s="198">
        <v>51</v>
      </c>
    </row>
    <row r="19" spans="1:13" s="14" customFormat="1" ht="15" customHeight="1">
      <c r="A19" s="49" t="s">
        <v>386</v>
      </c>
      <c r="B19" s="198">
        <v>25</v>
      </c>
      <c r="C19" s="198">
        <f t="shared" si="1"/>
        <v>730</v>
      </c>
      <c r="D19" s="198">
        <v>29.2</v>
      </c>
      <c r="E19" s="198">
        <f t="shared" si="2"/>
        <v>156</v>
      </c>
      <c r="F19" s="198">
        <v>153</v>
      </c>
      <c r="G19" s="198">
        <v>3</v>
      </c>
      <c r="H19" s="198">
        <f t="shared" si="3"/>
        <v>33</v>
      </c>
      <c r="I19" s="198">
        <v>33</v>
      </c>
      <c r="J19" s="239">
        <v>0</v>
      </c>
      <c r="K19" s="198">
        <f t="shared" si="4"/>
        <v>541</v>
      </c>
      <c r="L19" s="198">
        <v>494</v>
      </c>
      <c r="M19" s="198">
        <v>47</v>
      </c>
    </row>
    <row r="20" spans="1:13" s="14" customFormat="1" ht="15" customHeight="1">
      <c r="A20" s="49" t="s">
        <v>475</v>
      </c>
      <c r="B20" s="198">
        <v>27</v>
      </c>
      <c r="C20" s="198">
        <f t="shared" si="1"/>
        <v>1065</v>
      </c>
      <c r="D20" s="198">
        <v>39.44444444444444</v>
      </c>
      <c r="E20" s="198">
        <f t="shared" si="2"/>
        <v>193</v>
      </c>
      <c r="F20" s="198">
        <v>189</v>
      </c>
      <c r="G20" s="198">
        <v>4</v>
      </c>
      <c r="H20" s="198">
        <f t="shared" si="3"/>
        <v>86</v>
      </c>
      <c r="I20" s="198">
        <v>86</v>
      </c>
      <c r="J20" s="239">
        <v>0</v>
      </c>
      <c r="K20" s="198">
        <f t="shared" si="4"/>
        <v>786</v>
      </c>
      <c r="L20" s="198">
        <v>645</v>
      </c>
      <c r="M20" s="198">
        <v>141</v>
      </c>
    </row>
    <row r="21" spans="1:13" s="14" customFormat="1" ht="15" customHeight="1">
      <c r="A21" s="49" t="s">
        <v>387</v>
      </c>
      <c r="B21" s="198">
        <v>26</v>
      </c>
      <c r="C21" s="198">
        <f t="shared" si="1"/>
        <v>1008</v>
      </c>
      <c r="D21" s="198">
        <v>38.76923076923077</v>
      </c>
      <c r="E21" s="198">
        <f t="shared" si="2"/>
        <v>173</v>
      </c>
      <c r="F21" s="198">
        <v>168</v>
      </c>
      <c r="G21" s="239">
        <v>5</v>
      </c>
      <c r="H21" s="198">
        <f t="shared" si="3"/>
        <v>18</v>
      </c>
      <c r="I21" s="198">
        <v>18</v>
      </c>
      <c r="J21" s="239">
        <v>0</v>
      </c>
      <c r="K21" s="198">
        <f t="shared" si="4"/>
        <v>817</v>
      </c>
      <c r="L21" s="198">
        <v>703</v>
      </c>
      <c r="M21" s="198">
        <v>114</v>
      </c>
    </row>
    <row r="22" spans="1:13" s="14" customFormat="1" ht="15" customHeight="1">
      <c r="A22" s="49" t="s">
        <v>388</v>
      </c>
      <c r="B22" s="198">
        <v>23</v>
      </c>
      <c r="C22" s="198">
        <f t="shared" si="1"/>
        <v>1052</v>
      </c>
      <c r="D22" s="198">
        <v>45.73913043478261</v>
      </c>
      <c r="E22" s="198">
        <f t="shared" si="2"/>
        <v>131</v>
      </c>
      <c r="F22" s="198">
        <v>131</v>
      </c>
      <c r="G22" s="198">
        <v>0</v>
      </c>
      <c r="H22" s="198">
        <f t="shared" si="3"/>
        <v>112</v>
      </c>
      <c r="I22" s="198">
        <v>112</v>
      </c>
      <c r="J22" s="239">
        <v>0</v>
      </c>
      <c r="K22" s="198">
        <f t="shared" si="4"/>
        <v>809</v>
      </c>
      <c r="L22" s="198">
        <v>546</v>
      </c>
      <c r="M22" s="198">
        <v>263</v>
      </c>
    </row>
    <row r="23" spans="1:13" s="14" customFormat="1" ht="15" customHeight="1">
      <c r="A23" s="49" t="s">
        <v>501</v>
      </c>
      <c r="B23" s="198">
        <v>24</v>
      </c>
      <c r="C23" s="198">
        <f t="shared" si="1"/>
        <v>1433</v>
      </c>
      <c r="D23" s="198">
        <v>59.708333333333336</v>
      </c>
      <c r="E23" s="198">
        <f t="shared" si="2"/>
        <v>288</v>
      </c>
      <c r="F23" s="198">
        <v>279</v>
      </c>
      <c r="G23" s="239">
        <v>9</v>
      </c>
      <c r="H23" s="198">
        <f t="shared" si="3"/>
        <v>37</v>
      </c>
      <c r="I23" s="198">
        <v>17</v>
      </c>
      <c r="J23" s="239">
        <v>20</v>
      </c>
      <c r="K23" s="198">
        <f t="shared" si="4"/>
        <v>1108</v>
      </c>
      <c r="L23" s="198">
        <v>387</v>
      </c>
      <c r="M23" s="198">
        <v>721</v>
      </c>
    </row>
    <row r="24" spans="1:13" s="14" customFormat="1" ht="15" customHeight="1">
      <c r="A24" s="49" t="s">
        <v>476</v>
      </c>
      <c r="B24" s="198">
        <v>23</v>
      </c>
      <c r="C24" s="198">
        <f t="shared" si="1"/>
        <v>1953</v>
      </c>
      <c r="D24" s="198">
        <v>84.91304347826087</v>
      </c>
      <c r="E24" s="198">
        <f t="shared" si="2"/>
        <v>392</v>
      </c>
      <c r="F24" s="198">
        <v>386</v>
      </c>
      <c r="G24" s="239">
        <v>6</v>
      </c>
      <c r="H24" s="198">
        <f t="shared" si="3"/>
        <v>22</v>
      </c>
      <c r="I24" s="198">
        <v>22</v>
      </c>
      <c r="J24" s="239">
        <v>0</v>
      </c>
      <c r="K24" s="198">
        <f t="shared" si="4"/>
        <v>1539</v>
      </c>
      <c r="L24" s="198">
        <v>418</v>
      </c>
      <c r="M24" s="198">
        <v>1121</v>
      </c>
    </row>
    <row r="25" spans="1:13" s="14" customFormat="1" ht="15" customHeight="1">
      <c r="A25" s="49" t="s">
        <v>477</v>
      </c>
      <c r="B25" s="198">
        <v>26</v>
      </c>
      <c r="C25" s="198">
        <f t="shared" si="1"/>
        <v>1010</v>
      </c>
      <c r="D25" s="198">
        <v>38.84615384615385</v>
      </c>
      <c r="E25" s="198">
        <f t="shared" si="2"/>
        <v>320</v>
      </c>
      <c r="F25" s="198">
        <v>304</v>
      </c>
      <c r="G25" s="239">
        <v>16</v>
      </c>
      <c r="H25" s="198">
        <f t="shared" si="3"/>
        <v>28</v>
      </c>
      <c r="I25" s="198">
        <v>28</v>
      </c>
      <c r="J25" s="239">
        <v>0</v>
      </c>
      <c r="K25" s="198">
        <f t="shared" si="4"/>
        <v>662</v>
      </c>
      <c r="L25" s="198">
        <v>576</v>
      </c>
      <c r="M25" s="239">
        <v>86</v>
      </c>
    </row>
    <row r="26" spans="1:13" ht="4.5" customHeight="1" thickBot="1">
      <c r="A26" s="42"/>
      <c r="B26" s="193"/>
      <c r="C26" s="193" t="s">
        <v>539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13" ht="15" customHeight="1">
      <c r="A27" s="92" t="s">
        <v>353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</row>
    <row r="28" s="14" customFormat="1" ht="15" customHeight="1"/>
  </sheetData>
  <sheetProtection/>
  <mergeCells count="14">
    <mergeCell ref="K4:M4"/>
    <mergeCell ref="C5:C6"/>
    <mergeCell ref="D5:D6"/>
    <mergeCell ref="E5:G5"/>
    <mergeCell ref="H5:J5"/>
    <mergeCell ref="K5:K6"/>
    <mergeCell ref="L5:L6"/>
    <mergeCell ref="M5:M6"/>
    <mergeCell ref="A1:M1"/>
    <mergeCell ref="I3:M3"/>
    <mergeCell ref="A4:A6"/>
    <mergeCell ref="B4:B6"/>
    <mergeCell ref="C4:D4"/>
    <mergeCell ref="E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12.625" style="43" customWidth="1"/>
    <col min="2" max="4" width="28.00390625" style="14" customWidth="1"/>
    <col min="5" max="16384" width="9.00390625" style="14" customWidth="1"/>
  </cols>
  <sheetData>
    <row r="1" spans="1:4" ht="19.5" customHeight="1">
      <c r="A1" s="393" t="s">
        <v>483</v>
      </c>
      <c r="B1" s="393"/>
      <c r="C1" s="393"/>
      <c r="D1" s="393"/>
    </row>
    <row r="2" spans="1:4" ht="9" customHeight="1" thickBot="1">
      <c r="A2" s="34"/>
      <c r="B2" s="193"/>
      <c r="C2" s="193"/>
      <c r="D2" s="193"/>
    </row>
    <row r="3" spans="1:4" ht="18" customHeight="1">
      <c r="A3" s="172" t="s">
        <v>380</v>
      </c>
      <c r="B3" s="250" t="s">
        <v>484</v>
      </c>
      <c r="C3" s="250" t="s">
        <v>485</v>
      </c>
      <c r="D3" s="244" t="s">
        <v>486</v>
      </c>
    </row>
    <row r="4" spans="1:4" ht="6" customHeight="1">
      <c r="A4" s="91"/>
      <c r="B4" s="198"/>
      <c r="C4" s="198"/>
      <c r="D4" s="225"/>
    </row>
    <row r="5" spans="1:4" ht="16.5" customHeight="1">
      <c r="A5" s="28" t="s">
        <v>502</v>
      </c>
      <c r="B5" s="167">
        <v>303</v>
      </c>
      <c r="C5" s="167">
        <v>2703</v>
      </c>
      <c r="D5" s="167">
        <f>C5/B5</f>
        <v>8.92079207920792</v>
      </c>
    </row>
    <row r="6" spans="1:4" ht="16.5" customHeight="1">
      <c r="A6" s="28">
        <v>22</v>
      </c>
      <c r="B6" s="167">
        <v>303</v>
      </c>
      <c r="C6" s="167">
        <v>2505</v>
      </c>
      <c r="D6" s="167">
        <f>C6/B6</f>
        <v>8.267326732673267</v>
      </c>
    </row>
    <row r="7" spans="1:4" ht="16.5" customHeight="1">
      <c r="A7" s="28">
        <v>23</v>
      </c>
      <c r="B7" s="167">
        <v>304</v>
      </c>
      <c r="C7" s="167">
        <v>2436</v>
      </c>
      <c r="D7" s="167">
        <f>C7/B7</f>
        <v>8.013157894736842</v>
      </c>
    </row>
    <row r="8" spans="1:4" ht="16.5" customHeight="1">
      <c r="A8" s="28">
        <v>24</v>
      </c>
      <c r="B8" s="167">
        <v>308</v>
      </c>
      <c r="C8" s="167">
        <v>3436</v>
      </c>
      <c r="D8" s="167">
        <f>C8/B8</f>
        <v>11.155844155844155</v>
      </c>
    </row>
    <row r="9" spans="1:4" s="7" customFormat="1" ht="16.5" customHeight="1">
      <c r="A9" s="141">
        <v>25</v>
      </c>
      <c r="B9" s="168">
        <f>SUM(B11:B22)</f>
        <v>307</v>
      </c>
      <c r="C9" s="168">
        <f>SUM(C11:C22)</f>
        <v>3658</v>
      </c>
      <c r="D9" s="168">
        <f>C9/B9</f>
        <v>11.915309446254073</v>
      </c>
    </row>
    <row r="10" spans="1:4" ht="16.5" customHeight="1">
      <c r="A10" s="28"/>
      <c r="B10" s="198"/>
      <c r="C10" s="198"/>
      <c r="D10" s="198"/>
    </row>
    <row r="11" spans="1:4" ht="16.5" customHeight="1">
      <c r="A11" s="49" t="s">
        <v>500</v>
      </c>
      <c r="B11" s="167">
        <v>26</v>
      </c>
      <c r="C11" s="167">
        <v>259</v>
      </c>
      <c r="D11" s="167">
        <v>9.961538461538462</v>
      </c>
    </row>
    <row r="12" spans="1:4" ht="16.5" customHeight="1">
      <c r="A12" s="49" t="s">
        <v>540</v>
      </c>
      <c r="B12" s="167">
        <v>27</v>
      </c>
      <c r="C12" s="167">
        <v>220</v>
      </c>
      <c r="D12" s="167">
        <v>8.148148148148149</v>
      </c>
    </row>
    <row r="13" spans="1:4" ht="16.5" customHeight="1">
      <c r="A13" s="49" t="s">
        <v>389</v>
      </c>
      <c r="B13" s="167">
        <v>26</v>
      </c>
      <c r="C13" s="167">
        <v>258</v>
      </c>
      <c r="D13" s="167">
        <v>9.923076923076923</v>
      </c>
    </row>
    <row r="14" spans="1:4" ht="16.5" customHeight="1">
      <c r="A14" s="49" t="s">
        <v>390</v>
      </c>
      <c r="B14" s="167">
        <v>26</v>
      </c>
      <c r="C14" s="167">
        <v>254</v>
      </c>
      <c r="D14" s="167">
        <v>9.76923076923077</v>
      </c>
    </row>
    <row r="15" spans="1:4" ht="16.5" customHeight="1">
      <c r="A15" s="49" t="s">
        <v>391</v>
      </c>
      <c r="B15" s="167">
        <v>28</v>
      </c>
      <c r="C15" s="167">
        <v>374</v>
      </c>
      <c r="D15" s="167">
        <v>13.357142857142858</v>
      </c>
    </row>
    <row r="16" spans="1:4" ht="16.5" customHeight="1">
      <c r="A16" s="49" t="s">
        <v>392</v>
      </c>
      <c r="B16" s="167">
        <v>25</v>
      </c>
      <c r="C16" s="167">
        <v>305</v>
      </c>
      <c r="D16" s="167">
        <v>12.2</v>
      </c>
    </row>
    <row r="17" spans="1:4" ht="16.5" customHeight="1">
      <c r="A17" s="49" t="s">
        <v>421</v>
      </c>
      <c r="B17" s="167">
        <v>27</v>
      </c>
      <c r="C17" s="167">
        <v>337</v>
      </c>
      <c r="D17" s="167">
        <v>12.481481481481481</v>
      </c>
    </row>
    <row r="18" spans="1:4" ht="16.5" customHeight="1">
      <c r="A18" s="49" t="s">
        <v>422</v>
      </c>
      <c r="B18" s="167">
        <v>26</v>
      </c>
      <c r="C18" s="167">
        <v>394</v>
      </c>
      <c r="D18" s="167">
        <v>15.153846153846153</v>
      </c>
    </row>
    <row r="19" spans="1:4" ht="16.5" customHeight="1">
      <c r="A19" s="49" t="s">
        <v>423</v>
      </c>
      <c r="B19" s="167">
        <v>23</v>
      </c>
      <c r="C19" s="167">
        <v>509</v>
      </c>
      <c r="D19" s="167">
        <v>22.130434782608695</v>
      </c>
    </row>
    <row r="20" spans="1:4" ht="16.5" customHeight="1">
      <c r="A20" s="49" t="s">
        <v>501</v>
      </c>
      <c r="B20" s="167">
        <v>24</v>
      </c>
      <c r="C20" s="167">
        <v>271</v>
      </c>
      <c r="D20" s="167">
        <v>11.291666666666666</v>
      </c>
    </row>
    <row r="21" spans="1:4" ht="16.5" customHeight="1">
      <c r="A21" s="49" t="s">
        <v>541</v>
      </c>
      <c r="B21" s="167">
        <v>23</v>
      </c>
      <c r="C21" s="167">
        <v>257</v>
      </c>
      <c r="D21" s="167">
        <v>11.173913043478262</v>
      </c>
    </row>
    <row r="22" spans="1:4" ht="16.5" customHeight="1">
      <c r="A22" s="49" t="s">
        <v>542</v>
      </c>
      <c r="B22" s="167">
        <v>26</v>
      </c>
      <c r="C22" s="167">
        <v>220</v>
      </c>
      <c r="D22" s="167">
        <v>8.461538461538462</v>
      </c>
    </row>
    <row r="23" spans="1:4" ht="6" customHeight="1" thickBot="1">
      <c r="A23" s="42"/>
      <c r="B23" s="193"/>
      <c r="C23" s="193" t="s">
        <v>543</v>
      </c>
      <c r="D23" s="193"/>
    </row>
    <row r="24" spans="1:4" ht="18" customHeight="1">
      <c r="A24" s="92" t="s">
        <v>353</v>
      </c>
      <c r="B24" s="198"/>
      <c r="C24" s="198"/>
      <c r="D24" s="198"/>
    </row>
  </sheetData>
  <sheetProtection/>
  <mergeCells count="1">
    <mergeCell ref="A1:D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PageLayoutView="0" workbookViewId="0" topLeftCell="A1">
      <selection activeCell="A1" sqref="A1:N1"/>
    </sheetView>
  </sheetViews>
  <sheetFormatPr defaultColWidth="9.00390625" defaultRowHeight="13.5"/>
  <cols>
    <col min="1" max="1" width="0.5" style="11" customWidth="1"/>
    <col min="2" max="2" width="11.875" style="11" customWidth="1"/>
    <col min="3" max="3" width="0.5" style="11" customWidth="1"/>
    <col min="4" max="10" width="8.625" style="11" customWidth="1"/>
    <col min="11" max="11" width="9.875" style="11" customWidth="1"/>
    <col min="12" max="12" width="9.625" style="11" customWidth="1"/>
    <col min="13" max="14" width="8.625" style="11" customWidth="1"/>
    <col min="15" max="16384" width="9.00390625" style="11" customWidth="1"/>
  </cols>
  <sheetData>
    <row r="1" spans="1:14" s="164" customFormat="1" ht="19.5" customHeight="1">
      <c r="A1" s="391" t="s">
        <v>275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</row>
    <row r="2" spans="2:14" s="164" customFormat="1" ht="12" customHeight="1">
      <c r="B2" s="78"/>
      <c r="C2" s="78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78"/>
    </row>
    <row r="3" spans="1:14" s="16" customFormat="1" ht="19.5" customHeight="1">
      <c r="A3" s="432" t="s">
        <v>503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</row>
    <row r="4" spans="1:14" s="18" customFormat="1" ht="18.75" customHeight="1" thickBot="1">
      <c r="A4" s="22"/>
      <c r="B4" s="22"/>
      <c r="C4" s="22"/>
      <c r="D4" s="283"/>
      <c r="E4" s="283"/>
      <c r="F4" s="283"/>
      <c r="G4" s="283"/>
      <c r="H4" s="283"/>
      <c r="I4" s="283"/>
      <c r="J4" s="283"/>
      <c r="K4" s="283"/>
      <c r="L4" s="519" t="s">
        <v>276</v>
      </c>
      <c r="M4" s="519"/>
      <c r="N4" s="519"/>
    </row>
    <row r="5" spans="1:14" s="14" customFormat="1" ht="21" customHeight="1">
      <c r="A5" s="404"/>
      <c r="B5" s="520" t="s">
        <v>232</v>
      </c>
      <c r="C5" s="467"/>
      <c r="D5" s="515" t="s">
        <v>395</v>
      </c>
      <c r="E5" s="516"/>
      <c r="F5" s="516"/>
      <c r="G5" s="522"/>
      <c r="H5" s="514" t="s">
        <v>396</v>
      </c>
      <c r="I5" s="514"/>
      <c r="J5" s="514"/>
      <c r="K5" s="515" t="s">
        <v>397</v>
      </c>
      <c r="L5" s="516"/>
      <c r="M5" s="516"/>
      <c r="N5" s="517"/>
    </row>
    <row r="6" spans="1:14" s="14" customFormat="1" ht="21" customHeight="1">
      <c r="A6" s="407"/>
      <c r="B6" s="521"/>
      <c r="C6" s="408"/>
      <c r="D6" s="274" t="s">
        <v>216</v>
      </c>
      <c r="E6" s="348" t="s">
        <v>127</v>
      </c>
      <c r="F6" s="348" t="s">
        <v>128</v>
      </c>
      <c r="G6" s="274" t="s">
        <v>207</v>
      </c>
      <c r="H6" s="274" t="s">
        <v>216</v>
      </c>
      <c r="I6" s="274" t="s">
        <v>220</v>
      </c>
      <c r="J6" s="274" t="s">
        <v>274</v>
      </c>
      <c r="K6" s="274" t="s">
        <v>216</v>
      </c>
      <c r="L6" s="348" t="s">
        <v>127</v>
      </c>
      <c r="M6" s="349" t="s">
        <v>128</v>
      </c>
      <c r="N6" s="275" t="s">
        <v>207</v>
      </c>
    </row>
    <row r="7" spans="1:14" ht="6" customHeight="1">
      <c r="A7" s="74"/>
      <c r="B7" s="89"/>
      <c r="C7" s="82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8"/>
    </row>
    <row r="8" spans="1:14" s="7" customFormat="1" ht="21" customHeight="1">
      <c r="A8" s="8"/>
      <c r="B8" s="152" t="s">
        <v>15</v>
      </c>
      <c r="C8" s="79"/>
      <c r="D8" s="350">
        <f>SUM(D10:D17)</f>
        <v>539444</v>
      </c>
      <c r="E8" s="350">
        <f aca="true" t="shared" si="0" ref="E8:N8">SUM(E10:E17)</f>
        <v>375924</v>
      </c>
      <c r="F8" s="350">
        <f t="shared" si="0"/>
        <v>161049</v>
      </c>
      <c r="G8" s="350">
        <f t="shared" si="0"/>
        <v>2471</v>
      </c>
      <c r="H8" s="350">
        <f t="shared" si="0"/>
        <v>342025</v>
      </c>
      <c r="I8" s="350">
        <f t="shared" si="0"/>
        <v>290309</v>
      </c>
      <c r="J8" s="350">
        <f t="shared" si="0"/>
        <v>51716</v>
      </c>
      <c r="K8" s="350">
        <f t="shared" si="0"/>
        <v>1318166</v>
      </c>
      <c r="L8" s="350">
        <f t="shared" si="0"/>
        <v>879084</v>
      </c>
      <c r="M8" s="350">
        <f t="shared" si="0"/>
        <v>431110</v>
      </c>
      <c r="N8" s="350">
        <f t="shared" si="0"/>
        <v>7972</v>
      </c>
    </row>
    <row r="9" spans="1:14" ht="4.5" customHeight="1">
      <c r="A9" s="35"/>
      <c r="B9" s="90"/>
      <c r="C9" s="79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266"/>
    </row>
    <row r="10" spans="1:14" ht="21" customHeight="1">
      <c r="A10" s="35"/>
      <c r="B10" s="90" t="s">
        <v>129</v>
      </c>
      <c r="C10" s="79"/>
      <c r="D10" s="201">
        <f>SUM(E10:G10)</f>
        <v>210654</v>
      </c>
      <c r="E10" s="201">
        <v>167418</v>
      </c>
      <c r="F10" s="201">
        <v>43236</v>
      </c>
      <c r="G10" s="201">
        <v>0</v>
      </c>
      <c r="H10" s="201">
        <f>I10+J10</f>
        <v>49411</v>
      </c>
      <c r="I10" s="201">
        <v>44433</v>
      </c>
      <c r="J10" s="201">
        <v>4978</v>
      </c>
      <c r="K10" s="201">
        <f>SUM(L10:N10)</f>
        <v>169361</v>
      </c>
      <c r="L10" s="201">
        <v>117640</v>
      </c>
      <c r="M10" s="201">
        <v>51721</v>
      </c>
      <c r="N10" s="201">
        <v>0</v>
      </c>
    </row>
    <row r="11" spans="1:14" ht="21" customHeight="1">
      <c r="A11" s="35"/>
      <c r="B11" s="90" t="s">
        <v>130</v>
      </c>
      <c r="C11" s="79"/>
      <c r="D11" s="201">
        <f aca="true" t="shared" si="1" ref="D11:D17">SUM(E11:G11)</f>
        <v>34257</v>
      </c>
      <c r="E11" s="201">
        <v>26681</v>
      </c>
      <c r="F11" s="201">
        <v>7576</v>
      </c>
      <c r="G11" s="201">
        <v>0</v>
      </c>
      <c r="H11" s="201">
        <f aca="true" t="shared" si="2" ref="H11:H16">I11+J11</f>
        <v>3373</v>
      </c>
      <c r="I11" s="201">
        <v>3280</v>
      </c>
      <c r="J11" s="201">
        <v>93</v>
      </c>
      <c r="K11" s="201">
        <f aca="true" t="shared" si="3" ref="K11:K17">SUM(L11:N11)</f>
        <v>20041</v>
      </c>
      <c r="L11" s="201">
        <v>17346</v>
      </c>
      <c r="M11" s="201">
        <v>2695</v>
      </c>
      <c r="N11" s="201">
        <v>0</v>
      </c>
    </row>
    <row r="12" spans="1:14" ht="21" customHeight="1">
      <c r="A12" s="35"/>
      <c r="B12" s="90" t="s">
        <v>12</v>
      </c>
      <c r="C12" s="79"/>
      <c r="D12" s="201">
        <f t="shared" si="1"/>
        <v>87768</v>
      </c>
      <c r="E12" s="201">
        <v>66000</v>
      </c>
      <c r="F12" s="201">
        <v>19297</v>
      </c>
      <c r="G12" s="201">
        <v>2471</v>
      </c>
      <c r="H12" s="201">
        <f t="shared" si="2"/>
        <v>153954</v>
      </c>
      <c r="I12" s="201">
        <v>135002</v>
      </c>
      <c r="J12" s="201">
        <v>18952</v>
      </c>
      <c r="K12" s="201">
        <f t="shared" si="3"/>
        <v>495737</v>
      </c>
      <c r="L12" s="201">
        <v>385308</v>
      </c>
      <c r="M12" s="201">
        <v>102457</v>
      </c>
      <c r="N12" s="201">
        <v>7972</v>
      </c>
    </row>
    <row r="13" spans="1:14" ht="21" customHeight="1">
      <c r="A13" s="35"/>
      <c r="B13" s="90" t="s">
        <v>131</v>
      </c>
      <c r="C13" s="79"/>
      <c r="D13" s="201">
        <f t="shared" si="1"/>
        <v>33697</v>
      </c>
      <c r="E13" s="201">
        <v>20381</v>
      </c>
      <c r="F13" s="201">
        <v>13316</v>
      </c>
      <c r="G13" s="201">
        <v>0</v>
      </c>
      <c r="H13" s="201">
        <f t="shared" si="2"/>
        <v>37405</v>
      </c>
      <c r="I13" s="201">
        <v>29269</v>
      </c>
      <c r="J13" s="201">
        <v>8136</v>
      </c>
      <c r="K13" s="201">
        <f t="shared" si="3"/>
        <v>165806</v>
      </c>
      <c r="L13" s="201">
        <v>93358</v>
      </c>
      <c r="M13" s="201">
        <v>72448</v>
      </c>
      <c r="N13" s="201">
        <v>0</v>
      </c>
    </row>
    <row r="14" spans="1:14" ht="21" customHeight="1">
      <c r="A14" s="35"/>
      <c r="B14" s="90" t="s">
        <v>132</v>
      </c>
      <c r="C14" s="79"/>
      <c r="D14" s="201">
        <f t="shared" si="1"/>
        <v>48080</v>
      </c>
      <c r="E14" s="201">
        <v>26283</v>
      </c>
      <c r="F14" s="201">
        <v>21797</v>
      </c>
      <c r="G14" s="201">
        <v>0</v>
      </c>
      <c r="H14" s="201">
        <f t="shared" si="2"/>
        <v>23369</v>
      </c>
      <c r="I14" s="201">
        <v>19535</v>
      </c>
      <c r="J14" s="201">
        <v>3834</v>
      </c>
      <c r="K14" s="201">
        <f t="shared" si="3"/>
        <v>104661</v>
      </c>
      <c r="L14" s="201">
        <v>65186</v>
      </c>
      <c r="M14" s="201">
        <v>39475</v>
      </c>
      <c r="N14" s="201">
        <v>0</v>
      </c>
    </row>
    <row r="15" spans="1:14" ht="21" customHeight="1">
      <c r="A15" s="35"/>
      <c r="B15" s="90" t="s">
        <v>133</v>
      </c>
      <c r="C15" s="79"/>
      <c r="D15" s="201">
        <f t="shared" si="1"/>
        <v>45233</v>
      </c>
      <c r="E15" s="201">
        <v>23651</v>
      </c>
      <c r="F15" s="201">
        <v>21582</v>
      </c>
      <c r="G15" s="201">
        <v>0</v>
      </c>
      <c r="H15" s="201">
        <f t="shared" si="2"/>
        <v>27249</v>
      </c>
      <c r="I15" s="201">
        <v>21796</v>
      </c>
      <c r="J15" s="201">
        <v>5453</v>
      </c>
      <c r="K15" s="201">
        <f t="shared" si="3"/>
        <v>137962</v>
      </c>
      <c r="L15" s="201">
        <v>74662</v>
      </c>
      <c r="M15" s="201">
        <v>63300</v>
      </c>
      <c r="N15" s="201">
        <v>0</v>
      </c>
    </row>
    <row r="16" spans="1:14" ht="21" customHeight="1">
      <c r="A16" s="35"/>
      <c r="B16" s="90" t="s">
        <v>134</v>
      </c>
      <c r="C16" s="79"/>
      <c r="D16" s="201">
        <f t="shared" si="1"/>
        <v>52980</v>
      </c>
      <c r="E16" s="201">
        <v>30276</v>
      </c>
      <c r="F16" s="201">
        <v>22704</v>
      </c>
      <c r="G16" s="201">
        <v>0</v>
      </c>
      <c r="H16" s="201">
        <f t="shared" si="2"/>
        <v>34458</v>
      </c>
      <c r="I16" s="201">
        <v>27504</v>
      </c>
      <c r="J16" s="201">
        <v>6954</v>
      </c>
      <c r="K16" s="201">
        <f t="shared" si="3"/>
        <v>169601</v>
      </c>
      <c r="L16" s="201">
        <v>98378</v>
      </c>
      <c r="M16" s="201">
        <v>71223</v>
      </c>
      <c r="N16" s="201">
        <v>0</v>
      </c>
    </row>
    <row r="17" spans="1:14" ht="21" customHeight="1">
      <c r="A17" s="35"/>
      <c r="B17" s="90" t="s">
        <v>394</v>
      </c>
      <c r="C17" s="79"/>
      <c r="D17" s="201">
        <f t="shared" si="1"/>
        <v>26775</v>
      </c>
      <c r="E17" s="201">
        <v>15234</v>
      </c>
      <c r="F17" s="201">
        <v>11541</v>
      </c>
      <c r="G17" s="201">
        <v>0</v>
      </c>
      <c r="H17" s="201">
        <f>I17+J17</f>
        <v>12806</v>
      </c>
      <c r="I17" s="201">
        <v>9490</v>
      </c>
      <c r="J17" s="201">
        <v>3316</v>
      </c>
      <c r="K17" s="201">
        <f t="shared" si="3"/>
        <v>54997</v>
      </c>
      <c r="L17" s="201">
        <v>27206</v>
      </c>
      <c r="M17" s="201">
        <v>27791</v>
      </c>
      <c r="N17" s="201">
        <v>0</v>
      </c>
    </row>
    <row r="18" spans="1:14" ht="6" customHeight="1" thickBot="1">
      <c r="A18" s="25"/>
      <c r="B18" s="25"/>
      <c r="C18" s="83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9"/>
    </row>
    <row r="19" spans="1:14" s="171" customFormat="1" ht="16.5" customHeight="1">
      <c r="A19" s="35" t="s">
        <v>351</v>
      </c>
      <c r="B19" s="35"/>
      <c r="C19" s="7"/>
      <c r="D19" s="246"/>
      <c r="E19" s="246"/>
      <c r="F19" s="246"/>
      <c r="G19" s="518"/>
      <c r="H19" s="518"/>
      <c r="I19" s="518"/>
      <c r="J19" s="246"/>
      <c r="K19" s="225"/>
      <c r="L19" s="518" t="s">
        <v>277</v>
      </c>
      <c r="M19" s="518"/>
      <c r="N19" s="518"/>
    </row>
    <row r="20" ht="13.5">
      <c r="N20" s="10"/>
    </row>
  </sheetData>
  <sheetProtection/>
  <mergeCells count="11">
    <mergeCell ref="D5:G5"/>
    <mergeCell ref="H5:J5"/>
    <mergeCell ref="K5:N5"/>
    <mergeCell ref="G19:I19"/>
    <mergeCell ref="L19:N19"/>
    <mergeCell ref="A1:N1"/>
    <mergeCell ref="A3:N3"/>
    <mergeCell ref="L4:N4"/>
    <mergeCell ref="A5:A6"/>
    <mergeCell ref="B5:B6"/>
    <mergeCell ref="C5: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0.37109375" style="1" customWidth="1"/>
    <col min="2" max="2" width="2.125" style="1" customWidth="1"/>
    <col min="3" max="3" width="20.50390625" style="1" customWidth="1"/>
    <col min="4" max="4" width="0.5" style="1" customWidth="1"/>
    <col min="5" max="7" width="14.625" style="361" customWidth="1"/>
    <col min="8" max="8" width="14.625" style="198" customWidth="1"/>
    <col min="9" max="9" width="14.625" style="246" customWidth="1"/>
    <col min="10" max="10" width="10.625" style="249" customWidth="1"/>
    <col min="11" max="11" width="12.50390625" style="249" customWidth="1"/>
    <col min="12" max="12" width="10.875" style="249" customWidth="1"/>
    <col min="13" max="13" width="14.875" style="249" customWidth="1"/>
    <col min="14" max="14" width="14.00390625" style="249" customWidth="1"/>
    <col min="15" max="15" width="13.875" style="249" customWidth="1"/>
    <col min="16" max="16" width="12.125" style="249" customWidth="1"/>
    <col min="17" max="17" width="12.00390625" style="249" customWidth="1"/>
    <col min="18" max="18" width="10.00390625" style="249" customWidth="1"/>
    <col min="19" max="19" width="12.625" style="249" customWidth="1"/>
    <col min="20" max="20" width="11.00390625" style="249" customWidth="1"/>
    <col min="21" max="16384" width="9.00390625" style="1" customWidth="1"/>
  </cols>
  <sheetData>
    <row r="1" spans="1:21" s="14" customFormat="1" ht="19.5" customHeight="1">
      <c r="A1" s="393" t="s">
        <v>350</v>
      </c>
      <c r="B1" s="393"/>
      <c r="C1" s="393"/>
      <c r="D1" s="393"/>
      <c r="E1" s="393"/>
      <c r="F1" s="393"/>
      <c r="G1" s="393"/>
      <c r="H1" s="393"/>
      <c r="I1" s="39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16"/>
    </row>
    <row r="2" spans="1:20" s="14" customFormat="1" ht="16.5" customHeight="1" thickBot="1">
      <c r="A2" s="198"/>
      <c r="B2" s="198"/>
      <c r="D2" s="193"/>
      <c r="E2" s="193"/>
      <c r="F2" s="193"/>
      <c r="G2" s="239"/>
      <c r="H2" s="239"/>
      <c r="I2" s="239" t="s">
        <v>28</v>
      </c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1:11" s="87" customFormat="1" ht="19.5" customHeight="1">
      <c r="A3" s="85"/>
      <c r="B3" s="410" t="s">
        <v>272</v>
      </c>
      <c r="C3" s="410"/>
      <c r="D3" s="45"/>
      <c r="E3" s="45" t="s">
        <v>464</v>
      </c>
      <c r="F3" s="85" t="s">
        <v>470</v>
      </c>
      <c r="G3" s="86" t="s">
        <v>478</v>
      </c>
      <c r="H3" s="86" t="s">
        <v>491</v>
      </c>
      <c r="I3" s="154" t="s">
        <v>504</v>
      </c>
      <c r="J3" s="362"/>
      <c r="K3" s="362"/>
    </row>
    <row r="4" spans="1:11" s="14" customFormat="1" ht="6" customHeight="1">
      <c r="A4" s="35"/>
      <c r="B4" s="35"/>
      <c r="C4" s="35"/>
      <c r="D4" s="27"/>
      <c r="E4" s="198"/>
      <c r="F4" s="198"/>
      <c r="G4" s="225"/>
      <c r="H4" s="225"/>
      <c r="I4" s="256"/>
      <c r="J4" s="198"/>
      <c r="K4" s="198"/>
    </row>
    <row r="5" spans="1:11" s="14" customFormat="1" ht="19.5" customHeight="1">
      <c r="A5" s="35"/>
      <c r="B5" s="35" t="s">
        <v>448</v>
      </c>
      <c r="D5" s="52"/>
      <c r="E5" s="198"/>
      <c r="F5" s="198"/>
      <c r="G5" s="225"/>
      <c r="H5" s="225"/>
      <c r="I5" s="256"/>
      <c r="J5" s="198"/>
      <c r="K5" s="198"/>
    </row>
    <row r="6" spans="1:11" s="14" customFormat="1" ht="19.5" customHeight="1">
      <c r="A6" s="35"/>
      <c r="B6" s="35"/>
      <c r="C6" s="88" t="s">
        <v>267</v>
      </c>
      <c r="D6" s="52"/>
      <c r="E6" s="167">
        <v>1096577</v>
      </c>
      <c r="F6" s="167">
        <v>1105076</v>
      </c>
      <c r="G6" s="167">
        <f>SUM(G7:G14)-G8</f>
        <v>1116360</v>
      </c>
      <c r="H6" s="167">
        <f>SUM(H7:H14)-H8</f>
        <v>1128497</v>
      </c>
      <c r="I6" s="206">
        <v>1142962</v>
      </c>
      <c r="J6" s="198"/>
      <c r="K6" s="198"/>
    </row>
    <row r="7" spans="1:11" s="14" customFormat="1" ht="19.5" customHeight="1">
      <c r="A7" s="35"/>
      <c r="B7" s="35"/>
      <c r="C7" s="88" t="s">
        <v>268</v>
      </c>
      <c r="D7" s="52"/>
      <c r="E7" s="167">
        <v>754850</v>
      </c>
      <c r="F7" s="167">
        <v>762402</v>
      </c>
      <c r="G7" s="167">
        <v>775565</v>
      </c>
      <c r="H7" s="167">
        <v>784010</v>
      </c>
      <c r="I7" s="206">
        <v>795150</v>
      </c>
      <c r="J7" s="198"/>
      <c r="K7" s="198"/>
    </row>
    <row r="8" spans="1:11" s="14" customFormat="1" ht="19.5" customHeight="1">
      <c r="A8" s="35"/>
      <c r="B8" s="35"/>
      <c r="C8" s="88" t="s">
        <v>269</v>
      </c>
      <c r="D8" s="52"/>
      <c r="E8" s="167">
        <v>118178</v>
      </c>
      <c r="F8" s="167">
        <v>121063</v>
      </c>
      <c r="G8" s="167">
        <v>123684</v>
      </c>
      <c r="H8" s="167">
        <v>126716</v>
      </c>
      <c r="I8" s="206">
        <v>129563</v>
      </c>
      <c r="J8" s="198"/>
      <c r="K8" s="198"/>
    </row>
    <row r="9" spans="1:11" s="14" customFormat="1" ht="19.5" customHeight="1">
      <c r="A9" s="362"/>
      <c r="B9" s="362"/>
      <c r="C9" s="385" t="s">
        <v>137</v>
      </c>
      <c r="D9" s="363"/>
      <c r="E9" s="167">
        <v>59638</v>
      </c>
      <c r="F9" s="167">
        <v>61030</v>
      </c>
      <c r="G9" s="167">
        <v>63312</v>
      </c>
      <c r="H9" s="167">
        <v>64418</v>
      </c>
      <c r="I9" s="206">
        <v>66335</v>
      </c>
      <c r="J9" s="198"/>
      <c r="K9" s="198"/>
    </row>
    <row r="10" spans="1:11" s="14" customFormat="1" ht="19.5" customHeight="1">
      <c r="A10" s="362"/>
      <c r="B10" s="362"/>
      <c r="C10" s="385" t="s">
        <v>138</v>
      </c>
      <c r="D10" s="363"/>
      <c r="E10" s="167">
        <v>49971</v>
      </c>
      <c r="F10" s="167">
        <v>49188</v>
      </c>
      <c r="G10" s="167">
        <v>42891</v>
      </c>
      <c r="H10" s="167">
        <v>42291</v>
      </c>
      <c r="I10" s="206">
        <v>42550</v>
      </c>
      <c r="J10" s="198"/>
      <c r="K10" s="198"/>
    </row>
    <row r="11" spans="1:11" s="14" customFormat="1" ht="19.5" customHeight="1">
      <c r="A11" s="35"/>
      <c r="B11" s="35"/>
      <c r="C11" s="88" t="s">
        <v>270</v>
      </c>
      <c r="D11" s="52"/>
      <c r="E11" s="169" t="s">
        <v>424</v>
      </c>
      <c r="F11" s="169" t="s">
        <v>424</v>
      </c>
      <c r="G11" s="169" t="s">
        <v>424</v>
      </c>
      <c r="H11" s="169" t="s">
        <v>505</v>
      </c>
      <c r="I11" s="206" t="s">
        <v>490</v>
      </c>
      <c r="J11" s="198"/>
      <c r="K11" s="198"/>
    </row>
    <row r="12" spans="1:11" s="14" customFormat="1" ht="19.5" customHeight="1">
      <c r="A12" s="362"/>
      <c r="B12" s="362"/>
      <c r="C12" s="385" t="s">
        <v>139</v>
      </c>
      <c r="D12" s="363"/>
      <c r="E12" s="167">
        <v>78201</v>
      </c>
      <c r="F12" s="167">
        <v>78221</v>
      </c>
      <c r="G12" s="167">
        <v>78433</v>
      </c>
      <c r="H12" s="167">
        <v>79094</v>
      </c>
      <c r="I12" s="206">
        <v>79582</v>
      </c>
      <c r="J12" s="198"/>
      <c r="K12" s="198"/>
    </row>
    <row r="13" spans="1:11" s="14" customFormat="1" ht="19.5" customHeight="1">
      <c r="A13" s="362"/>
      <c r="B13" s="362"/>
      <c r="C13" s="385" t="s">
        <v>140</v>
      </c>
      <c r="D13" s="363"/>
      <c r="E13" s="167">
        <v>2317</v>
      </c>
      <c r="F13" s="167">
        <v>2335</v>
      </c>
      <c r="G13" s="167">
        <v>2350</v>
      </c>
      <c r="H13" s="167">
        <v>2350</v>
      </c>
      <c r="I13" s="206">
        <v>2354</v>
      </c>
      <c r="J13" s="198"/>
      <c r="K13" s="198"/>
    </row>
    <row r="14" spans="1:11" s="14" customFormat="1" ht="19.5" customHeight="1">
      <c r="A14" s="362"/>
      <c r="B14" s="362"/>
      <c r="C14" s="385" t="s">
        <v>203</v>
      </c>
      <c r="D14" s="363"/>
      <c r="E14" s="167">
        <v>151600</v>
      </c>
      <c r="F14" s="167">
        <v>151900</v>
      </c>
      <c r="G14" s="167">
        <v>153809</v>
      </c>
      <c r="H14" s="167">
        <v>156334</v>
      </c>
      <c r="I14" s="206">
        <v>156991</v>
      </c>
      <c r="J14" s="198"/>
      <c r="K14" s="198"/>
    </row>
    <row r="15" spans="1:11" s="14" customFormat="1" ht="19.5" customHeight="1">
      <c r="A15" s="241"/>
      <c r="B15" s="523" t="s">
        <v>273</v>
      </c>
      <c r="C15" s="523"/>
      <c r="D15" s="386"/>
      <c r="E15" s="167"/>
      <c r="F15" s="167"/>
      <c r="G15" s="167"/>
      <c r="H15" s="167"/>
      <c r="I15" s="168"/>
      <c r="J15" s="198"/>
      <c r="K15" s="198"/>
    </row>
    <row r="16" spans="1:11" s="14" customFormat="1" ht="19.5" customHeight="1">
      <c r="A16" s="362"/>
      <c r="B16" s="523" t="s">
        <v>271</v>
      </c>
      <c r="C16" s="523"/>
      <c r="D16" s="363"/>
      <c r="E16" s="167"/>
      <c r="F16" s="167"/>
      <c r="G16" s="167"/>
      <c r="H16" s="167"/>
      <c r="I16" s="168"/>
      <c r="J16" s="198"/>
      <c r="K16" s="198"/>
    </row>
    <row r="17" spans="1:11" s="14" customFormat="1" ht="19.5" customHeight="1">
      <c r="A17" s="241"/>
      <c r="B17" s="241"/>
      <c r="C17" s="387" t="s">
        <v>136</v>
      </c>
      <c r="D17" s="386"/>
      <c r="E17" s="167">
        <v>1023682</v>
      </c>
      <c r="F17" s="167">
        <v>946392</v>
      </c>
      <c r="G17" s="167">
        <f>SUM(G18:G19)</f>
        <v>873156</v>
      </c>
      <c r="H17" s="167">
        <f>SUM(H18:H19)</f>
        <v>788513</v>
      </c>
      <c r="I17" s="206">
        <v>722275</v>
      </c>
      <c r="J17" s="198"/>
      <c r="K17" s="198"/>
    </row>
    <row r="18" spans="1:11" s="14" customFormat="1" ht="19.5" customHeight="1">
      <c r="A18" s="362"/>
      <c r="B18" s="362"/>
      <c r="C18" s="387" t="s">
        <v>141</v>
      </c>
      <c r="D18" s="363"/>
      <c r="E18" s="167">
        <v>1008514</v>
      </c>
      <c r="F18" s="167">
        <v>932903</v>
      </c>
      <c r="G18" s="167">
        <v>860146</v>
      </c>
      <c r="H18" s="167">
        <v>774656</v>
      </c>
      <c r="I18" s="206">
        <v>709870</v>
      </c>
      <c r="J18" s="198"/>
      <c r="K18" s="198"/>
    </row>
    <row r="19" spans="1:11" s="14" customFormat="1" ht="19.5" customHeight="1">
      <c r="A19" s="362"/>
      <c r="B19" s="362"/>
      <c r="C19" s="387" t="s">
        <v>142</v>
      </c>
      <c r="D19" s="363"/>
      <c r="E19" s="167">
        <v>15168</v>
      </c>
      <c r="F19" s="167">
        <v>13489</v>
      </c>
      <c r="G19" s="167">
        <v>13010</v>
      </c>
      <c r="H19" s="167">
        <v>13857</v>
      </c>
      <c r="I19" s="206">
        <v>12405</v>
      </c>
      <c r="J19" s="198"/>
      <c r="K19" s="198"/>
    </row>
    <row r="20" spans="1:11" s="14" customFormat="1" ht="19.5" customHeight="1">
      <c r="A20" s="362"/>
      <c r="B20" s="362"/>
      <c r="C20" s="362"/>
      <c r="D20" s="363"/>
      <c r="E20" s="167"/>
      <c r="F20" s="167"/>
      <c r="G20" s="167"/>
      <c r="H20" s="167"/>
      <c r="I20" s="168"/>
      <c r="J20" s="198"/>
      <c r="K20" s="198"/>
    </row>
    <row r="21" spans="1:11" s="14" customFormat="1" ht="19.5" customHeight="1">
      <c r="A21" s="241"/>
      <c r="B21" s="523" t="s">
        <v>135</v>
      </c>
      <c r="C21" s="523"/>
      <c r="D21" s="386"/>
      <c r="E21" s="167"/>
      <c r="F21" s="167"/>
      <c r="G21" s="167"/>
      <c r="H21" s="167"/>
      <c r="I21" s="168"/>
      <c r="J21" s="198"/>
      <c r="K21" s="198"/>
    </row>
    <row r="22" spans="1:11" s="14" customFormat="1" ht="19.5" customHeight="1">
      <c r="A22" s="362"/>
      <c r="B22" s="362"/>
      <c r="C22" s="387" t="s">
        <v>136</v>
      </c>
      <c r="D22" s="363"/>
      <c r="E22" s="167">
        <v>24832</v>
      </c>
      <c r="F22" s="167">
        <v>23253</v>
      </c>
      <c r="G22" s="167">
        <f>SUM(G23:G25)</f>
        <v>22607</v>
      </c>
      <c r="H22" s="167">
        <f>SUM(H23:H25)</f>
        <v>20654</v>
      </c>
      <c r="I22" s="206">
        <v>20338</v>
      </c>
      <c r="J22" s="198"/>
      <c r="K22" s="198"/>
    </row>
    <row r="23" spans="1:11" s="14" customFormat="1" ht="19.5" customHeight="1">
      <c r="A23" s="362"/>
      <c r="B23" s="362"/>
      <c r="C23" s="387" t="s">
        <v>143</v>
      </c>
      <c r="D23" s="363"/>
      <c r="E23" s="167">
        <v>22486</v>
      </c>
      <c r="F23" s="167">
        <v>21073</v>
      </c>
      <c r="G23" s="167">
        <v>20750</v>
      </c>
      <c r="H23" s="167">
        <v>18877</v>
      </c>
      <c r="I23" s="206">
        <v>18408</v>
      </c>
      <c r="J23" s="225"/>
      <c r="K23" s="225"/>
    </row>
    <row r="24" spans="1:11" s="14" customFormat="1" ht="19.5" customHeight="1">
      <c r="A24" s="362"/>
      <c r="B24" s="362"/>
      <c r="C24" s="387" t="s">
        <v>144</v>
      </c>
      <c r="D24" s="363"/>
      <c r="E24" s="167">
        <v>1844</v>
      </c>
      <c r="F24" s="167">
        <v>1710</v>
      </c>
      <c r="G24" s="167">
        <v>1553</v>
      </c>
      <c r="H24" s="167">
        <v>1413</v>
      </c>
      <c r="I24" s="206">
        <v>1536</v>
      </c>
      <c r="J24" s="225"/>
      <c r="K24" s="225"/>
    </row>
    <row r="25" spans="1:11" s="14" customFormat="1" ht="19.5" customHeight="1">
      <c r="A25" s="362"/>
      <c r="B25" s="362"/>
      <c r="C25" s="387" t="s">
        <v>145</v>
      </c>
      <c r="D25" s="363"/>
      <c r="E25" s="167">
        <v>502</v>
      </c>
      <c r="F25" s="167">
        <v>470</v>
      </c>
      <c r="G25" s="167">
        <v>304</v>
      </c>
      <c r="H25" s="167">
        <v>364</v>
      </c>
      <c r="I25" s="206">
        <v>394</v>
      </c>
      <c r="J25" s="345"/>
      <c r="K25" s="345"/>
    </row>
    <row r="26" spans="1:11" s="14" customFormat="1" ht="6" customHeight="1" thickBot="1">
      <c r="A26" s="25"/>
      <c r="B26" s="25"/>
      <c r="C26" s="25"/>
      <c r="D26" s="25"/>
      <c r="E26" s="193"/>
      <c r="F26" s="193"/>
      <c r="G26" s="193"/>
      <c r="H26" s="193"/>
      <c r="I26" s="262"/>
      <c r="J26" s="225"/>
      <c r="K26" s="225"/>
    </row>
    <row r="27" spans="1:20" s="14" customFormat="1" ht="18" customHeight="1">
      <c r="A27" s="35" t="s">
        <v>352</v>
      </c>
      <c r="B27" s="35"/>
      <c r="C27" s="35"/>
      <c r="E27" s="198"/>
      <c r="F27" s="198"/>
      <c r="G27" s="198"/>
      <c r="H27" s="198"/>
      <c r="I27" s="246"/>
      <c r="J27" s="225"/>
      <c r="K27" s="225"/>
      <c r="L27" s="198"/>
      <c r="M27" s="198"/>
      <c r="N27" s="198"/>
      <c r="O27" s="198"/>
      <c r="P27" s="198"/>
      <c r="Q27" s="198"/>
      <c r="R27" s="198"/>
      <c r="S27" s="198"/>
      <c r="T27" s="198"/>
    </row>
    <row r="28" spans="1:20" s="14" customFormat="1" ht="18" customHeight="1">
      <c r="A28" s="524"/>
      <c r="B28" s="524"/>
      <c r="C28" s="524"/>
      <c r="D28" s="524"/>
      <c r="E28" s="388"/>
      <c r="F28" s="388"/>
      <c r="G28" s="388"/>
      <c r="H28" s="388"/>
      <c r="I28" s="389"/>
      <c r="J28" s="241"/>
      <c r="K28" s="241"/>
      <c r="L28" s="198"/>
      <c r="M28" s="198"/>
      <c r="N28" s="198"/>
      <c r="O28" s="198"/>
      <c r="P28" s="198"/>
      <c r="Q28" s="198"/>
      <c r="R28" s="198"/>
      <c r="S28" s="198"/>
      <c r="T28" s="198"/>
    </row>
    <row r="29" spans="1:3" ht="13.5">
      <c r="A29" s="5"/>
      <c r="B29" s="5"/>
      <c r="C29" s="5"/>
    </row>
    <row r="30" spans="1:3" ht="13.5">
      <c r="A30" s="5"/>
      <c r="B30" s="5"/>
      <c r="C30" s="5"/>
    </row>
    <row r="31" spans="1:3" ht="13.5">
      <c r="A31" s="5"/>
      <c r="B31" s="5"/>
      <c r="C31" s="5"/>
    </row>
    <row r="32" spans="1:3" ht="13.5">
      <c r="A32" s="5"/>
      <c r="B32" s="5"/>
      <c r="C32" s="5"/>
    </row>
    <row r="33" spans="1:3" ht="13.5">
      <c r="A33" s="5"/>
      <c r="B33" s="5"/>
      <c r="C33" s="5"/>
    </row>
    <row r="34" spans="1:3" ht="13.5">
      <c r="A34" s="5"/>
      <c r="C34" s="5"/>
    </row>
    <row r="35" spans="1:3" ht="13.5">
      <c r="A35" s="5"/>
      <c r="C35" s="5"/>
    </row>
    <row r="36" spans="1:3" ht="13.5">
      <c r="A36" s="5"/>
      <c r="C36" s="5"/>
    </row>
    <row r="37" ht="13.5">
      <c r="C37" s="5"/>
    </row>
  </sheetData>
  <sheetProtection/>
  <mergeCells count="6">
    <mergeCell ref="B3:C3"/>
    <mergeCell ref="B15:C15"/>
    <mergeCell ref="B16:C16"/>
    <mergeCell ref="B21:C21"/>
    <mergeCell ref="A28:D28"/>
    <mergeCell ref="A1:I1"/>
  </mergeCells>
  <printOptions/>
  <pageMargins left="0.75" right="0.75" top="1" bottom="1" header="0.512" footer="0.512"/>
  <pageSetup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B15" sqref="B15"/>
    </sheetView>
  </sheetViews>
  <sheetFormatPr defaultColWidth="9.00390625" defaultRowHeight="13.5"/>
  <cols>
    <col min="1" max="1" width="12.625" style="2" customWidth="1"/>
    <col min="2" max="7" width="14.00390625" style="2" customWidth="1"/>
    <col min="8" max="16384" width="9.00390625" style="2" customWidth="1"/>
  </cols>
  <sheetData>
    <row r="1" spans="1:9" ht="19.5" customHeight="1">
      <c r="A1" s="525" t="s">
        <v>262</v>
      </c>
      <c r="B1" s="525"/>
      <c r="C1" s="525"/>
      <c r="D1" s="525"/>
      <c r="E1" s="525"/>
      <c r="F1" s="525"/>
      <c r="G1" s="525"/>
      <c r="H1" s="1"/>
      <c r="I1" s="1"/>
    </row>
    <row r="2" spans="1:7" s="80" customFormat="1" ht="9" customHeight="1">
      <c r="A2" s="84"/>
      <c r="B2" s="361"/>
      <c r="C2" s="361"/>
      <c r="D2" s="361"/>
      <c r="E2" s="361"/>
      <c r="F2" s="361"/>
      <c r="G2" s="361"/>
    </row>
    <row r="3" spans="1:7" s="14" customFormat="1" ht="18" customHeight="1" thickBot="1">
      <c r="A3" s="25"/>
      <c r="B3" s="193"/>
      <c r="C3" s="193"/>
      <c r="D3" s="193"/>
      <c r="E3" s="193"/>
      <c r="F3" s="193"/>
      <c r="G3" s="205" t="s">
        <v>29</v>
      </c>
    </row>
    <row r="4" spans="1:7" s="14" customFormat="1" ht="24" customHeight="1">
      <c r="A4" s="467" t="s">
        <v>217</v>
      </c>
      <c r="B4" s="400" t="s">
        <v>266</v>
      </c>
      <c r="C4" s="400"/>
      <c r="D4" s="400"/>
      <c r="E4" s="400" t="s">
        <v>146</v>
      </c>
      <c r="F4" s="400" t="s">
        <v>147</v>
      </c>
      <c r="G4" s="402" t="s">
        <v>265</v>
      </c>
    </row>
    <row r="5" spans="1:7" s="14" customFormat="1" ht="24" customHeight="1">
      <c r="A5" s="408"/>
      <c r="B5" s="209" t="s">
        <v>216</v>
      </c>
      <c r="C5" s="209" t="s">
        <v>263</v>
      </c>
      <c r="D5" s="209" t="s">
        <v>264</v>
      </c>
      <c r="E5" s="526"/>
      <c r="F5" s="526"/>
      <c r="G5" s="527"/>
    </row>
    <row r="6" spans="1:7" s="14" customFormat="1" ht="6" customHeight="1">
      <c r="A6" s="27"/>
      <c r="B6" s="198"/>
      <c r="C6" s="198"/>
      <c r="D6" s="198"/>
      <c r="E6" s="198"/>
      <c r="F6" s="198"/>
      <c r="G6" s="225"/>
    </row>
    <row r="7" spans="1:7" s="14" customFormat="1" ht="24.75" customHeight="1">
      <c r="A7" s="28" t="s">
        <v>479</v>
      </c>
      <c r="B7" s="167">
        <f>C7+D7</f>
        <v>113924</v>
      </c>
      <c r="C7" s="167">
        <v>63611</v>
      </c>
      <c r="D7" s="167">
        <v>50313</v>
      </c>
      <c r="E7" s="167">
        <v>3927</v>
      </c>
      <c r="F7" s="167">
        <v>61</v>
      </c>
      <c r="G7" s="167">
        <v>40954</v>
      </c>
    </row>
    <row r="8" spans="1:7" s="14" customFormat="1" ht="24.75" customHeight="1">
      <c r="A8" s="28">
        <v>22</v>
      </c>
      <c r="B8" s="167">
        <f>C8+D8</f>
        <v>120907</v>
      </c>
      <c r="C8" s="167">
        <v>65157</v>
      </c>
      <c r="D8" s="167">
        <v>55750</v>
      </c>
      <c r="E8" s="167">
        <v>4313</v>
      </c>
      <c r="F8" s="167">
        <v>78</v>
      </c>
      <c r="G8" s="167">
        <v>48731</v>
      </c>
    </row>
    <row r="9" spans="1:7" s="14" customFormat="1" ht="25.5" customHeight="1">
      <c r="A9" s="28">
        <v>23</v>
      </c>
      <c r="B9" s="167">
        <f>C9+D9</f>
        <v>128978</v>
      </c>
      <c r="C9" s="167">
        <v>69926</v>
      </c>
      <c r="D9" s="167">
        <v>59052</v>
      </c>
      <c r="E9" s="167">
        <v>4743</v>
      </c>
      <c r="F9" s="167">
        <v>83</v>
      </c>
      <c r="G9" s="167">
        <v>46039</v>
      </c>
    </row>
    <row r="10" spans="1:7" s="14" customFormat="1" ht="25.5" customHeight="1">
      <c r="A10" s="28">
        <v>24</v>
      </c>
      <c r="B10" s="167">
        <f>C10+D10</f>
        <v>116045</v>
      </c>
      <c r="C10" s="167">
        <v>64146</v>
      </c>
      <c r="D10" s="167">
        <v>51899</v>
      </c>
      <c r="E10" s="167">
        <v>4956</v>
      </c>
      <c r="F10" s="167">
        <v>98</v>
      </c>
      <c r="G10" s="167">
        <v>36577</v>
      </c>
    </row>
    <row r="11" spans="1:7" s="7" customFormat="1" ht="25.5" customHeight="1">
      <c r="A11" s="141">
        <v>25</v>
      </c>
      <c r="B11" s="168">
        <f>C11+D11</f>
        <v>122551</v>
      </c>
      <c r="C11" s="168">
        <v>65215</v>
      </c>
      <c r="D11" s="168">
        <v>57336</v>
      </c>
      <c r="E11" s="168">
        <v>4890</v>
      </c>
      <c r="F11" s="168">
        <v>100</v>
      </c>
      <c r="G11" s="168">
        <v>43047</v>
      </c>
    </row>
    <row r="12" spans="1:7" s="14" customFormat="1" ht="5.25" customHeight="1" thickBot="1">
      <c r="A12" s="29"/>
      <c r="B12" s="193"/>
      <c r="C12" s="193"/>
      <c r="D12" s="193"/>
      <c r="E12" s="193"/>
      <c r="F12" s="193"/>
      <c r="G12" s="193"/>
    </row>
    <row r="13" spans="1:7" s="14" customFormat="1" ht="19.5" customHeight="1">
      <c r="A13" s="14" t="s">
        <v>371</v>
      </c>
      <c r="B13" s="198"/>
      <c r="C13" s="198"/>
      <c r="D13" s="198"/>
      <c r="E13" s="198"/>
      <c r="F13" s="198"/>
      <c r="G13" s="225"/>
    </row>
    <row r="14" spans="2:7" s="14" customFormat="1" ht="13.5">
      <c r="B14" s="198"/>
      <c r="C14" s="198"/>
      <c r="D14" s="198"/>
      <c r="E14" s="198"/>
      <c r="F14" s="198"/>
      <c r="G14" s="225"/>
    </row>
    <row r="15" ht="13.5">
      <c r="G15" s="4"/>
    </row>
  </sheetData>
  <sheetProtection/>
  <mergeCells count="6">
    <mergeCell ref="A1:G1"/>
    <mergeCell ref="A4:A5"/>
    <mergeCell ref="B4:D4"/>
    <mergeCell ref="E4:E5"/>
    <mergeCell ref="F4:F5"/>
    <mergeCell ref="G4:G5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4"/>
  <sheetViews>
    <sheetView showGridLines="0" zoomScalePageLayoutView="0" workbookViewId="0" topLeftCell="A1">
      <pane ySplit="4" topLeftCell="A8" activePane="bottomLeft" state="frozen"/>
      <selection pane="topLeft" activeCell="A1" sqref="A1:J1"/>
      <selection pane="bottomLeft" activeCell="A1" sqref="A1:Y1"/>
    </sheetView>
  </sheetViews>
  <sheetFormatPr defaultColWidth="9.00390625" defaultRowHeight="13.5"/>
  <cols>
    <col min="1" max="1" width="12.125" style="14" customWidth="1"/>
    <col min="2" max="3" width="4.25390625" style="14" customWidth="1"/>
    <col min="4" max="6" width="6.75390625" style="14" bestFit="1" customWidth="1"/>
    <col min="7" max="16" width="5.875" style="14" bestFit="1" customWidth="1"/>
    <col min="17" max="17" width="5.50390625" style="14" customWidth="1"/>
    <col min="18" max="24" width="5.875" style="14" bestFit="1" customWidth="1"/>
    <col min="25" max="25" width="4.25390625" style="14" bestFit="1" customWidth="1"/>
    <col min="26" max="16384" width="9.00390625" style="14" customWidth="1"/>
  </cols>
  <sheetData>
    <row r="1" spans="1:25" s="138" customFormat="1" ht="21" customHeight="1">
      <c r="A1" s="422" t="s">
        <v>313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</row>
    <row r="2" spans="1:25" s="16" customFormat="1" ht="12" customHeight="1" thickBot="1">
      <c r="A2" s="15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</row>
    <row r="3" spans="1:25" s="16" customFormat="1" ht="36" customHeight="1">
      <c r="A3" s="423" t="s">
        <v>217</v>
      </c>
      <c r="B3" s="425" t="s">
        <v>90</v>
      </c>
      <c r="C3" s="425" t="s">
        <v>34</v>
      </c>
      <c r="D3" s="427" t="s">
        <v>216</v>
      </c>
      <c r="E3" s="428"/>
      <c r="F3" s="429"/>
      <c r="G3" s="427" t="s">
        <v>363</v>
      </c>
      <c r="H3" s="428"/>
      <c r="I3" s="429"/>
      <c r="J3" s="427" t="s">
        <v>364</v>
      </c>
      <c r="K3" s="428"/>
      <c r="L3" s="429"/>
      <c r="M3" s="427" t="s">
        <v>365</v>
      </c>
      <c r="N3" s="428"/>
      <c r="O3" s="429"/>
      <c r="P3" s="427" t="s">
        <v>366</v>
      </c>
      <c r="Q3" s="428"/>
      <c r="R3" s="429"/>
      <c r="S3" s="427" t="s">
        <v>367</v>
      </c>
      <c r="T3" s="428"/>
      <c r="U3" s="429"/>
      <c r="V3" s="427" t="s">
        <v>368</v>
      </c>
      <c r="W3" s="428"/>
      <c r="X3" s="429"/>
      <c r="Y3" s="430" t="s">
        <v>91</v>
      </c>
    </row>
    <row r="4" spans="1:25" s="16" customFormat="1" ht="36" customHeight="1">
      <c r="A4" s="424"/>
      <c r="B4" s="426"/>
      <c r="C4" s="426"/>
      <c r="D4" s="214" t="s">
        <v>13</v>
      </c>
      <c r="E4" s="216" t="s">
        <v>35</v>
      </c>
      <c r="F4" s="216" t="s">
        <v>36</v>
      </c>
      <c r="G4" s="216" t="s">
        <v>13</v>
      </c>
      <c r="H4" s="216" t="s">
        <v>35</v>
      </c>
      <c r="I4" s="216" t="s">
        <v>36</v>
      </c>
      <c r="J4" s="216" t="s">
        <v>13</v>
      </c>
      <c r="K4" s="216" t="s">
        <v>35</v>
      </c>
      <c r="L4" s="216" t="s">
        <v>36</v>
      </c>
      <c r="M4" s="216" t="s">
        <v>13</v>
      </c>
      <c r="N4" s="216" t="s">
        <v>35</v>
      </c>
      <c r="O4" s="216" t="s">
        <v>36</v>
      </c>
      <c r="P4" s="216" t="s">
        <v>13</v>
      </c>
      <c r="Q4" s="216" t="s">
        <v>35</v>
      </c>
      <c r="R4" s="216" t="s">
        <v>36</v>
      </c>
      <c r="S4" s="216" t="s">
        <v>13</v>
      </c>
      <c r="T4" s="216" t="s">
        <v>35</v>
      </c>
      <c r="U4" s="216" t="s">
        <v>36</v>
      </c>
      <c r="V4" s="216" t="s">
        <v>13</v>
      </c>
      <c r="W4" s="216" t="s">
        <v>35</v>
      </c>
      <c r="X4" s="215" t="s">
        <v>36</v>
      </c>
      <c r="Y4" s="431"/>
    </row>
    <row r="5" spans="1:25" ht="9.75" customHeight="1">
      <c r="A5" s="2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</row>
    <row r="6" spans="1:25" ht="58.5" customHeight="1">
      <c r="A6" s="20" t="s">
        <v>492</v>
      </c>
      <c r="B6" s="330">
        <v>48</v>
      </c>
      <c r="C6" s="331">
        <v>807</v>
      </c>
      <c r="D6" s="332">
        <v>23078</v>
      </c>
      <c r="E6" s="332">
        <v>11829</v>
      </c>
      <c r="F6" s="332">
        <v>11249</v>
      </c>
      <c r="G6" s="332">
        <v>3669</v>
      </c>
      <c r="H6" s="332">
        <v>1840</v>
      </c>
      <c r="I6" s="332">
        <v>1829</v>
      </c>
      <c r="J6" s="332">
        <v>3824</v>
      </c>
      <c r="K6" s="332">
        <v>1944</v>
      </c>
      <c r="L6" s="332">
        <v>1880</v>
      </c>
      <c r="M6" s="332">
        <v>3802</v>
      </c>
      <c r="N6" s="332">
        <v>1906</v>
      </c>
      <c r="O6" s="332">
        <v>1896</v>
      </c>
      <c r="P6" s="332">
        <v>3846</v>
      </c>
      <c r="Q6" s="332">
        <v>1994</v>
      </c>
      <c r="R6" s="332">
        <v>1852</v>
      </c>
      <c r="S6" s="332">
        <v>3990</v>
      </c>
      <c r="T6" s="332">
        <v>2055</v>
      </c>
      <c r="U6" s="332">
        <v>1935</v>
      </c>
      <c r="V6" s="332">
        <v>3947</v>
      </c>
      <c r="W6" s="332">
        <v>2090</v>
      </c>
      <c r="X6" s="332">
        <v>1857</v>
      </c>
      <c r="Y6" s="332">
        <v>131</v>
      </c>
    </row>
    <row r="7" spans="1:25" ht="58.5" customHeight="1">
      <c r="A7" s="20">
        <v>23</v>
      </c>
      <c r="B7" s="217">
        <v>48</v>
      </c>
      <c r="C7" s="218">
        <v>801</v>
      </c>
      <c r="D7" s="219">
        <v>22611</v>
      </c>
      <c r="E7" s="219">
        <v>11558</v>
      </c>
      <c r="F7" s="219">
        <v>11053</v>
      </c>
      <c r="G7" s="219">
        <v>3467</v>
      </c>
      <c r="H7" s="219">
        <v>1797</v>
      </c>
      <c r="I7" s="219">
        <v>1670</v>
      </c>
      <c r="J7" s="219">
        <v>3681</v>
      </c>
      <c r="K7" s="219">
        <v>1852</v>
      </c>
      <c r="L7" s="219">
        <v>1829</v>
      </c>
      <c r="M7" s="219">
        <v>3816</v>
      </c>
      <c r="N7" s="219">
        <v>1944</v>
      </c>
      <c r="O7" s="219">
        <v>1872</v>
      </c>
      <c r="P7" s="219">
        <v>3789</v>
      </c>
      <c r="Q7" s="219">
        <v>1898</v>
      </c>
      <c r="R7" s="219">
        <v>1891</v>
      </c>
      <c r="S7" s="219">
        <v>3869</v>
      </c>
      <c r="T7" s="219">
        <v>2005</v>
      </c>
      <c r="U7" s="219">
        <v>1864</v>
      </c>
      <c r="V7" s="219">
        <v>3989</v>
      </c>
      <c r="W7" s="219">
        <v>2062</v>
      </c>
      <c r="X7" s="219">
        <v>1927</v>
      </c>
      <c r="Y7" s="219">
        <v>148</v>
      </c>
    </row>
    <row r="8" spans="1:63" ht="58.5" customHeight="1">
      <c r="A8" s="20">
        <v>24</v>
      </c>
      <c r="B8" s="217">
        <v>47</v>
      </c>
      <c r="C8" s="218">
        <v>785</v>
      </c>
      <c r="D8" s="219">
        <v>22085</v>
      </c>
      <c r="E8" s="219">
        <v>11214</v>
      </c>
      <c r="F8" s="219">
        <v>10871</v>
      </c>
      <c r="G8" s="219">
        <v>3431</v>
      </c>
      <c r="H8" s="219">
        <v>1705</v>
      </c>
      <c r="I8" s="219">
        <v>1726</v>
      </c>
      <c r="J8" s="219">
        <v>3498</v>
      </c>
      <c r="K8" s="219">
        <v>1798</v>
      </c>
      <c r="L8" s="219">
        <v>1700</v>
      </c>
      <c r="M8" s="219">
        <v>3691</v>
      </c>
      <c r="N8" s="219">
        <v>1856</v>
      </c>
      <c r="O8" s="219">
        <v>1835</v>
      </c>
      <c r="P8" s="219">
        <v>3806</v>
      </c>
      <c r="Q8" s="219">
        <v>1943</v>
      </c>
      <c r="R8" s="219">
        <v>1863</v>
      </c>
      <c r="S8" s="219">
        <v>3781</v>
      </c>
      <c r="T8" s="219">
        <v>1900</v>
      </c>
      <c r="U8" s="219">
        <v>1881</v>
      </c>
      <c r="V8" s="219">
        <v>3878</v>
      </c>
      <c r="W8" s="219">
        <v>2012</v>
      </c>
      <c r="X8" s="219">
        <v>1866</v>
      </c>
      <c r="Y8" s="219">
        <v>163</v>
      </c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</row>
    <row r="9" spans="1:63" ht="58.5" customHeight="1">
      <c r="A9" s="20">
        <v>25</v>
      </c>
      <c r="B9" s="333">
        <v>47</v>
      </c>
      <c r="C9" s="219">
        <v>785</v>
      </c>
      <c r="D9" s="219">
        <f>E9+F9</f>
        <v>21676</v>
      </c>
      <c r="E9" s="219">
        <f>H9+K9+N9+Q9+T9+W9</f>
        <v>11006</v>
      </c>
      <c r="F9" s="219">
        <f>I9+L9+O9+R9+U9+X9</f>
        <v>10670</v>
      </c>
      <c r="G9" s="219">
        <f>H9+I9</f>
        <v>3483</v>
      </c>
      <c r="H9" s="219">
        <v>1799</v>
      </c>
      <c r="I9" s="219">
        <v>1684</v>
      </c>
      <c r="J9" s="219">
        <f>+K9+L9</f>
        <v>3436</v>
      </c>
      <c r="K9" s="219">
        <v>1707</v>
      </c>
      <c r="L9" s="219">
        <v>1729</v>
      </c>
      <c r="M9" s="219">
        <f>N9+O9</f>
        <v>3480</v>
      </c>
      <c r="N9" s="219">
        <v>1804</v>
      </c>
      <c r="O9" s="219">
        <v>1676</v>
      </c>
      <c r="P9" s="219">
        <f>Q9+R9</f>
        <v>3678</v>
      </c>
      <c r="Q9" s="219">
        <v>1843</v>
      </c>
      <c r="R9" s="219">
        <v>1835</v>
      </c>
      <c r="S9" s="219">
        <f>T9+U9</f>
        <v>3809</v>
      </c>
      <c r="T9" s="219">
        <v>1945</v>
      </c>
      <c r="U9" s="219">
        <v>1864</v>
      </c>
      <c r="V9" s="219">
        <f>W9+X9</f>
        <v>3790</v>
      </c>
      <c r="W9" s="219">
        <v>1908</v>
      </c>
      <c r="X9" s="219">
        <v>1882</v>
      </c>
      <c r="Y9" s="219">
        <v>199</v>
      </c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</row>
    <row r="10" spans="1:63" s="7" customFormat="1" ht="58.5" customHeight="1">
      <c r="A10" s="156">
        <v>26</v>
      </c>
      <c r="B10" s="364">
        <v>47</v>
      </c>
      <c r="C10" s="220">
        <v>783</v>
      </c>
      <c r="D10" s="220">
        <f>E10+F10</f>
        <v>21214</v>
      </c>
      <c r="E10" s="220">
        <f>H10+K10+N10+Q10+T10+W10</f>
        <v>10806</v>
      </c>
      <c r="F10" s="220">
        <f>I10+L10+O10+R10+U10+X10</f>
        <v>10408</v>
      </c>
      <c r="G10" s="220">
        <f>H10+I10</f>
        <v>3361</v>
      </c>
      <c r="H10" s="220">
        <v>1735</v>
      </c>
      <c r="I10" s="220">
        <v>1626</v>
      </c>
      <c r="J10" s="220">
        <f>+K10+L10</f>
        <v>3460</v>
      </c>
      <c r="K10" s="220">
        <v>1779</v>
      </c>
      <c r="L10" s="220">
        <v>1681</v>
      </c>
      <c r="M10" s="220">
        <f>N10+O10</f>
        <v>3435</v>
      </c>
      <c r="N10" s="220">
        <v>1710</v>
      </c>
      <c r="O10" s="220">
        <v>1725</v>
      </c>
      <c r="P10" s="220">
        <f>Q10+R10</f>
        <v>3471</v>
      </c>
      <c r="Q10" s="220">
        <v>1801</v>
      </c>
      <c r="R10" s="220">
        <v>1670</v>
      </c>
      <c r="S10" s="220">
        <f>T10+U10</f>
        <v>3677</v>
      </c>
      <c r="T10" s="220">
        <v>1845</v>
      </c>
      <c r="U10" s="220">
        <v>1832</v>
      </c>
      <c r="V10" s="220">
        <f>W10+X10</f>
        <v>3810</v>
      </c>
      <c r="W10" s="220">
        <v>1936</v>
      </c>
      <c r="X10" s="220">
        <v>1874</v>
      </c>
      <c r="Y10" s="220">
        <v>204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25" ht="9" customHeight="1" thickBot="1">
      <c r="A11" s="139"/>
      <c r="B11" s="221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</row>
    <row r="12" spans="1:25" s="16" customFormat="1" ht="22.5" customHeight="1">
      <c r="A12" s="16" t="s">
        <v>432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198" t="s">
        <v>488</v>
      </c>
      <c r="R12" s="223"/>
      <c r="S12" s="223"/>
      <c r="T12" s="223"/>
      <c r="U12" s="223"/>
      <c r="V12" s="223"/>
      <c r="W12" s="223"/>
      <c r="X12" s="223"/>
      <c r="Y12" s="223"/>
    </row>
    <row r="13" spans="1:25" ht="14.25">
      <c r="A13" s="224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</row>
    <row r="14" spans="1:25" ht="19.5" customHeight="1">
      <c r="A14" s="198"/>
      <c r="B14" s="198"/>
      <c r="C14" s="198"/>
      <c r="D14" s="198"/>
      <c r="E14" s="198"/>
      <c r="F14" s="198"/>
      <c r="G14" s="198"/>
      <c r="H14" s="198"/>
      <c r="I14" s="198"/>
      <c r="J14" s="225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</row>
    <row r="15" spans="1:17" ht="19.5" customHeight="1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</row>
    <row r="16" spans="1:17" ht="13.5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</row>
    <row r="17" spans="1:17" ht="22.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</row>
    <row r="18" spans="1:17" ht="22.5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</row>
    <row r="19" spans="1:17" ht="22.5" customHeight="1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</row>
    <row r="20" spans="1:17" ht="22.5" customHeight="1">
      <c r="A20" s="198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</row>
    <row r="21" spans="1:17" ht="22.5" customHeight="1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</row>
    <row r="22" spans="1:17" ht="13.5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</row>
    <row r="23" spans="1:17" ht="13.5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</row>
    <row r="24" spans="1:17" ht="13.5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</row>
  </sheetData>
  <sheetProtection/>
  <mergeCells count="12">
    <mergeCell ref="V3:X3"/>
    <mergeCell ref="Y3:Y4"/>
    <mergeCell ref="A1:Y1"/>
    <mergeCell ref="A3:A4"/>
    <mergeCell ref="B3:B4"/>
    <mergeCell ref="C3:C4"/>
    <mergeCell ref="D3:F3"/>
    <mergeCell ref="G3:I3"/>
    <mergeCell ref="J3:L3"/>
    <mergeCell ref="M3:O3"/>
    <mergeCell ref="P3:R3"/>
    <mergeCell ref="S3:U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selection activeCell="D14" sqref="D14"/>
    </sheetView>
  </sheetViews>
  <sheetFormatPr defaultColWidth="9.00390625" defaultRowHeight="13.5"/>
  <cols>
    <col min="1" max="1" width="11.25390625" style="11" customWidth="1"/>
    <col min="2" max="2" width="8.50390625" style="11" customWidth="1"/>
    <col min="3" max="3" width="8.75390625" style="11" customWidth="1"/>
    <col min="4" max="10" width="8.50390625" style="11" customWidth="1"/>
    <col min="11" max="11" width="8.625" style="11" customWidth="1"/>
    <col min="12" max="16384" width="9.00390625" style="11" customWidth="1"/>
  </cols>
  <sheetData>
    <row r="1" spans="1:14" ht="19.5" customHeight="1">
      <c r="A1" s="528" t="s">
        <v>148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</row>
    <row r="2" spans="1:14" ht="9" customHeight="1" thickBot="1">
      <c r="A2" s="8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7"/>
      <c r="N2" s="182"/>
    </row>
    <row r="3" spans="1:15" s="14" customFormat="1" ht="28.5" customHeight="1">
      <c r="A3" s="408" t="s">
        <v>217</v>
      </c>
      <c r="B3" s="462" t="s">
        <v>457</v>
      </c>
      <c r="C3" s="461" t="s">
        <v>458</v>
      </c>
      <c r="D3" s="396" t="s">
        <v>459</v>
      </c>
      <c r="E3" s="397"/>
      <c r="F3" s="397"/>
      <c r="G3" s="397"/>
      <c r="H3" s="397"/>
      <c r="I3" s="397"/>
      <c r="J3" s="397"/>
      <c r="K3" s="398"/>
      <c r="L3" s="396" t="s">
        <v>410</v>
      </c>
      <c r="M3" s="398"/>
      <c r="N3" s="530" t="s">
        <v>349</v>
      </c>
      <c r="O3" s="35"/>
    </row>
    <row r="4" spans="1:15" s="14" customFormat="1" ht="28.5" customHeight="1">
      <c r="A4" s="408"/>
      <c r="B4" s="462"/>
      <c r="C4" s="461"/>
      <c r="D4" s="532" t="s">
        <v>149</v>
      </c>
      <c r="E4" s="527" t="s">
        <v>460</v>
      </c>
      <c r="F4" s="533"/>
      <c r="G4" s="534"/>
      <c r="H4" s="535" t="s">
        <v>461</v>
      </c>
      <c r="I4" s="536"/>
      <c r="J4" s="537"/>
      <c r="K4" s="460" t="s">
        <v>462</v>
      </c>
      <c r="L4" s="538" t="s">
        <v>150</v>
      </c>
      <c r="M4" s="538" t="s">
        <v>151</v>
      </c>
      <c r="N4" s="530"/>
      <c r="O4" s="35"/>
    </row>
    <row r="5" spans="1:15" s="14" customFormat="1" ht="31.5" customHeight="1">
      <c r="A5" s="529"/>
      <c r="B5" s="526"/>
      <c r="C5" s="400"/>
      <c r="D5" s="402"/>
      <c r="E5" s="209" t="s">
        <v>259</v>
      </c>
      <c r="F5" s="209" t="s">
        <v>260</v>
      </c>
      <c r="G5" s="209" t="s">
        <v>261</v>
      </c>
      <c r="H5" s="209" t="s">
        <v>259</v>
      </c>
      <c r="I5" s="209" t="s">
        <v>260</v>
      </c>
      <c r="J5" s="271" t="s">
        <v>261</v>
      </c>
      <c r="K5" s="462"/>
      <c r="L5" s="400"/>
      <c r="M5" s="400"/>
      <c r="N5" s="531"/>
      <c r="O5" s="35"/>
    </row>
    <row r="6" spans="1:14" s="14" customFormat="1" ht="5.25" customHeight="1">
      <c r="A6" s="27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225"/>
    </row>
    <row r="7" spans="1:14" s="18" customFormat="1" ht="31.5" customHeight="1">
      <c r="A7" s="20" t="s">
        <v>479</v>
      </c>
      <c r="B7" s="272">
        <v>294</v>
      </c>
      <c r="C7" s="272">
        <v>60574</v>
      </c>
      <c r="D7" s="272">
        <v>24148</v>
      </c>
      <c r="E7" s="272">
        <v>2664</v>
      </c>
      <c r="F7" s="272">
        <v>12904</v>
      </c>
      <c r="G7" s="272">
        <v>2598</v>
      </c>
      <c r="H7" s="272">
        <v>253</v>
      </c>
      <c r="I7" s="272">
        <v>2739</v>
      </c>
      <c r="J7" s="272">
        <v>251</v>
      </c>
      <c r="K7" s="272">
        <v>2739</v>
      </c>
      <c r="L7" s="272">
        <v>1825</v>
      </c>
      <c r="M7" s="272">
        <v>29551</v>
      </c>
      <c r="N7" s="272">
        <v>6875</v>
      </c>
    </row>
    <row r="8" spans="1:14" s="18" customFormat="1" ht="31.5" customHeight="1">
      <c r="A8" s="20">
        <v>22</v>
      </c>
      <c r="B8" s="272">
        <v>295</v>
      </c>
      <c r="C8" s="272">
        <v>61252</v>
      </c>
      <c r="D8" s="272">
        <v>26860</v>
      </c>
      <c r="E8" s="272">
        <v>3476</v>
      </c>
      <c r="F8" s="272">
        <v>13625</v>
      </c>
      <c r="G8" s="272">
        <v>3380</v>
      </c>
      <c r="H8" s="272">
        <v>373</v>
      </c>
      <c r="I8" s="272">
        <v>2951</v>
      </c>
      <c r="J8" s="272">
        <v>263</v>
      </c>
      <c r="K8" s="272">
        <v>2792</v>
      </c>
      <c r="L8" s="272">
        <v>1928</v>
      </c>
      <c r="M8" s="272">
        <v>27156</v>
      </c>
      <c r="N8" s="272">
        <v>7236</v>
      </c>
    </row>
    <row r="9" spans="1:14" s="18" customFormat="1" ht="31.5" customHeight="1">
      <c r="A9" s="20">
        <v>23</v>
      </c>
      <c r="B9" s="272">
        <v>297</v>
      </c>
      <c r="C9" s="272">
        <f>D9+M9+N9</f>
        <v>65568</v>
      </c>
      <c r="D9" s="272">
        <v>27680</v>
      </c>
      <c r="E9" s="272">
        <v>3450</v>
      </c>
      <c r="F9" s="272">
        <v>14122</v>
      </c>
      <c r="G9" s="272">
        <v>3704</v>
      </c>
      <c r="H9" s="272">
        <v>323</v>
      </c>
      <c r="I9" s="272">
        <v>2712</v>
      </c>
      <c r="J9" s="272">
        <v>110</v>
      </c>
      <c r="K9" s="272">
        <v>3259</v>
      </c>
      <c r="L9" s="272">
        <v>1947</v>
      </c>
      <c r="M9" s="272">
        <v>29958</v>
      </c>
      <c r="N9" s="272">
        <v>7930</v>
      </c>
    </row>
    <row r="10" spans="1:14" s="18" customFormat="1" ht="31.5" customHeight="1">
      <c r="A10" s="20">
        <v>24</v>
      </c>
      <c r="B10" s="272">
        <v>296</v>
      </c>
      <c r="C10" s="272">
        <f>D10+M10+N10</f>
        <v>65233</v>
      </c>
      <c r="D10" s="272">
        <f>SUM(E10:K10)</f>
        <v>27214</v>
      </c>
      <c r="E10" s="272">
        <v>3287</v>
      </c>
      <c r="F10" s="272">
        <v>14391</v>
      </c>
      <c r="G10" s="272">
        <v>3318</v>
      </c>
      <c r="H10" s="272">
        <v>172</v>
      </c>
      <c r="I10" s="272">
        <v>2454</v>
      </c>
      <c r="J10" s="272">
        <v>397</v>
      </c>
      <c r="K10" s="272">
        <v>3195</v>
      </c>
      <c r="L10" s="272">
        <v>2002</v>
      </c>
      <c r="M10" s="272">
        <v>29938</v>
      </c>
      <c r="N10" s="272">
        <v>8081</v>
      </c>
    </row>
    <row r="11" spans="1:14" s="181" customFormat="1" ht="31.5" customHeight="1">
      <c r="A11" s="156">
        <v>25</v>
      </c>
      <c r="B11" s="273">
        <v>295</v>
      </c>
      <c r="C11" s="273">
        <f>D11+M11+N11</f>
        <v>62388</v>
      </c>
      <c r="D11" s="273">
        <f>SUM(E11:K11)</f>
        <v>29587</v>
      </c>
      <c r="E11" s="273">
        <v>4502</v>
      </c>
      <c r="F11" s="273">
        <v>14622</v>
      </c>
      <c r="G11" s="273">
        <v>4229</v>
      </c>
      <c r="H11" s="273">
        <v>65</v>
      </c>
      <c r="I11" s="273">
        <v>1991</v>
      </c>
      <c r="J11" s="273">
        <v>517</v>
      </c>
      <c r="K11" s="273">
        <v>3661</v>
      </c>
      <c r="L11" s="273">
        <v>1758</v>
      </c>
      <c r="M11" s="273">
        <v>24943</v>
      </c>
      <c r="N11" s="273">
        <v>7858</v>
      </c>
    </row>
    <row r="12" spans="1:14" s="14" customFormat="1" ht="6" customHeight="1" thickBot="1">
      <c r="A12" s="29"/>
      <c r="B12" s="70"/>
      <c r="C12" s="193"/>
      <c r="D12" s="193"/>
      <c r="E12" s="25"/>
      <c r="F12" s="25"/>
      <c r="G12" s="25"/>
      <c r="H12" s="25"/>
      <c r="I12" s="25"/>
      <c r="J12" s="25"/>
      <c r="K12" s="25"/>
      <c r="L12" s="193"/>
      <c r="M12" s="193"/>
      <c r="N12" s="25"/>
    </row>
    <row r="13" spans="1:14" s="18" customFormat="1" ht="19.5" customHeight="1">
      <c r="A13" s="18" t="s">
        <v>372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72"/>
    </row>
  </sheetData>
  <sheetProtection/>
  <mergeCells count="13">
    <mergeCell ref="K4:K5"/>
    <mergeCell ref="L4:L5"/>
    <mergeCell ref="M4:M5"/>
    <mergeCell ref="A1:N1"/>
    <mergeCell ref="A3:A5"/>
    <mergeCell ref="B3:B5"/>
    <mergeCell ref="C3:C5"/>
    <mergeCell ref="D3:K3"/>
    <mergeCell ref="L3:M3"/>
    <mergeCell ref="N3:N5"/>
    <mergeCell ref="D4:D5"/>
    <mergeCell ref="E4:G4"/>
    <mergeCell ref="H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15.25390625" style="11" customWidth="1"/>
    <col min="2" max="4" width="27.125" style="11" customWidth="1"/>
    <col min="5" max="16384" width="9.00390625" style="11" customWidth="1"/>
  </cols>
  <sheetData>
    <row r="1" spans="1:5" ht="17.25">
      <c r="A1" s="391" t="s">
        <v>152</v>
      </c>
      <c r="B1" s="391"/>
      <c r="C1" s="391"/>
      <c r="D1" s="391"/>
      <c r="E1" s="7"/>
    </row>
    <row r="2" spans="1:4" s="14" customFormat="1" ht="9" customHeight="1">
      <c r="A2" s="16"/>
      <c r="B2" s="198"/>
      <c r="C2" s="198"/>
      <c r="D2" s="198"/>
    </row>
    <row r="3" spans="1:4" s="14" customFormat="1" ht="18" customHeight="1" thickBot="1">
      <c r="A3" s="25"/>
      <c r="B3" s="193"/>
      <c r="C3" s="193"/>
      <c r="D3" s="205" t="s">
        <v>29</v>
      </c>
    </row>
    <row r="4" spans="1:4" s="14" customFormat="1" ht="24" customHeight="1">
      <c r="A4" s="26" t="s">
        <v>217</v>
      </c>
      <c r="B4" s="194" t="s">
        <v>153</v>
      </c>
      <c r="C4" s="194" t="s">
        <v>154</v>
      </c>
      <c r="D4" s="196" t="s">
        <v>155</v>
      </c>
    </row>
    <row r="5" spans="1:4" s="14" customFormat="1" ht="6" customHeight="1">
      <c r="A5" s="52"/>
      <c r="B5" s="198"/>
      <c r="C5" s="198"/>
      <c r="D5" s="198"/>
    </row>
    <row r="6" spans="1:4" s="14" customFormat="1" ht="24.75" customHeight="1">
      <c r="A6" s="28" t="s">
        <v>479</v>
      </c>
      <c r="B6" s="167">
        <v>657</v>
      </c>
      <c r="C6" s="167">
        <v>24331</v>
      </c>
      <c r="D6" s="167">
        <v>51446</v>
      </c>
    </row>
    <row r="7" spans="1:4" s="14" customFormat="1" ht="24.75" customHeight="1">
      <c r="A7" s="28">
        <v>22</v>
      </c>
      <c r="B7" s="167">
        <v>751</v>
      </c>
      <c r="C7" s="167">
        <v>26775</v>
      </c>
      <c r="D7" s="167">
        <v>56151</v>
      </c>
    </row>
    <row r="8" spans="1:4" s="14" customFormat="1" ht="24.75" customHeight="1">
      <c r="A8" s="28">
        <v>23</v>
      </c>
      <c r="B8" s="167">
        <v>765</v>
      </c>
      <c r="C8" s="167">
        <v>26621</v>
      </c>
      <c r="D8" s="167">
        <v>55324</v>
      </c>
    </row>
    <row r="9" spans="1:4" s="14" customFormat="1" ht="24.75" customHeight="1">
      <c r="A9" s="28">
        <v>24</v>
      </c>
      <c r="B9" s="167">
        <v>811</v>
      </c>
      <c r="C9" s="167">
        <v>25947</v>
      </c>
      <c r="D9" s="167">
        <v>54222</v>
      </c>
    </row>
    <row r="10" spans="1:4" s="7" customFormat="1" ht="24.75" customHeight="1">
      <c r="A10" s="141">
        <v>25</v>
      </c>
      <c r="B10" s="379">
        <v>826</v>
      </c>
      <c r="C10" s="168">
        <v>27411</v>
      </c>
      <c r="D10" s="168">
        <v>54837</v>
      </c>
    </row>
    <row r="11" spans="1:4" s="14" customFormat="1" ht="6" customHeight="1" thickBot="1">
      <c r="A11" s="29"/>
      <c r="B11" s="231"/>
      <c r="C11" s="193"/>
      <c r="D11" s="193"/>
    </row>
    <row r="12" spans="1:4" s="14" customFormat="1" ht="18" customHeight="1">
      <c r="A12" s="14" t="s">
        <v>449</v>
      </c>
      <c r="B12" s="198"/>
      <c r="C12" s="198"/>
      <c r="D12" s="198"/>
    </row>
    <row r="13" spans="2:4" s="14" customFormat="1" ht="13.5">
      <c r="B13" s="198"/>
      <c r="C13" s="198"/>
      <c r="D13" s="198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149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11.25390625" style="76" customWidth="1"/>
    <col min="2" max="10" width="6.375" style="7" customWidth="1"/>
    <col min="11" max="12" width="6.75390625" style="7" customWidth="1"/>
    <col min="13" max="13" width="7.125" style="7" customWidth="1"/>
    <col min="14" max="17" width="6.375" style="7" customWidth="1"/>
    <col min="18" max="16384" width="9.00390625" style="7" customWidth="1"/>
  </cols>
  <sheetData>
    <row r="1" spans="1:16" ht="20.25" customHeight="1">
      <c r="A1" s="539" t="s">
        <v>256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</row>
    <row r="2" spans="1:2" s="14" customFormat="1" ht="12" customHeight="1" thickBot="1">
      <c r="A2" s="34"/>
      <c r="B2" s="16"/>
    </row>
    <row r="3" spans="1:16" s="14" customFormat="1" ht="19.5" customHeight="1">
      <c r="A3" s="66" t="s">
        <v>380</v>
      </c>
      <c r="B3" s="71" t="s">
        <v>13</v>
      </c>
      <c r="C3" s="72" t="s">
        <v>524</v>
      </c>
      <c r="D3" s="72" t="s">
        <v>156</v>
      </c>
      <c r="E3" s="72" t="s">
        <v>245</v>
      </c>
      <c r="F3" s="72" t="s">
        <v>246</v>
      </c>
      <c r="G3" s="72" t="s">
        <v>247</v>
      </c>
      <c r="H3" s="72" t="s">
        <v>248</v>
      </c>
      <c r="I3" s="72" t="s">
        <v>249</v>
      </c>
      <c r="J3" s="72" t="s">
        <v>157</v>
      </c>
      <c r="K3" s="72" t="s">
        <v>158</v>
      </c>
      <c r="L3" s="72" t="s">
        <v>159</v>
      </c>
      <c r="M3" s="72" t="s">
        <v>160</v>
      </c>
      <c r="N3" s="72" t="s">
        <v>161</v>
      </c>
      <c r="O3" s="72" t="s">
        <v>250</v>
      </c>
      <c r="P3" s="73" t="s">
        <v>95</v>
      </c>
    </row>
    <row r="4" spans="1:2" s="14" customFormat="1" ht="6" customHeight="1">
      <c r="A4" s="28"/>
      <c r="B4" s="35"/>
    </row>
    <row r="5" spans="1:16" s="14" customFormat="1" ht="20.25" customHeight="1">
      <c r="A5" s="75"/>
      <c r="B5" s="540" t="s">
        <v>525</v>
      </c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</row>
    <row r="6" spans="1:16" s="14" customFormat="1" ht="3" customHeight="1">
      <c r="A6" s="75"/>
      <c r="B6" s="40"/>
      <c r="C6" s="40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14" customFormat="1" ht="18" customHeight="1">
      <c r="A7" s="28" t="s">
        <v>506</v>
      </c>
      <c r="B7" s="69">
        <v>174</v>
      </c>
      <c r="C7" s="69">
        <v>23</v>
      </c>
      <c r="D7" s="69">
        <v>23</v>
      </c>
      <c r="E7" s="69">
        <v>1</v>
      </c>
      <c r="F7" s="69">
        <v>11</v>
      </c>
      <c r="G7" s="69">
        <v>10</v>
      </c>
      <c r="H7" s="69">
        <v>2</v>
      </c>
      <c r="I7" s="69">
        <v>1</v>
      </c>
      <c r="J7" s="69">
        <v>12</v>
      </c>
      <c r="K7" s="69" t="s">
        <v>526</v>
      </c>
      <c r="L7" s="69">
        <v>9</v>
      </c>
      <c r="M7" s="69">
        <v>68</v>
      </c>
      <c r="N7" s="69">
        <v>14</v>
      </c>
      <c r="O7" s="69" t="s">
        <v>526</v>
      </c>
      <c r="P7" s="69" t="s">
        <v>526</v>
      </c>
    </row>
    <row r="8" spans="1:16" s="14" customFormat="1" ht="18" customHeight="1">
      <c r="A8" s="28">
        <v>24</v>
      </c>
      <c r="B8" s="69">
        <v>186</v>
      </c>
      <c r="C8" s="69">
        <v>33</v>
      </c>
      <c r="D8" s="69">
        <v>18</v>
      </c>
      <c r="E8" s="69">
        <v>0</v>
      </c>
      <c r="F8" s="69">
        <v>10</v>
      </c>
      <c r="G8" s="69">
        <v>6</v>
      </c>
      <c r="H8" s="69">
        <v>6</v>
      </c>
      <c r="I8" s="69">
        <v>1</v>
      </c>
      <c r="J8" s="69">
        <v>6</v>
      </c>
      <c r="K8" s="69">
        <v>0</v>
      </c>
      <c r="L8" s="69">
        <v>6</v>
      </c>
      <c r="M8" s="69">
        <v>56</v>
      </c>
      <c r="N8" s="69">
        <v>16</v>
      </c>
      <c r="O8" s="69">
        <v>0</v>
      </c>
      <c r="P8" s="69">
        <v>28</v>
      </c>
    </row>
    <row r="9" spans="1:16" ht="18" customHeight="1">
      <c r="A9" s="141">
        <v>25</v>
      </c>
      <c r="B9" s="199">
        <f>SUM(B11:B22)</f>
        <v>191</v>
      </c>
      <c r="C9" s="199">
        <f aca="true" t="shared" si="0" ref="C9:P9">SUM(C11:C22)</f>
        <v>26</v>
      </c>
      <c r="D9" s="199">
        <f t="shared" si="0"/>
        <v>22</v>
      </c>
      <c r="E9" s="199">
        <f t="shared" si="0"/>
        <v>4</v>
      </c>
      <c r="F9" s="199">
        <f t="shared" si="0"/>
        <v>17</v>
      </c>
      <c r="G9" s="199">
        <f t="shared" si="0"/>
        <v>8</v>
      </c>
      <c r="H9" s="199">
        <f t="shared" si="0"/>
        <v>6</v>
      </c>
      <c r="I9" s="199">
        <f t="shared" si="0"/>
        <v>0</v>
      </c>
      <c r="J9" s="199">
        <f t="shared" si="0"/>
        <v>6</v>
      </c>
      <c r="K9" s="199">
        <f t="shared" si="0"/>
        <v>2</v>
      </c>
      <c r="L9" s="199">
        <f t="shared" si="0"/>
        <v>9</v>
      </c>
      <c r="M9" s="199">
        <f t="shared" si="0"/>
        <v>72</v>
      </c>
      <c r="N9" s="199">
        <f t="shared" si="0"/>
        <v>13</v>
      </c>
      <c r="O9" s="199">
        <f t="shared" si="0"/>
        <v>0</v>
      </c>
      <c r="P9" s="199">
        <f t="shared" si="0"/>
        <v>6</v>
      </c>
    </row>
    <row r="10" spans="1:2" s="14" customFormat="1" ht="12" customHeight="1">
      <c r="A10" s="28"/>
      <c r="B10" s="35"/>
    </row>
    <row r="11" spans="1:16" s="14" customFormat="1" ht="16.5" customHeight="1">
      <c r="A11" s="49" t="s">
        <v>500</v>
      </c>
      <c r="B11" s="201">
        <f>SUM(C11:P11)</f>
        <v>17</v>
      </c>
      <c r="C11" s="201">
        <v>4</v>
      </c>
      <c r="D11" s="201">
        <v>0</v>
      </c>
      <c r="E11" s="201">
        <v>0</v>
      </c>
      <c r="F11" s="201">
        <v>1</v>
      </c>
      <c r="G11" s="201">
        <v>1</v>
      </c>
      <c r="H11" s="201">
        <v>3</v>
      </c>
      <c r="I11" s="201">
        <v>0</v>
      </c>
      <c r="J11" s="201">
        <v>0</v>
      </c>
      <c r="K11" s="201">
        <v>0</v>
      </c>
      <c r="L11" s="201">
        <v>0</v>
      </c>
      <c r="M11" s="201">
        <v>6</v>
      </c>
      <c r="N11" s="201">
        <v>2</v>
      </c>
      <c r="O11" s="201">
        <v>0</v>
      </c>
      <c r="P11" s="201">
        <v>0</v>
      </c>
    </row>
    <row r="12" spans="1:16" s="14" customFormat="1" ht="16.5" customHeight="1">
      <c r="A12" s="49" t="s">
        <v>527</v>
      </c>
      <c r="B12" s="201">
        <f aca="true" t="shared" si="1" ref="B12:B22">SUM(C12:P12)</f>
        <v>15</v>
      </c>
      <c r="C12" s="201">
        <v>2</v>
      </c>
      <c r="D12" s="201">
        <v>1</v>
      </c>
      <c r="E12" s="201">
        <v>0</v>
      </c>
      <c r="F12" s="201">
        <v>0</v>
      </c>
      <c r="G12" s="201">
        <v>1</v>
      </c>
      <c r="H12" s="201">
        <v>1</v>
      </c>
      <c r="I12" s="201">
        <v>0</v>
      </c>
      <c r="J12" s="201">
        <v>1</v>
      </c>
      <c r="K12" s="201">
        <v>0</v>
      </c>
      <c r="L12" s="201">
        <v>1</v>
      </c>
      <c r="M12" s="201">
        <v>8</v>
      </c>
      <c r="N12" s="201">
        <v>0</v>
      </c>
      <c r="O12" s="201">
        <v>0</v>
      </c>
      <c r="P12" s="201">
        <v>0</v>
      </c>
    </row>
    <row r="13" spans="1:16" s="14" customFormat="1" ht="16.5" customHeight="1">
      <c r="A13" s="49" t="s">
        <v>398</v>
      </c>
      <c r="B13" s="201">
        <f t="shared" si="1"/>
        <v>15</v>
      </c>
      <c r="C13" s="201">
        <v>0</v>
      </c>
      <c r="D13" s="201">
        <v>3</v>
      </c>
      <c r="E13" s="201">
        <v>0</v>
      </c>
      <c r="F13" s="201">
        <v>1</v>
      </c>
      <c r="G13" s="201">
        <v>0</v>
      </c>
      <c r="H13" s="201">
        <v>0</v>
      </c>
      <c r="I13" s="201">
        <v>0</v>
      </c>
      <c r="J13" s="201">
        <v>0</v>
      </c>
      <c r="K13" s="201">
        <v>1</v>
      </c>
      <c r="L13" s="201">
        <v>0</v>
      </c>
      <c r="M13" s="201">
        <v>10</v>
      </c>
      <c r="N13" s="201">
        <v>0</v>
      </c>
      <c r="O13" s="201">
        <v>0</v>
      </c>
      <c r="P13" s="201">
        <v>0</v>
      </c>
    </row>
    <row r="14" spans="1:16" s="14" customFormat="1" ht="16.5" customHeight="1">
      <c r="A14" s="49" t="s">
        <v>399</v>
      </c>
      <c r="B14" s="201">
        <f t="shared" si="1"/>
        <v>19</v>
      </c>
      <c r="C14" s="201">
        <v>5</v>
      </c>
      <c r="D14" s="201">
        <v>1</v>
      </c>
      <c r="E14" s="201">
        <v>0</v>
      </c>
      <c r="F14" s="201">
        <v>5</v>
      </c>
      <c r="G14" s="201">
        <v>1</v>
      </c>
      <c r="H14" s="201">
        <v>0</v>
      </c>
      <c r="I14" s="201">
        <v>0</v>
      </c>
      <c r="J14" s="201">
        <v>2</v>
      </c>
      <c r="K14" s="201">
        <v>0</v>
      </c>
      <c r="L14" s="201">
        <v>1</v>
      </c>
      <c r="M14" s="201">
        <v>4</v>
      </c>
      <c r="N14" s="201">
        <v>0</v>
      </c>
      <c r="O14" s="201">
        <v>0</v>
      </c>
      <c r="P14" s="201">
        <v>0</v>
      </c>
    </row>
    <row r="15" spans="1:16" s="14" customFormat="1" ht="16.5" customHeight="1">
      <c r="A15" s="49" t="s">
        <v>400</v>
      </c>
      <c r="B15" s="201">
        <f t="shared" si="1"/>
        <v>16</v>
      </c>
      <c r="C15" s="201">
        <v>2</v>
      </c>
      <c r="D15" s="201">
        <v>4</v>
      </c>
      <c r="E15" s="201">
        <v>1</v>
      </c>
      <c r="F15" s="201">
        <v>3</v>
      </c>
      <c r="G15" s="201">
        <v>0</v>
      </c>
      <c r="H15" s="201">
        <v>0</v>
      </c>
      <c r="I15" s="201">
        <v>0</v>
      </c>
      <c r="J15" s="201">
        <v>1</v>
      </c>
      <c r="K15" s="201">
        <v>0</v>
      </c>
      <c r="L15" s="201">
        <v>0</v>
      </c>
      <c r="M15" s="201">
        <v>4</v>
      </c>
      <c r="N15" s="201">
        <v>0</v>
      </c>
      <c r="O15" s="201">
        <v>0</v>
      </c>
      <c r="P15" s="201">
        <v>1</v>
      </c>
    </row>
    <row r="16" spans="1:16" s="14" customFormat="1" ht="16.5" customHeight="1">
      <c r="A16" s="49" t="s">
        <v>401</v>
      </c>
      <c r="B16" s="201">
        <f t="shared" si="1"/>
        <v>14</v>
      </c>
      <c r="C16" s="201">
        <v>0</v>
      </c>
      <c r="D16" s="201">
        <v>1</v>
      </c>
      <c r="E16" s="201">
        <v>3</v>
      </c>
      <c r="F16" s="201">
        <v>2</v>
      </c>
      <c r="G16" s="201">
        <v>3</v>
      </c>
      <c r="H16" s="201">
        <v>0</v>
      </c>
      <c r="I16" s="201">
        <v>0</v>
      </c>
      <c r="J16" s="201">
        <v>0</v>
      </c>
      <c r="K16" s="201">
        <v>1</v>
      </c>
      <c r="L16" s="201">
        <v>0</v>
      </c>
      <c r="M16" s="201">
        <v>3</v>
      </c>
      <c r="N16" s="201">
        <v>0</v>
      </c>
      <c r="O16" s="201">
        <v>0</v>
      </c>
      <c r="P16" s="201">
        <v>1</v>
      </c>
    </row>
    <row r="17" spans="1:16" s="14" customFormat="1" ht="16.5" customHeight="1">
      <c r="A17" s="49" t="s">
        <v>528</v>
      </c>
      <c r="B17" s="201">
        <f t="shared" si="1"/>
        <v>24</v>
      </c>
      <c r="C17" s="201">
        <v>3</v>
      </c>
      <c r="D17" s="201">
        <v>7</v>
      </c>
      <c r="E17" s="201">
        <v>0</v>
      </c>
      <c r="F17" s="201">
        <v>1</v>
      </c>
      <c r="G17" s="201">
        <v>0</v>
      </c>
      <c r="H17" s="201">
        <v>1</v>
      </c>
      <c r="I17" s="201">
        <v>0</v>
      </c>
      <c r="J17" s="201">
        <v>1</v>
      </c>
      <c r="K17" s="201">
        <v>0</v>
      </c>
      <c r="L17" s="201">
        <v>2</v>
      </c>
      <c r="M17" s="201">
        <v>8</v>
      </c>
      <c r="N17" s="201">
        <v>0</v>
      </c>
      <c r="O17" s="201">
        <v>0</v>
      </c>
      <c r="P17" s="201">
        <v>1</v>
      </c>
    </row>
    <row r="18" spans="1:16" s="14" customFormat="1" ht="16.5" customHeight="1">
      <c r="A18" s="49" t="s">
        <v>402</v>
      </c>
      <c r="B18" s="201">
        <f t="shared" si="1"/>
        <v>18</v>
      </c>
      <c r="C18" s="201">
        <v>5</v>
      </c>
      <c r="D18" s="201">
        <v>1</v>
      </c>
      <c r="E18" s="201">
        <v>0</v>
      </c>
      <c r="F18" s="201">
        <v>1</v>
      </c>
      <c r="G18" s="201">
        <v>1</v>
      </c>
      <c r="H18" s="201">
        <v>1</v>
      </c>
      <c r="I18" s="201">
        <v>0</v>
      </c>
      <c r="J18" s="201">
        <v>0</v>
      </c>
      <c r="K18" s="201">
        <v>0</v>
      </c>
      <c r="L18" s="201">
        <v>4</v>
      </c>
      <c r="M18" s="201">
        <v>5</v>
      </c>
      <c r="N18" s="201">
        <v>0</v>
      </c>
      <c r="O18" s="201">
        <v>0</v>
      </c>
      <c r="P18" s="201">
        <v>0</v>
      </c>
    </row>
    <row r="19" spans="1:16" s="14" customFormat="1" ht="16.5" customHeight="1">
      <c r="A19" s="49" t="s">
        <v>403</v>
      </c>
      <c r="B19" s="201">
        <f t="shared" si="1"/>
        <v>3</v>
      </c>
      <c r="C19" s="201">
        <v>2</v>
      </c>
      <c r="D19" s="201">
        <v>0</v>
      </c>
      <c r="E19" s="201">
        <v>0</v>
      </c>
      <c r="F19" s="201">
        <v>0</v>
      </c>
      <c r="G19" s="201">
        <v>0</v>
      </c>
      <c r="H19" s="201">
        <v>0</v>
      </c>
      <c r="I19" s="201">
        <v>0</v>
      </c>
      <c r="J19" s="201">
        <v>0</v>
      </c>
      <c r="K19" s="201">
        <v>0</v>
      </c>
      <c r="L19" s="201">
        <v>1</v>
      </c>
      <c r="M19" s="201">
        <v>0</v>
      </c>
      <c r="N19" s="201">
        <v>0</v>
      </c>
      <c r="O19" s="201">
        <v>0</v>
      </c>
      <c r="P19" s="201">
        <v>0</v>
      </c>
    </row>
    <row r="20" spans="1:16" s="14" customFormat="1" ht="16.5" customHeight="1">
      <c r="A20" s="49" t="s">
        <v>501</v>
      </c>
      <c r="B20" s="201">
        <f t="shared" si="1"/>
        <v>14</v>
      </c>
      <c r="C20" s="201">
        <v>1</v>
      </c>
      <c r="D20" s="201">
        <v>0</v>
      </c>
      <c r="E20" s="201">
        <v>0</v>
      </c>
      <c r="F20" s="201">
        <v>2</v>
      </c>
      <c r="G20" s="201">
        <v>0</v>
      </c>
      <c r="H20" s="201">
        <v>0</v>
      </c>
      <c r="I20" s="201">
        <v>0</v>
      </c>
      <c r="J20" s="201">
        <v>1</v>
      </c>
      <c r="K20" s="201">
        <v>0</v>
      </c>
      <c r="L20" s="201">
        <v>0</v>
      </c>
      <c r="M20" s="201">
        <v>7</v>
      </c>
      <c r="N20" s="201">
        <v>1</v>
      </c>
      <c r="O20" s="201">
        <v>0</v>
      </c>
      <c r="P20" s="201">
        <v>2</v>
      </c>
    </row>
    <row r="21" spans="1:16" s="14" customFormat="1" ht="16.5" customHeight="1">
      <c r="A21" s="49" t="s">
        <v>529</v>
      </c>
      <c r="B21" s="201">
        <f t="shared" si="1"/>
        <v>18</v>
      </c>
      <c r="C21" s="201">
        <v>1</v>
      </c>
      <c r="D21" s="201">
        <v>2</v>
      </c>
      <c r="E21" s="201">
        <v>0</v>
      </c>
      <c r="F21" s="201">
        <v>0</v>
      </c>
      <c r="G21" s="201">
        <v>0</v>
      </c>
      <c r="H21" s="201">
        <v>0</v>
      </c>
      <c r="I21" s="201">
        <v>0</v>
      </c>
      <c r="J21" s="201">
        <v>0</v>
      </c>
      <c r="K21" s="201">
        <v>0</v>
      </c>
      <c r="L21" s="201">
        <v>0</v>
      </c>
      <c r="M21" s="201">
        <v>7</v>
      </c>
      <c r="N21" s="201">
        <v>8</v>
      </c>
      <c r="O21" s="201">
        <v>0</v>
      </c>
      <c r="P21" s="201">
        <v>0</v>
      </c>
    </row>
    <row r="22" spans="1:16" s="14" customFormat="1" ht="16.5" customHeight="1">
      <c r="A22" s="49" t="s">
        <v>404</v>
      </c>
      <c r="B22" s="201">
        <f t="shared" si="1"/>
        <v>18</v>
      </c>
      <c r="C22" s="201">
        <v>1</v>
      </c>
      <c r="D22" s="201">
        <v>2</v>
      </c>
      <c r="E22" s="201">
        <v>0</v>
      </c>
      <c r="F22" s="201">
        <v>1</v>
      </c>
      <c r="G22" s="201">
        <v>1</v>
      </c>
      <c r="H22" s="201">
        <v>0</v>
      </c>
      <c r="I22" s="201">
        <v>0</v>
      </c>
      <c r="J22" s="201">
        <v>0</v>
      </c>
      <c r="K22" s="201">
        <v>0</v>
      </c>
      <c r="L22" s="201">
        <v>0</v>
      </c>
      <c r="M22" s="201">
        <v>10</v>
      </c>
      <c r="N22" s="201">
        <v>2</v>
      </c>
      <c r="O22" s="201">
        <v>0</v>
      </c>
      <c r="P22" s="201">
        <v>1</v>
      </c>
    </row>
    <row r="23" spans="1:16" s="14" customFormat="1" ht="6" customHeight="1">
      <c r="A23" s="28"/>
      <c r="B23" s="35" t="s">
        <v>530</v>
      </c>
      <c r="D23" s="35" t="s">
        <v>530</v>
      </c>
      <c r="E23" s="35" t="s">
        <v>530</v>
      </c>
      <c r="F23" s="35" t="s">
        <v>530</v>
      </c>
      <c r="G23" s="35" t="s">
        <v>530</v>
      </c>
      <c r="H23" s="35" t="s">
        <v>530</v>
      </c>
      <c r="I23" s="35" t="s">
        <v>530</v>
      </c>
      <c r="J23" s="35" t="s">
        <v>530</v>
      </c>
      <c r="K23" s="35" t="s">
        <v>530</v>
      </c>
      <c r="L23" s="35" t="s">
        <v>530</v>
      </c>
      <c r="M23" s="35" t="s">
        <v>530</v>
      </c>
      <c r="N23" s="35" t="s">
        <v>530</v>
      </c>
      <c r="O23" s="35" t="s">
        <v>530</v>
      </c>
      <c r="P23" s="35" t="s">
        <v>530</v>
      </c>
    </row>
    <row r="24" spans="1:16" s="14" customFormat="1" ht="18.75" customHeight="1">
      <c r="A24" s="75"/>
      <c r="B24" s="540" t="s">
        <v>425</v>
      </c>
      <c r="C24" s="541"/>
      <c r="D24" s="541"/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41"/>
      <c r="P24" s="541"/>
    </row>
    <row r="25" spans="1:16" s="14" customFormat="1" ht="3" customHeight="1">
      <c r="A25" s="75"/>
      <c r="B25" s="40"/>
      <c r="C25" s="4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s="14" customFormat="1" ht="18" customHeight="1">
      <c r="A26" s="28" t="s">
        <v>506</v>
      </c>
      <c r="B26" s="69">
        <v>134</v>
      </c>
      <c r="C26" s="77" t="s">
        <v>257</v>
      </c>
      <c r="D26" s="77" t="s">
        <v>257</v>
      </c>
      <c r="E26" s="77" t="s">
        <v>257</v>
      </c>
      <c r="F26" s="69" t="s">
        <v>257</v>
      </c>
      <c r="G26" s="77" t="s">
        <v>257</v>
      </c>
      <c r="H26" s="77" t="s">
        <v>257</v>
      </c>
      <c r="I26" s="77" t="s">
        <v>257</v>
      </c>
      <c r="J26" s="69">
        <v>12</v>
      </c>
      <c r="K26" s="69">
        <v>1</v>
      </c>
      <c r="L26" s="69">
        <v>10</v>
      </c>
      <c r="M26" s="69">
        <v>100</v>
      </c>
      <c r="N26" s="69" t="s">
        <v>257</v>
      </c>
      <c r="O26" s="69">
        <v>8</v>
      </c>
      <c r="P26" s="69">
        <v>3</v>
      </c>
    </row>
    <row r="27" spans="1:16" s="14" customFormat="1" ht="18" customHeight="1">
      <c r="A27" s="28">
        <v>24</v>
      </c>
      <c r="B27" s="69">
        <v>170</v>
      </c>
      <c r="C27" s="200">
        <v>0</v>
      </c>
      <c r="D27" s="200">
        <v>0</v>
      </c>
      <c r="E27" s="200">
        <v>0</v>
      </c>
      <c r="F27" s="201">
        <v>0</v>
      </c>
      <c r="G27" s="200">
        <v>0</v>
      </c>
      <c r="H27" s="200">
        <v>0</v>
      </c>
      <c r="I27" s="200">
        <v>0</v>
      </c>
      <c r="J27" s="201">
        <v>10</v>
      </c>
      <c r="K27" s="201">
        <v>4</v>
      </c>
      <c r="L27" s="201">
        <v>12</v>
      </c>
      <c r="M27" s="201">
        <v>106</v>
      </c>
      <c r="N27" s="201">
        <v>2</v>
      </c>
      <c r="O27" s="201">
        <v>4</v>
      </c>
      <c r="P27" s="201">
        <v>32</v>
      </c>
    </row>
    <row r="28" spans="1:16" ht="18" customHeight="1">
      <c r="A28" s="141">
        <v>25</v>
      </c>
      <c r="B28" s="153">
        <f>SUM(B30:B41)</f>
        <v>136</v>
      </c>
      <c r="C28" s="243">
        <f aca="true" t="shared" si="2" ref="C28:P28">SUM(C30:C41)</f>
        <v>1</v>
      </c>
      <c r="D28" s="243">
        <f t="shared" si="2"/>
        <v>0</v>
      </c>
      <c r="E28" s="243">
        <f t="shared" si="2"/>
        <v>0</v>
      </c>
      <c r="F28" s="199">
        <f t="shared" si="2"/>
        <v>0</v>
      </c>
      <c r="G28" s="243">
        <f t="shared" si="2"/>
        <v>0</v>
      </c>
      <c r="H28" s="243">
        <f t="shared" si="2"/>
        <v>2</v>
      </c>
      <c r="I28" s="243">
        <f t="shared" si="2"/>
        <v>1</v>
      </c>
      <c r="J28" s="199">
        <f t="shared" si="2"/>
        <v>8</v>
      </c>
      <c r="K28" s="199">
        <f t="shared" si="2"/>
        <v>1</v>
      </c>
      <c r="L28" s="199">
        <f t="shared" si="2"/>
        <v>9</v>
      </c>
      <c r="M28" s="199">
        <f t="shared" si="2"/>
        <v>105</v>
      </c>
      <c r="N28" s="199">
        <f t="shared" si="2"/>
        <v>0</v>
      </c>
      <c r="O28" s="199">
        <f t="shared" si="2"/>
        <v>3</v>
      </c>
      <c r="P28" s="199">
        <f t="shared" si="2"/>
        <v>6</v>
      </c>
    </row>
    <row r="29" spans="1:16" s="14" customFormat="1" ht="12" customHeight="1">
      <c r="A29" s="28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s="14" customFormat="1" ht="16.5" customHeight="1">
      <c r="A30" s="49" t="s">
        <v>500</v>
      </c>
      <c r="B30" s="201">
        <f aca="true" t="shared" si="3" ref="B30:B41">SUM(C30:P30)</f>
        <v>7</v>
      </c>
      <c r="C30" s="201">
        <v>0</v>
      </c>
      <c r="D30" s="201">
        <v>0</v>
      </c>
      <c r="E30" s="201">
        <v>0</v>
      </c>
      <c r="F30" s="201">
        <v>0</v>
      </c>
      <c r="G30" s="201">
        <v>0</v>
      </c>
      <c r="H30" s="201">
        <v>0</v>
      </c>
      <c r="I30" s="201">
        <v>0</v>
      </c>
      <c r="J30" s="200">
        <v>0</v>
      </c>
      <c r="K30" s="200">
        <v>0</v>
      </c>
      <c r="L30" s="200">
        <v>0</v>
      </c>
      <c r="M30" s="201">
        <v>7</v>
      </c>
      <c r="N30" s="200">
        <v>0</v>
      </c>
      <c r="O30" s="200">
        <v>0</v>
      </c>
      <c r="P30" s="201">
        <v>0</v>
      </c>
    </row>
    <row r="31" spans="1:16" s="14" customFormat="1" ht="16.5" customHeight="1">
      <c r="A31" s="49" t="s">
        <v>480</v>
      </c>
      <c r="B31" s="201">
        <f t="shared" si="3"/>
        <v>13</v>
      </c>
      <c r="C31" s="201">
        <v>0</v>
      </c>
      <c r="D31" s="201">
        <v>0</v>
      </c>
      <c r="E31" s="201">
        <v>0</v>
      </c>
      <c r="F31" s="201">
        <v>0</v>
      </c>
      <c r="G31" s="201">
        <v>0</v>
      </c>
      <c r="H31" s="201">
        <v>0</v>
      </c>
      <c r="I31" s="201">
        <v>0</v>
      </c>
      <c r="J31" s="200">
        <v>0</v>
      </c>
      <c r="K31" s="201">
        <v>0</v>
      </c>
      <c r="L31" s="200">
        <v>2</v>
      </c>
      <c r="M31" s="201">
        <v>11</v>
      </c>
      <c r="N31" s="200">
        <v>0</v>
      </c>
      <c r="O31" s="200">
        <v>0</v>
      </c>
      <c r="P31" s="200">
        <v>0</v>
      </c>
    </row>
    <row r="32" spans="1:16" s="14" customFormat="1" ht="16.5" customHeight="1">
      <c r="A32" s="49" t="s">
        <v>398</v>
      </c>
      <c r="B32" s="201">
        <f t="shared" si="3"/>
        <v>12</v>
      </c>
      <c r="C32" s="201">
        <v>0</v>
      </c>
      <c r="D32" s="201">
        <v>0</v>
      </c>
      <c r="E32" s="201">
        <v>0</v>
      </c>
      <c r="F32" s="201">
        <v>0</v>
      </c>
      <c r="G32" s="201">
        <v>0</v>
      </c>
      <c r="H32" s="201">
        <v>0</v>
      </c>
      <c r="I32" s="201">
        <v>0</v>
      </c>
      <c r="J32" s="200">
        <v>0</v>
      </c>
      <c r="K32" s="201">
        <v>0</v>
      </c>
      <c r="L32" s="201">
        <v>0</v>
      </c>
      <c r="M32" s="201">
        <v>11</v>
      </c>
      <c r="N32" s="200">
        <v>0</v>
      </c>
      <c r="O32" s="200">
        <v>0</v>
      </c>
      <c r="P32" s="201">
        <v>1</v>
      </c>
    </row>
    <row r="33" spans="1:16" s="14" customFormat="1" ht="16.5" customHeight="1">
      <c r="A33" s="49" t="s">
        <v>399</v>
      </c>
      <c r="B33" s="201">
        <f t="shared" si="3"/>
        <v>12</v>
      </c>
      <c r="C33" s="201">
        <v>0</v>
      </c>
      <c r="D33" s="201">
        <v>0</v>
      </c>
      <c r="E33" s="201">
        <v>0</v>
      </c>
      <c r="F33" s="201">
        <v>0</v>
      </c>
      <c r="G33" s="201">
        <v>0</v>
      </c>
      <c r="H33" s="201">
        <v>0</v>
      </c>
      <c r="I33" s="201">
        <v>0</v>
      </c>
      <c r="J33" s="201">
        <v>0</v>
      </c>
      <c r="K33" s="201">
        <v>0</v>
      </c>
      <c r="L33" s="200">
        <v>1</v>
      </c>
      <c r="M33" s="201">
        <v>9</v>
      </c>
      <c r="N33" s="200">
        <v>0</v>
      </c>
      <c r="O33" s="200">
        <v>1</v>
      </c>
      <c r="P33" s="201">
        <v>1</v>
      </c>
    </row>
    <row r="34" spans="1:16" s="14" customFormat="1" ht="16.5" customHeight="1">
      <c r="A34" s="49" t="s">
        <v>400</v>
      </c>
      <c r="B34" s="201">
        <f t="shared" si="3"/>
        <v>13</v>
      </c>
      <c r="C34" s="201">
        <v>0</v>
      </c>
      <c r="D34" s="201">
        <v>0</v>
      </c>
      <c r="E34" s="201">
        <v>0</v>
      </c>
      <c r="F34" s="201">
        <v>0</v>
      </c>
      <c r="G34" s="201">
        <v>0</v>
      </c>
      <c r="H34" s="201">
        <v>0</v>
      </c>
      <c r="I34" s="201">
        <v>0</v>
      </c>
      <c r="J34" s="200">
        <v>2</v>
      </c>
      <c r="K34" s="200">
        <v>0</v>
      </c>
      <c r="L34" s="200">
        <v>0</v>
      </c>
      <c r="M34" s="201">
        <v>11</v>
      </c>
      <c r="N34" s="200">
        <v>0</v>
      </c>
      <c r="O34" s="200">
        <v>0</v>
      </c>
      <c r="P34" s="201">
        <v>0</v>
      </c>
    </row>
    <row r="35" spans="1:16" s="14" customFormat="1" ht="16.5" customHeight="1">
      <c r="A35" s="49" t="s">
        <v>401</v>
      </c>
      <c r="B35" s="201">
        <f t="shared" si="3"/>
        <v>9</v>
      </c>
      <c r="C35" s="201">
        <v>0</v>
      </c>
      <c r="D35" s="201">
        <v>0</v>
      </c>
      <c r="E35" s="201">
        <v>0</v>
      </c>
      <c r="F35" s="201">
        <v>0</v>
      </c>
      <c r="G35" s="201">
        <v>0</v>
      </c>
      <c r="H35" s="201">
        <v>0</v>
      </c>
      <c r="I35" s="201">
        <v>0</v>
      </c>
      <c r="J35" s="200">
        <v>3</v>
      </c>
      <c r="K35" s="201">
        <v>1</v>
      </c>
      <c r="L35" s="201">
        <v>0</v>
      </c>
      <c r="M35" s="201">
        <v>4</v>
      </c>
      <c r="N35" s="200">
        <v>0</v>
      </c>
      <c r="O35" s="200">
        <v>1</v>
      </c>
      <c r="P35" s="200">
        <v>0</v>
      </c>
    </row>
    <row r="36" spans="1:16" s="14" customFormat="1" ht="16.5" customHeight="1">
      <c r="A36" s="49" t="s">
        <v>481</v>
      </c>
      <c r="B36" s="201">
        <f t="shared" si="3"/>
        <v>10</v>
      </c>
      <c r="C36" s="201">
        <v>0</v>
      </c>
      <c r="D36" s="201">
        <v>0</v>
      </c>
      <c r="E36" s="201">
        <v>0</v>
      </c>
      <c r="F36" s="201">
        <v>0</v>
      </c>
      <c r="G36" s="201">
        <v>0</v>
      </c>
      <c r="H36" s="201">
        <v>1</v>
      </c>
      <c r="I36" s="201">
        <v>0</v>
      </c>
      <c r="J36" s="200">
        <v>0</v>
      </c>
      <c r="K36" s="200">
        <v>0</v>
      </c>
      <c r="L36" s="201">
        <v>1</v>
      </c>
      <c r="M36" s="201">
        <v>8</v>
      </c>
      <c r="N36" s="200">
        <v>0</v>
      </c>
      <c r="O36" s="200">
        <v>0</v>
      </c>
      <c r="P36" s="201">
        <v>0</v>
      </c>
    </row>
    <row r="37" spans="1:16" s="14" customFormat="1" ht="16.5" customHeight="1">
      <c r="A37" s="49" t="s">
        <v>402</v>
      </c>
      <c r="B37" s="201">
        <f t="shared" si="3"/>
        <v>13</v>
      </c>
      <c r="C37" s="201">
        <v>1</v>
      </c>
      <c r="D37" s="201">
        <v>0</v>
      </c>
      <c r="E37" s="201">
        <v>0</v>
      </c>
      <c r="F37" s="201">
        <v>0</v>
      </c>
      <c r="G37" s="201">
        <v>0</v>
      </c>
      <c r="H37" s="201">
        <v>0</v>
      </c>
      <c r="I37" s="201">
        <v>0</v>
      </c>
      <c r="J37" s="200">
        <v>0</v>
      </c>
      <c r="K37" s="201">
        <v>0</v>
      </c>
      <c r="L37" s="201">
        <v>2</v>
      </c>
      <c r="M37" s="201">
        <v>9</v>
      </c>
      <c r="N37" s="200">
        <v>0</v>
      </c>
      <c r="O37" s="201">
        <v>0</v>
      </c>
      <c r="P37" s="201">
        <v>1</v>
      </c>
    </row>
    <row r="38" spans="1:16" s="14" customFormat="1" ht="16.5" customHeight="1">
      <c r="A38" s="49" t="s">
        <v>403</v>
      </c>
      <c r="B38" s="201">
        <f t="shared" si="3"/>
        <v>7</v>
      </c>
      <c r="C38" s="201">
        <v>0</v>
      </c>
      <c r="D38" s="201">
        <v>0</v>
      </c>
      <c r="E38" s="201">
        <v>0</v>
      </c>
      <c r="F38" s="201">
        <v>0</v>
      </c>
      <c r="G38" s="201">
        <v>0</v>
      </c>
      <c r="H38" s="201">
        <v>0</v>
      </c>
      <c r="I38" s="201">
        <v>0</v>
      </c>
      <c r="J38" s="200">
        <v>0</v>
      </c>
      <c r="K38" s="200">
        <v>0</v>
      </c>
      <c r="L38" s="201">
        <v>2</v>
      </c>
      <c r="M38" s="201">
        <v>5</v>
      </c>
      <c r="N38" s="200">
        <v>0</v>
      </c>
      <c r="O38" s="200">
        <v>0</v>
      </c>
      <c r="P38" s="201">
        <v>0</v>
      </c>
    </row>
    <row r="39" spans="1:16" s="14" customFormat="1" ht="16.5" customHeight="1">
      <c r="A39" s="49" t="s">
        <v>501</v>
      </c>
      <c r="B39" s="201">
        <f t="shared" si="3"/>
        <v>12</v>
      </c>
      <c r="C39" s="201">
        <v>0</v>
      </c>
      <c r="D39" s="201">
        <v>0</v>
      </c>
      <c r="E39" s="201">
        <v>0</v>
      </c>
      <c r="F39" s="201">
        <v>0</v>
      </c>
      <c r="G39" s="201">
        <v>0</v>
      </c>
      <c r="H39" s="201">
        <v>0</v>
      </c>
      <c r="I39" s="201">
        <v>0</v>
      </c>
      <c r="J39" s="201">
        <v>0</v>
      </c>
      <c r="K39" s="200">
        <v>0</v>
      </c>
      <c r="L39" s="201">
        <v>0</v>
      </c>
      <c r="M39" s="201">
        <v>12</v>
      </c>
      <c r="N39" s="200">
        <v>0</v>
      </c>
      <c r="O39" s="200">
        <v>0</v>
      </c>
      <c r="P39" s="201">
        <v>0</v>
      </c>
    </row>
    <row r="40" spans="1:16" s="14" customFormat="1" ht="16.5" customHeight="1">
      <c r="A40" s="49" t="s">
        <v>482</v>
      </c>
      <c r="B40" s="201">
        <f t="shared" si="3"/>
        <v>13</v>
      </c>
      <c r="C40" s="201">
        <v>0</v>
      </c>
      <c r="D40" s="201">
        <v>0</v>
      </c>
      <c r="E40" s="201">
        <v>0</v>
      </c>
      <c r="F40" s="201">
        <v>0</v>
      </c>
      <c r="G40" s="201">
        <v>0</v>
      </c>
      <c r="H40" s="201">
        <v>1</v>
      </c>
      <c r="I40" s="201">
        <v>1</v>
      </c>
      <c r="J40" s="201">
        <v>2</v>
      </c>
      <c r="K40" s="200">
        <v>0</v>
      </c>
      <c r="L40" s="200">
        <v>0</v>
      </c>
      <c r="M40" s="201">
        <v>8</v>
      </c>
      <c r="N40" s="200">
        <v>0</v>
      </c>
      <c r="O40" s="201">
        <v>1</v>
      </c>
      <c r="P40" s="201">
        <v>0</v>
      </c>
    </row>
    <row r="41" spans="1:16" s="14" customFormat="1" ht="16.5" customHeight="1">
      <c r="A41" s="49" t="s">
        <v>404</v>
      </c>
      <c r="B41" s="201">
        <f t="shared" si="3"/>
        <v>15</v>
      </c>
      <c r="C41" s="201">
        <v>0</v>
      </c>
      <c r="D41" s="201">
        <v>0</v>
      </c>
      <c r="E41" s="201">
        <v>0</v>
      </c>
      <c r="F41" s="201">
        <v>0</v>
      </c>
      <c r="G41" s="201">
        <v>0</v>
      </c>
      <c r="H41" s="201">
        <v>0</v>
      </c>
      <c r="I41" s="201">
        <v>0</v>
      </c>
      <c r="J41" s="201">
        <v>1</v>
      </c>
      <c r="K41" s="200">
        <v>0</v>
      </c>
      <c r="L41" s="200">
        <v>1</v>
      </c>
      <c r="M41" s="201">
        <v>10</v>
      </c>
      <c r="N41" s="200">
        <v>0</v>
      </c>
      <c r="O41" s="201">
        <v>0</v>
      </c>
      <c r="P41" s="201">
        <v>3</v>
      </c>
    </row>
    <row r="42" spans="1:16" s="14" customFormat="1" ht="6" customHeight="1">
      <c r="A42" s="28"/>
      <c r="B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s="14" customFormat="1" ht="19.5" customHeight="1">
      <c r="A43" s="75"/>
      <c r="B43" s="540" t="s">
        <v>258</v>
      </c>
      <c r="C43" s="541"/>
      <c r="D43" s="541"/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541"/>
      <c r="P43" s="541"/>
    </row>
    <row r="44" spans="1:16" s="14" customFormat="1" ht="3" customHeight="1">
      <c r="A44" s="75"/>
      <c r="B44" s="40"/>
      <c r="C44" s="40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6" s="14" customFormat="1" ht="18" customHeight="1">
      <c r="A45" s="28" t="s">
        <v>506</v>
      </c>
      <c r="B45" s="69">
        <v>235</v>
      </c>
      <c r="C45" s="77" t="s">
        <v>257</v>
      </c>
      <c r="D45" s="77" t="s">
        <v>257</v>
      </c>
      <c r="E45" s="77" t="s">
        <v>257</v>
      </c>
      <c r="F45" s="69" t="s">
        <v>257</v>
      </c>
      <c r="G45" s="77" t="s">
        <v>257</v>
      </c>
      <c r="H45" s="77" t="s">
        <v>257</v>
      </c>
      <c r="I45" s="77" t="s">
        <v>257</v>
      </c>
      <c r="J45" s="69">
        <v>10</v>
      </c>
      <c r="K45" s="69">
        <v>2</v>
      </c>
      <c r="L45" s="69">
        <v>10</v>
      </c>
      <c r="M45" s="69">
        <v>201</v>
      </c>
      <c r="N45" s="69" t="s">
        <v>257</v>
      </c>
      <c r="O45" s="69">
        <v>4</v>
      </c>
      <c r="P45" s="69">
        <v>8</v>
      </c>
    </row>
    <row r="46" spans="1:16" s="14" customFormat="1" ht="18" customHeight="1">
      <c r="A46" s="28">
        <v>24</v>
      </c>
      <c r="B46" s="201">
        <v>254</v>
      </c>
      <c r="C46" s="200">
        <v>0</v>
      </c>
      <c r="D46" s="200">
        <v>0</v>
      </c>
      <c r="E46" s="200">
        <v>0</v>
      </c>
      <c r="F46" s="201">
        <v>0</v>
      </c>
      <c r="G46" s="200">
        <v>0</v>
      </c>
      <c r="H46" s="200">
        <v>0</v>
      </c>
      <c r="I46" s="200">
        <v>0</v>
      </c>
      <c r="J46" s="201">
        <v>7</v>
      </c>
      <c r="K46" s="201">
        <v>4</v>
      </c>
      <c r="L46" s="201">
        <v>9</v>
      </c>
      <c r="M46" s="201">
        <v>200</v>
      </c>
      <c r="N46" s="201">
        <v>1</v>
      </c>
      <c r="O46" s="201">
        <v>4</v>
      </c>
      <c r="P46" s="201">
        <v>29</v>
      </c>
    </row>
    <row r="47" spans="1:16" ht="18" customHeight="1">
      <c r="A47" s="141">
        <v>25</v>
      </c>
      <c r="B47" s="199">
        <f>SUM(B49:B60)</f>
        <v>224</v>
      </c>
      <c r="C47" s="243">
        <f aca="true" t="shared" si="4" ref="C47:P47">SUM(C49:C60)</f>
        <v>1</v>
      </c>
      <c r="D47" s="243">
        <f t="shared" si="4"/>
        <v>0</v>
      </c>
      <c r="E47" s="243">
        <f t="shared" si="4"/>
        <v>0</v>
      </c>
      <c r="F47" s="199">
        <f t="shared" si="4"/>
        <v>0</v>
      </c>
      <c r="G47" s="243">
        <f t="shared" si="4"/>
        <v>0</v>
      </c>
      <c r="H47" s="243">
        <f t="shared" si="4"/>
        <v>0</v>
      </c>
      <c r="I47" s="243">
        <f t="shared" si="4"/>
        <v>0</v>
      </c>
      <c r="J47" s="199">
        <f t="shared" si="4"/>
        <v>5</v>
      </c>
      <c r="K47" s="199">
        <f t="shared" si="4"/>
        <v>2</v>
      </c>
      <c r="L47" s="199">
        <f t="shared" si="4"/>
        <v>10</v>
      </c>
      <c r="M47" s="199">
        <f t="shared" si="4"/>
        <v>196</v>
      </c>
      <c r="N47" s="199">
        <f t="shared" si="4"/>
        <v>1</v>
      </c>
      <c r="O47" s="199">
        <f t="shared" si="4"/>
        <v>2</v>
      </c>
      <c r="P47" s="199">
        <f t="shared" si="4"/>
        <v>7</v>
      </c>
    </row>
    <row r="48" spans="1:16" s="14" customFormat="1" ht="12" customHeight="1">
      <c r="A48" s="28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</row>
    <row r="49" spans="1:16" s="14" customFormat="1" ht="16.5" customHeight="1">
      <c r="A49" s="49" t="s">
        <v>500</v>
      </c>
      <c r="B49" s="201">
        <f aca="true" t="shared" si="5" ref="B49:B60">SUM(C49:P49)</f>
        <v>14</v>
      </c>
      <c r="C49" s="201">
        <v>0</v>
      </c>
      <c r="D49" s="201">
        <v>0</v>
      </c>
      <c r="E49" s="201">
        <v>0</v>
      </c>
      <c r="F49" s="201">
        <v>0</v>
      </c>
      <c r="G49" s="201">
        <v>0</v>
      </c>
      <c r="H49" s="201">
        <v>0</v>
      </c>
      <c r="I49" s="201">
        <v>0</v>
      </c>
      <c r="J49" s="200">
        <v>0</v>
      </c>
      <c r="K49" s="200">
        <v>0</v>
      </c>
      <c r="L49" s="200">
        <v>0</v>
      </c>
      <c r="M49" s="201">
        <v>14</v>
      </c>
      <c r="N49" s="200">
        <v>0</v>
      </c>
      <c r="O49" s="201">
        <v>0</v>
      </c>
      <c r="P49" s="201">
        <v>0</v>
      </c>
    </row>
    <row r="50" spans="1:16" s="14" customFormat="1" ht="16.5" customHeight="1">
      <c r="A50" s="49" t="s">
        <v>480</v>
      </c>
      <c r="B50" s="201">
        <f t="shared" si="5"/>
        <v>17</v>
      </c>
      <c r="C50" s="201">
        <v>0</v>
      </c>
      <c r="D50" s="201">
        <v>0</v>
      </c>
      <c r="E50" s="201">
        <v>0</v>
      </c>
      <c r="F50" s="201">
        <v>0</v>
      </c>
      <c r="G50" s="201">
        <v>0</v>
      </c>
      <c r="H50" s="201">
        <v>0</v>
      </c>
      <c r="I50" s="201">
        <v>0</v>
      </c>
      <c r="J50" s="200">
        <v>1</v>
      </c>
      <c r="K50" s="201">
        <v>0</v>
      </c>
      <c r="L50" s="201">
        <v>2</v>
      </c>
      <c r="M50" s="201">
        <v>14</v>
      </c>
      <c r="N50" s="200">
        <v>0</v>
      </c>
      <c r="O50" s="200">
        <v>0</v>
      </c>
      <c r="P50" s="200">
        <v>0</v>
      </c>
    </row>
    <row r="51" spans="1:16" s="14" customFormat="1" ht="16.5" customHeight="1">
      <c r="A51" s="49" t="s">
        <v>398</v>
      </c>
      <c r="B51" s="201">
        <f t="shared" si="5"/>
        <v>22</v>
      </c>
      <c r="C51" s="201">
        <v>0</v>
      </c>
      <c r="D51" s="201">
        <v>0</v>
      </c>
      <c r="E51" s="201">
        <v>0</v>
      </c>
      <c r="F51" s="201">
        <v>0</v>
      </c>
      <c r="G51" s="201">
        <v>0</v>
      </c>
      <c r="H51" s="201">
        <v>0</v>
      </c>
      <c r="I51" s="201">
        <v>0</v>
      </c>
      <c r="J51" s="201">
        <v>0</v>
      </c>
      <c r="K51" s="200">
        <v>1</v>
      </c>
      <c r="L51" s="201">
        <v>0</v>
      </c>
      <c r="M51" s="201">
        <v>21</v>
      </c>
      <c r="N51" s="200">
        <v>0</v>
      </c>
      <c r="O51" s="201">
        <v>0</v>
      </c>
      <c r="P51" s="200">
        <v>0</v>
      </c>
    </row>
    <row r="52" spans="1:16" s="14" customFormat="1" ht="16.5" customHeight="1">
      <c r="A52" s="49" t="s">
        <v>399</v>
      </c>
      <c r="B52" s="201">
        <f t="shared" si="5"/>
        <v>23</v>
      </c>
      <c r="C52" s="201">
        <v>0</v>
      </c>
      <c r="D52" s="201">
        <v>0</v>
      </c>
      <c r="E52" s="201">
        <v>0</v>
      </c>
      <c r="F52" s="201">
        <v>0</v>
      </c>
      <c r="G52" s="201">
        <v>0</v>
      </c>
      <c r="H52" s="201">
        <v>0</v>
      </c>
      <c r="I52" s="201">
        <v>0</v>
      </c>
      <c r="J52" s="200">
        <v>1</v>
      </c>
      <c r="K52" s="200">
        <v>0</v>
      </c>
      <c r="L52" s="200">
        <v>1</v>
      </c>
      <c r="M52" s="201">
        <v>20</v>
      </c>
      <c r="N52" s="200">
        <v>0</v>
      </c>
      <c r="O52" s="200">
        <v>0</v>
      </c>
      <c r="P52" s="201">
        <v>1</v>
      </c>
    </row>
    <row r="53" spans="1:16" s="14" customFormat="1" ht="16.5" customHeight="1">
      <c r="A53" s="49" t="s">
        <v>400</v>
      </c>
      <c r="B53" s="201">
        <f t="shared" si="5"/>
        <v>13</v>
      </c>
      <c r="C53" s="201">
        <v>0</v>
      </c>
      <c r="D53" s="201">
        <v>0</v>
      </c>
      <c r="E53" s="201">
        <v>0</v>
      </c>
      <c r="F53" s="201">
        <v>0</v>
      </c>
      <c r="G53" s="201">
        <v>0</v>
      </c>
      <c r="H53" s="201">
        <v>0</v>
      </c>
      <c r="I53" s="201">
        <v>0</v>
      </c>
      <c r="J53" s="201">
        <v>0</v>
      </c>
      <c r="K53" s="200">
        <v>0</v>
      </c>
      <c r="L53" s="200">
        <v>0</v>
      </c>
      <c r="M53" s="201">
        <v>13</v>
      </c>
      <c r="N53" s="200">
        <v>0</v>
      </c>
      <c r="O53" s="200">
        <v>0</v>
      </c>
      <c r="P53" s="201">
        <v>0</v>
      </c>
    </row>
    <row r="54" spans="1:16" s="14" customFormat="1" ht="16.5" customHeight="1">
      <c r="A54" s="49" t="s">
        <v>401</v>
      </c>
      <c r="B54" s="201">
        <f t="shared" si="5"/>
        <v>17</v>
      </c>
      <c r="C54" s="201">
        <v>0</v>
      </c>
      <c r="D54" s="201">
        <v>0</v>
      </c>
      <c r="E54" s="201">
        <v>0</v>
      </c>
      <c r="F54" s="201">
        <v>0</v>
      </c>
      <c r="G54" s="201">
        <v>0</v>
      </c>
      <c r="H54" s="201">
        <v>0</v>
      </c>
      <c r="I54" s="201">
        <v>0</v>
      </c>
      <c r="J54" s="201">
        <v>1</v>
      </c>
      <c r="K54" s="201">
        <v>1</v>
      </c>
      <c r="L54" s="201">
        <v>0</v>
      </c>
      <c r="M54" s="201">
        <v>15</v>
      </c>
      <c r="N54" s="201">
        <v>0</v>
      </c>
      <c r="O54" s="200">
        <v>0</v>
      </c>
      <c r="P54" s="201">
        <v>0</v>
      </c>
    </row>
    <row r="55" spans="1:16" s="14" customFormat="1" ht="16.5" customHeight="1">
      <c r="A55" s="49" t="s">
        <v>481</v>
      </c>
      <c r="B55" s="201">
        <f t="shared" si="5"/>
        <v>25</v>
      </c>
      <c r="C55" s="201">
        <v>0</v>
      </c>
      <c r="D55" s="201">
        <v>0</v>
      </c>
      <c r="E55" s="201">
        <v>0</v>
      </c>
      <c r="F55" s="201">
        <v>0</v>
      </c>
      <c r="G55" s="201">
        <v>0</v>
      </c>
      <c r="H55" s="201">
        <v>0</v>
      </c>
      <c r="I55" s="201">
        <v>0</v>
      </c>
      <c r="J55" s="200">
        <v>0</v>
      </c>
      <c r="K55" s="200">
        <v>0</v>
      </c>
      <c r="L55" s="201">
        <v>2</v>
      </c>
      <c r="M55" s="201">
        <v>19</v>
      </c>
      <c r="N55" s="200">
        <v>0</v>
      </c>
      <c r="O55" s="200">
        <v>1</v>
      </c>
      <c r="P55" s="201">
        <v>3</v>
      </c>
    </row>
    <row r="56" spans="1:16" s="14" customFormat="1" ht="16.5" customHeight="1">
      <c r="A56" s="49" t="s">
        <v>402</v>
      </c>
      <c r="B56" s="201">
        <f t="shared" si="5"/>
        <v>20</v>
      </c>
      <c r="C56" s="201">
        <v>1</v>
      </c>
      <c r="D56" s="201">
        <v>0</v>
      </c>
      <c r="E56" s="201">
        <v>0</v>
      </c>
      <c r="F56" s="201">
        <v>0</v>
      </c>
      <c r="G56" s="201">
        <v>0</v>
      </c>
      <c r="H56" s="201">
        <v>0</v>
      </c>
      <c r="I56" s="201">
        <v>0</v>
      </c>
      <c r="J56" s="200">
        <v>0</v>
      </c>
      <c r="K56" s="201">
        <v>0</v>
      </c>
      <c r="L56" s="201">
        <v>4</v>
      </c>
      <c r="M56" s="201">
        <v>15</v>
      </c>
      <c r="N56" s="200">
        <v>0</v>
      </c>
      <c r="O56" s="200">
        <v>0</v>
      </c>
      <c r="P56" s="200">
        <v>0</v>
      </c>
    </row>
    <row r="57" spans="1:16" s="14" customFormat="1" ht="16.5" customHeight="1">
      <c r="A57" s="49" t="s">
        <v>403</v>
      </c>
      <c r="B57" s="201">
        <f t="shared" si="5"/>
        <v>15</v>
      </c>
      <c r="C57" s="201">
        <v>0</v>
      </c>
      <c r="D57" s="201">
        <v>0</v>
      </c>
      <c r="E57" s="201">
        <v>0</v>
      </c>
      <c r="F57" s="201">
        <v>0</v>
      </c>
      <c r="G57" s="201">
        <v>0</v>
      </c>
      <c r="H57" s="201">
        <v>0</v>
      </c>
      <c r="I57" s="201">
        <v>0</v>
      </c>
      <c r="J57" s="201">
        <v>0</v>
      </c>
      <c r="K57" s="200">
        <v>0</v>
      </c>
      <c r="L57" s="201">
        <v>1</v>
      </c>
      <c r="M57" s="201">
        <v>14</v>
      </c>
      <c r="N57" s="200">
        <v>0</v>
      </c>
      <c r="O57" s="200">
        <v>0</v>
      </c>
      <c r="P57" s="200">
        <v>0</v>
      </c>
    </row>
    <row r="58" spans="1:16" s="14" customFormat="1" ht="16.5" customHeight="1">
      <c r="A58" s="49" t="s">
        <v>501</v>
      </c>
      <c r="B58" s="201">
        <f t="shared" si="5"/>
        <v>15</v>
      </c>
      <c r="C58" s="201">
        <v>0</v>
      </c>
      <c r="D58" s="201">
        <v>0</v>
      </c>
      <c r="E58" s="201">
        <v>0</v>
      </c>
      <c r="F58" s="201">
        <v>0</v>
      </c>
      <c r="G58" s="201">
        <v>0</v>
      </c>
      <c r="H58" s="201">
        <v>0</v>
      </c>
      <c r="I58" s="201">
        <v>0</v>
      </c>
      <c r="J58" s="200">
        <v>0</v>
      </c>
      <c r="K58" s="200">
        <v>0</v>
      </c>
      <c r="L58" s="200">
        <v>0</v>
      </c>
      <c r="M58" s="201">
        <v>15</v>
      </c>
      <c r="N58" s="200">
        <v>0</v>
      </c>
      <c r="O58" s="200">
        <v>0</v>
      </c>
      <c r="P58" s="200">
        <v>0</v>
      </c>
    </row>
    <row r="59" spans="1:16" s="14" customFormat="1" ht="16.5" customHeight="1">
      <c r="A59" s="49" t="s">
        <v>482</v>
      </c>
      <c r="B59" s="201">
        <f t="shared" si="5"/>
        <v>25</v>
      </c>
      <c r="C59" s="201">
        <v>0</v>
      </c>
      <c r="D59" s="201">
        <v>0</v>
      </c>
      <c r="E59" s="201">
        <v>0</v>
      </c>
      <c r="F59" s="201">
        <v>0</v>
      </c>
      <c r="G59" s="201">
        <v>0</v>
      </c>
      <c r="H59" s="201">
        <v>0</v>
      </c>
      <c r="I59" s="201">
        <v>0</v>
      </c>
      <c r="J59" s="201">
        <v>2</v>
      </c>
      <c r="K59" s="200">
        <v>0</v>
      </c>
      <c r="L59" s="200">
        <v>0</v>
      </c>
      <c r="M59" s="201">
        <v>20</v>
      </c>
      <c r="N59" s="200">
        <v>1</v>
      </c>
      <c r="O59" s="200">
        <v>0</v>
      </c>
      <c r="P59" s="201">
        <v>2</v>
      </c>
    </row>
    <row r="60" spans="1:16" s="14" customFormat="1" ht="16.5" customHeight="1">
      <c r="A60" s="49" t="s">
        <v>404</v>
      </c>
      <c r="B60" s="201">
        <f t="shared" si="5"/>
        <v>18</v>
      </c>
      <c r="C60" s="201">
        <v>0</v>
      </c>
      <c r="D60" s="201">
        <v>0</v>
      </c>
      <c r="E60" s="201">
        <v>0</v>
      </c>
      <c r="F60" s="201">
        <v>0</v>
      </c>
      <c r="G60" s="201">
        <v>0</v>
      </c>
      <c r="H60" s="201">
        <v>0</v>
      </c>
      <c r="I60" s="201">
        <v>0</v>
      </c>
      <c r="J60" s="200">
        <v>0</v>
      </c>
      <c r="K60" s="200">
        <v>0</v>
      </c>
      <c r="L60" s="201">
        <v>0</v>
      </c>
      <c r="M60" s="201">
        <v>16</v>
      </c>
      <c r="N60" s="200">
        <v>0</v>
      </c>
      <c r="O60" s="200">
        <v>1</v>
      </c>
      <c r="P60" s="201">
        <v>1</v>
      </c>
    </row>
    <row r="61" spans="1:30" s="14" customFormat="1" ht="6" customHeight="1" thickBot="1">
      <c r="A61" s="42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35" t="s">
        <v>531</v>
      </c>
      <c r="R61" s="35" t="s">
        <v>531</v>
      </c>
      <c r="S61" s="35" t="s">
        <v>531</v>
      </c>
      <c r="T61" s="35" t="s">
        <v>531</v>
      </c>
      <c r="U61" s="35" t="s">
        <v>531</v>
      </c>
      <c r="V61" s="35" t="s">
        <v>531</v>
      </c>
      <c r="W61" s="35" t="s">
        <v>531</v>
      </c>
      <c r="X61" s="35" t="s">
        <v>531</v>
      </c>
      <c r="Y61" s="35" t="s">
        <v>531</v>
      </c>
      <c r="Z61" s="35" t="s">
        <v>531</v>
      </c>
      <c r="AA61" s="35" t="s">
        <v>531</v>
      </c>
      <c r="AB61" s="35" t="s">
        <v>531</v>
      </c>
      <c r="AC61" s="35" t="s">
        <v>531</v>
      </c>
      <c r="AD61" s="35" t="s">
        <v>531</v>
      </c>
    </row>
    <row r="62" spans="1:16" s="18" customFormat="1" ht="18" customHeight="1">
      <c r="A62" s="18" t="s">
        <v>413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="14" customFormat="1" ht="13.5">
      <c r="A63" s="43"/>
    </row>
    <row r="64" s="14" customFormat="1" ht="13.5">
      <c r="A64" s="43"/>
    </row>
    <row r="65" s="14" customFormat="1" ht="13.5">
      <c r="A65" s="43"/>
    </row>
    <row r="66" s="14" customFormat="1" ht="13.5">
      <c r="A66" s="43"/>
    </row>
    <row r="67" s="14" customFormat="1" ht="13.5">
      <c r="A67" s="43"/>
    </row>
    <row r="68" s="14" customFormat="1" ht="13.5">
      <c r="A68" s="43"/>
    </row>
    <row r="69" s="14" customFormat="1" ht="13.5">
      <c r="A69" s="43"/>
    </row>
    <row r="70" s="14" customFormat="1" ht="13.5">
      <c r="A70" s="43"/>
    </row>
    <row r="71" s="14" customFormat="1" ht="13.5">
      <c r="A71" s="43"/>
    </row>
    <row r="72" s="14" customFormat="1" ht="13.5">
      <c r="A72" s="43"/>
    </row>
    <row r="73" s="14" customFormat="1" ht="13.5">
      <c r="A73" s="43"/>
    </row>
    <row r="74" s="14" customFormat="1" ht="13.5">
      <c r="A74" s="43"/>
    </row>
    <row r="75" s="14" customFormat="1" ht="13.5">
      <c r="A75" s="43"/>
    </row>
    <row r="76" s="14" customFormat="1" ht="13.5">
      <c r="A76" s="43"/>
    </row>
    <row r="77" s="14" customFormat="1" ht="13.5">
      <c r="A77" s="43"/>
    </row>
    <row r="78" s="14" customFormat="1" ht="13.5">
      <c r="A78" s="43"/>
    </row>
    <row r="79" s="14" customFormat="1" ht="13.5">
      <c r="A79" s="43"/>
    </row>
    <row r="80" s="14" customFormat="1" ht="13.5">
      <c r="A80" s="43"/>
    </row>
    <row r="81" s="14" customFormat="1" ht="13.5">
      <c r="A81" s="43"/>
    </row>
    <row r="82" s="14" customFormat="1" ht="13.5">
      <c r="A82" s="43"/>
    </row>
    <row r="83" s="14" customFormat="1" ht="13.5">
      <c r="A83" s="43"/>
    </row>
    <row r="84" s="14" customFormat="1" ht="13.5">
      <c r="A84" s="43"/>
    </row>
    <row r="85" s="14" customFormat="1" ht="13.5">
      <c r="A85" s="43"/>
    </row>
    <row r="86" s="14" customFormat="1" ht="13.5">
      <c r="A86" s="43"/>
    </row>
    <row r="87" s="14" customFormat="1" ht="13.5">
      <c r="A87" s="43"/>
    </row>
    <row r="88" s="14" customFormat="1" ht="13.5">
      <c r="A88" s="43"/>
    </row>
    <row r="89" s="14" customFormat="1" ht="13.5">
      <c r="A89" s="43"/>
    </row>
    <row r="90" s="14" customFormat="1" ht="13.5">
      <c r="A90" s="43"/>
    </row>
    <row r="91" s="14" customFormat="1" ht="13.5">
      <c r="A91" s="43"/>
    </row>
    <row r="92" s="14" customFormat="1" ht="13.5">
      <c r="A92" s="43"/>
    </row>
    <row r="93" s="14" customFormat="1" ht="13.5">
      <c r="A93" s="43"/>
    </row>
    <row r="94" s="14" customFormat="1" ht="13.5">
      <c r="A94" s="43"/>
    </row>
    <row r="95" s="14" customFormat="1" ht="13.5">
      <c r="A95" s="43"/>
    </row>
    <row r="96" s="14" customFormat="1" ht="13.5">
      <c r="A96" s="43"/>
    </row>
    <row r="97" s="14" customFormat="1" ht="13.5">
      <c r="A97" s="43"/>
    </row>
    <row r="98" s="14" customFormat="1" ht="13.5">
      <c r="A98" s="43"/>
    </row>
    <row r="99" s="14" customFormat="1" ht="13.5">
      <c r="A99" s="43"/>
    </row>
    <row r="100" s="14" customFormat="1" ht="13.5">
      <c r="A100" s="43"/>
    </row>
    <row r="101" s="14" customFormat="1" ht="13.5">
      <c r="A101" s="43"/>
    </row>
    <row r="102" s="14" customFormat="1" ht="13.5">
      <c r="A102" s="43"/>
    </row>
    <row r="103" s="14" customFormat="1" ht="13.5">
      <c r="A103" s="43"/>
    </row>
    <row r="104" s="14" customFormat="1" ht="13.5">
      <c r="A104" s="43"/>
    </row>
    <row r="105" s="14" customFormat="1" ht="13.5">
      <c r="A105" s="43"/>
    </row>
    <row r="106" s="14" customFormat="1" ht="13.5">
      <c r="A106" s="43"/>
    </row>
    <row r="107" s="14" customFormat="1" ht="13.5">
      <c r="A107" s="43"/>
    </row>
    <row r="108" s="14" customFormat="1" ht="13.5">
      <c r="A108" s="43"/>
    </row>
    <row r="109" s="14" customFormat="1" ht="13.5">
      <c r="A109" s="43"/>
    </row>
    <row r="110" s="14" customFormat="1" ht="13.5">
      <c r="A110" s="43"/>
    </row>
    <row r="111" s="14" customFormat="1" ht="13.5">
      <c r="A111" s="43"/>
    </row>
    <row r="112" s="14" customFormat="1" ht="13.5">
      <c r="A112" s="43"/>
    </row>
    <row r="113" s="14" customFormat="1" ht="13.5">
      <c r="A113" s="43"/>
    </row>
    <row r="114" s="14" customFormat="1" ht="13.5">
      <c r="A114" s="43"/>
    </row>
    <row r="115" s="14" customFormat="1" ht="13.5">
      <c r="A115" s="43"/>
    </row>
    <row r="116" s="14" customFormat="1" ht="13.5">
      <c r="A116" s="43"/>
    </row>
    <row r="117" s="14" customFormat="1" ht="13.5">
      <c r="A117" s="43"/>
    </row>
    <row r="118" s="14" customFormat="1" ht="13.5">
      <c r="A118" s="43"/>
    </row>
    <row r="119" s="14" customFormat="1" ht="13.5">
      <c r="A119" s="43"/>
    </row>
    <row r="120" s="14" customFormat="1" ht="13.5">
      <c r="A120" s="43"/>
    </row>
    <row r="121" s="14" customFormat="1" ht="13.5">
      <c r="A121" s="43"/>
    </row>
    <row r="122" s="14" customFormat="1" ht="13.5">
      <c r="A122" s="43"/>
    </row>
    <row r="123" s="14" customFormat="1" ht="13.5">
      <c r="A123" s="43"/>
    </row>
    <row r="124" s="14" customFormat="1" ht="13.5">
      <c r="A124" s="43"/>
    </row>
    <row r="125" s="14" customFormat="1" ht="13.5">
      <c r="A125" s="43"/>
    </row>
    <row r="126" s="14" customFormat="1" ht="13.5">
      <c r="A126" s="43"/>
    </row>
    <row r="127" s="14" customFormat="1" ht="13.5">
      <c r="A127" s="43"/>
    </row>
    <row r="128" s="14" customFormat="1" ht="13.5">
      <c r="A128" s="43"/>
    </row>
    <row r="129" s="14" customFormat="1" ht="13.5">
      <c r="A129" s="43"/>
    </row>
    <row r="130" s="14" customFormat="1" ht="13.5">
      <c r="A130" s="43"/>
    </row>
    <row r="131" s="14" customFormat="1" ht="13.5">
      <c r="A131" s="43"/>
    </row>
    <row r="132" s="14" customFormat="1" ht="13.5">
      <c r="A132" s="43"/>
    </row>
    <row r="133" s="14" customFormat="1" ht="13.5">
      <c r="A133" s="43"/>
    </row>
    <row r="134" s="14" customFormat="1" ht="13.5">
      <c r="A134" s="43"/>
    </row>
    <row r="135" s="14" customFormat="1" ht="13.5">
      <c r="A135" s="43"/>
    </row>
    <row r="136" s="14" customFormat="1" ht="13.5">
      <c r="A136" s="43"/>
    </row>
    <row r="137" s="14" customFormat="1" ht="13.5">
      <c r="A137" s="43"/>
    </row>
    <row r="138" s="14" customFormat="1" ht="13.5">
      <c r="A138" s="43"/>
    </row>
    <row r="139" s="14" customFormat="1" ht="13.5">
      <c r="A139" s="43"/>
    </row>
    <row r="140" s="14" customFormat="1" ht="13.5">
      <c r="A140" s="43"/>
    </row>
    <row r="141" s="14" customFormat="1" ht="13.5">
      <c r="A141" s="43"/>
    </row>
    <row r="142" s="14" customFormat="1" ht="13.5">
      <c r="A142" s="43"/>
    </row>
    <row r="143" s="14" customFormat="1" ht="13.5">
      <c r="A143" s="43"/>
    </row>
    <row r="144" s="14" customFormat="1" ht="13.5">
      <c r="A144" s="43"/>
    </row>
    <row r="145" s="14" customFormat="1" ht="13.5">
      <c r="A145" s="43"/>
    </row>
    <row r="146" s="14" customFormat="1" ht="13.5">
      <c r="A146" s="43"/>
    </row>
    <row r="147" s="14" customFormat="1" ht="13.5">
      <c r="A147" s="43"/>
    </row>
    <row r="148" s="14" customFormat="1" ht="13.5">
      <c r="A148" s="43"/>
    </row>
    <row r="149" s="14" customFormat="1" ht="13.5">
      <c r="A149" s="43"/>
    </row>
  </sheetData>
  <sheetProtection/>
  <mergeCells count="4">
    <mergeCell ref="A1:P1"/>
    <mergeCell ref="B5:P5"/>
    <mergeCell ref="B24:P24"/>
    <mergeCell ref="B43:P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86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11.25390625" style="44" customWidth="1"/>
    <col min="2" max="10" width="6.375" style="11" customWidth="1"/>
    <col min="11" max="12" width="6.75390625" style="11" customWidth="1"/>
    <col min="13" max="13" width="7.125" style="11" customWidth="1"/>
    <col min="14" max="16" width="6.375" style="11" customWidth="1"/>
    <col min="17" max="16384" width="9.00390625" style="11" customWidth="1"/>
  </cols>
  <sheetData>
    <row r="1" spans="1:18" ht="20.25" customHeight="1">
      <c r="A1" s="539" t="s">
        <v>466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7"/>
      <c r="R1" s="7"/>
    </row>
    <row r="2" s="14" customFormat="1" ht="12" customHeight="1" thickBot="1">
      <c r="A2" s="43"/>
    </row>
    <row r="3" spans="1:16" s="14" customFormat="1" ht="19.5" customHeight="1">
      <c r="A3" s="45" t="s">
        <v>380</v>
      </c>
      <c r="B3" s="71" t="s">
        <v>13</v>
      </c>
      <c r="C3" s="72" t="s">
        <v>544</v>
      </c>
      <c r="D3" s="72" t="s">
        <v>156</v>
      </c>
      <c r="E3" s="72" t="s">
        <v>245</v>
      </c>
      <c r="F3" s="72" t="s">
        <v>246</v>
      </c>
      <c r="G3" s="72" t="s">
        <v>247</v>
      </c>
      <c r="H3" s="72" t="s">
        <v>248</v>
      </c>
      <c r="I3" s="72" t="s">
        <v>249</v>
      </c>
      <c r="J3" s="72" t="s">
        <v>157</v>
      </c>
      <c r="K3" s="72" t="s">
        <v>158</v>
      </c>
      <c r="L3" s="72" t="s">
        <v>159</v>
      </c>
      <c r="M3" s="72" t="s">
        <v>160</v>
      </c>
      <c r="N3" s="72" t="s">
        <v>161</v>
      </c>
      <c r="O3" s="72" t="s">
        <v>250</v>
      </c>
      <c r="P3" s="73" t="s">
        <v>95</v>
      </c>
    </row>
    <row r="4" spans="1:16" s="14" customFormat="1" ht="6" customHeight="1">
      <c r="A4" s="28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74"/>
    </row>
    <row r="5" spans="1:16" s="14" customFormat="1" ht="19.5" customHeight="1">
      <c r="A5" s="75"/>
      <c r="B5" s="540" t="s">
        <v>467</v>
      </c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</row>
    <row r="6" spans="1:16" s="14" customFormat="1" ht="3" customHeight="1">
      <c r="A6" s="75"/>
      <c r="B6" s="40"/>
      <c r="C6" s="40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7" customFormat="1" ht="24" customHeight="1">
      <c r="A7" s="141" t="s">
        <v>506</v>
      </c>
      <c r="B7" s="153">
        <v>81</v>
      </c>
      <c r="C7" s="153">
        <v>3</v>
      </c>
      <c r="D7" s="153">
        <v>12</v>
      </c>
      <c r="E7" s="153" t="s">
        <v>257</v>
      </c>
      <c r="F7" s="153">
        <v>1</v>
      </c>
      <c r="G7" s="153">
        <v>1</v>
      </c>
      <c r="H7" s="153" t="s">
        <v>257</v>
      </c>
      <c r="I7" s="153">
        <v>1</v>
      </c>
      <c r="J7" s="153" t="s">
        <v>257</v>
      </c>
      <c r="K7" s="153" t="s">
        <v>257</v>
      </c>
      <c r="L7" s="153" t="s">
        <v>257</v>
      </c>
      <c r="M7" s="153">
        <v>56</v>
      </c>
      <c r="N7" s="153">
        <v>1</v>
      </c>
      <c r="O7" s="153">
        <v>6</v>
      </c>
      <c r="P7" s="153" t="s">
        <v>257</v>
      </c>
    </row>
    <row r="8" spans="1:16" s="7" customFormat="1" ht="24" customHeight="1">
      <c r="A8" s="141">
        <v>24</v>
      </c>
      <c r="B8" s="199">
        <v>81</v>
      </c>
      <c r="C8" s="199">
        <v>1</v>
      </c>
      <c r="D8" s="199">
        <v>15</v>
      </c>
      <c r="E8" s="199">
        <v>0</v>
      </c>
      <c r="F8" s="199">
        <v>0</v>
      </c>
      <c r="G8" s="199">
        <v>1</v>
      </c>
      <c r="H8" s="199">
        <v>0</v>
      </c>
      <c r="I8" s="199">
        <v>2</v>
      </c>
      <c r="J8" s="199">
        <v>3</v>
      </c>
      <c r="K8" s="199">
        <v>0</v>
      </c>
      <c r="L8" s="199">
        <v>0</v>
      </c>
      <c r="M8" s="199">
        <v>50</v>
      </c>
      <c r="N8" s="199">
        <v>2</v>
      </c>
      <c r="O8" s="199">
        <v>6</v>
      </c>
      <c r="P8" s="199">
        <v>1</v>
      </c>
    </row>
    <row r="9" spans="1:16" s="7" customFormat="1" ht="24" customHeight="1">
      <c r="A9" s="141">
        <v>25</v>
      </c>
      <c r="B9" s="199">
        <f>SUM(B11:B22)</f>
        <v>100</v>
      </c>
      <c r="C9" s="199">
        <f aca="true" t="shared" si="0" ref="C9:P9">SUM(C11:C22)</f>
        <v>3</v>
      </c>
      <c r="D9" s="199">
        <f t="shared" si="0"/>
        <v>20</v>
      </c>
      <c r="E9" s="199">
        <f t="shared" si="0"/>
        <v>0</v>
      </c>
      <c r="F9" s="199">
        <f t="shared" si="0"/>
        <v>9</v>
      </c>
      <c r="G9" s="199">
        <f t="shared" si="0"/>
        <v>2</v>
      </c>
      <c r="H9" s="199">
        <f t="shared" si="0"/>
        <v>0</v>
      </c>
      <c r="I9" s="199">
        <f t="shared" si="0"/>
        <v>1</v>
      </c>
      <c r="J9" s="199">
        <f t="shared" si="0"/>
        <v>2</v>
      </c>
      <c r="K9" s="199">
        <f t="shared" si="0"/>
        <v>0</v>
      </c>
      <c r="L9" s="199">
        <f t="shared" si="0"/>
        <v>0</v>
      </c>
      <c r="M9" s="199">
        <f t="shared" si="0"/>
        <v>49</v>
      </c>
      <c r="N9" s="199">
        <f t="shared" si="0"/>
        <v>3</v>
      </c>
      <c r="O9" s="199">
        <f t="shared" si="0"/>
        <v>7</v>
      </c>
      <c r="P9" s="199">
        <f t="shared" si="0"/>
        <v>4</v>
      </c>
    </row>
    <row r="10" spans="1:16" s="14" customFormat="1" ht="24" customHeight="1">
      <c r="A10" s="2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s="14" customFormat="1" ht="24" customHeight="1">
      <c r="A11" s="49" t="s">
        <v>500</v>
      </c>
      <c r="B11" s="201">
        <f>SUM(C11:P11)</f>
        <v>4</v>
      </c>
      <c r="C11" s="201">
        <v>0</v>
      </c>
      <c r="D11" s="201">
        <v>2</v>
      </c>
      <c r="E11" s="201">
        <v>0</v>
      </c>
      <c r="F11" s="201">
        <v>0</v>
      </c>
      <c r="G11" s="201">
        <v>0</v>
      </c>
      <c r="H11" s="201">
        <v>0</v>
      </c>
      <c r="I11" s="201">
        <v>0</v>
      </c>
      <c r="J11" s="201">
        <v>0</v>
      </c>
      <c r="K11" s="201">
        <v>0</v>
      </c>
      <c r="L11" s="201">
        <v>0</v>
      </c>
      <c r="M11" s="201">
        <v>2</v>
      </c>
      <c r="N11" s="201">
        <v>0</v>
      </c>
      <c r="O11" s="201">
        <v>0</v>
      </c>
      <c r="P11" s="201">
        <v>0</v>
      </c>
    </row>
    <row r="12" spans="1:16" s="14" customFormat="1" ht="24" customHeight="1">
      <c r="A12" s="49" t="s">
        <v>480</v>
      </c>
      <c r="B12" s="201">
        <f aca="true" t="shared" si="1" ref="B12:B22">SUM(C12:P12)</f>
        <v>10</v>
      </c>
      <c r="C12" s="201">
        <v>1</v>
      </c>
      <c r="D12" s="201">
        <v>2</v>
      </c>
      <c r="E12" s="201">
        <v>0</v>
      </c>
      <c r="F12" s="201">
        <v>1</v>
      </c>
      <c r="G12" s="201">
        <v>0</v>
      </c>
      <c r="H12" s="201">
        <v>0</v>
      </c>
      <c r="I12" s="201">
        <v>0</v>
      </c>
      <c r="J12" s="201">
        <v>1</v>
      </c>
      <c r="K12" s="201">
        <v>0</v>
      </c>
      <c r="L12" s="201">
        <v>0</v>
      </c>
      <c r="M12" s="201">
        <v>3</v>
      </c>
      <c r="N12" s="201">
        <v>1</v>
      </c>
      <c r="O12" s="201">
        <v>0</v>
      </c>
      <c r="P12" s="201">
        <v>1</v>
      </c>
    </row>
    <row r="13" spans="1:16" s="14" customFormat="1" ht="24" customHeight="1">
      <c r="A13" s="49" t="s">
        <v>398</v>
      </c>
      <c r="B13" s="201">
        <f t="shared" si="1"/>
        <v>9</v>
      </c>
      <c r="C13" s="201">
        <v>0</v>
      </c>
      <c r="D13" s="201">
        <v>2</v>
      </c>
      <c r="E13" s="201">
        <v>0</v>
      </c>
      <c r="F13" s="201">
        <v>0</v>
      </c>
      <c r="G13" s="201">
        <v>0</v>
      </c>
      <c r="H13" s="201">
        <v>0</v>
      </c>
      <c r="I13" s="201">
        <v>0</v>
      </c>
      <c r="J13" s="201">
        <v>0</v>
      </c>
      <c r="K13" s="201">
        <v>0</v>
      </c>
      <c r="L13" s="201">
        <v>0</v>
      </c>
      <c r="M13" s="201">
        <v>7</v>
      </c>
      <c r="N13" s="201">
        <v>0</v>
      </c>
      <c r="O13" s="201">
        <v>0</v>
      </c>
      <c r="P13" s="201">
        <v>0</v>
      </c>
    </row>
    <row r="14" spans="1:16" s="14" customFormat="1" ht="24" customHeight="1">
      <c r="A14" s="49" t="s">
        <v>399</v>
      </c>
      <c r="B14" s="201">
        <f t="shared" si="1"/>
        <v>12</v>
      </c>
      <c r="C14" s="201">
        <v>0</v>
      </c>
      <c r="D14" s="201">
        <v>3</v>
      </c>
      <c r="E14" s="201">
        <v>0</v>
      </c>
      <c r="F14" s="201">
        <v>1</v>
      </c>
      <c r="G14" s="201">
        <v>0</v>
      </c>
      <c r="H14" s="201">
        <v>0</v>
      </c>
      <c r="I14" s="201">
        <v>0</v>
      </c>
      <c r="J14" s="201">
        <v>0</v>
      </c>
      <c r="K14" s="201">
        <v>0</v>
      </c>
      <c r="L14" s="201">
        <v>0</v>
      </c>
      <c r="M14" s="201">
        <v>7</v>
      </c>
      <c r="N14" s="201">
        <v>0</v>
      </c>
      <c r="O14" s="201">
        <v>0</v>
      </c>
      <c r="P14" s="201">
        <v>1</v>
      </c>
    </row>
    <row r="15" spans="1:16" s="14" customFormat="1" ht="24" customHeight="1">
      <c r="A15" s="49" t="s">
        <v>400</v>
      </c>
      <c r="B15" s="201">
        <f t="shared" si="1"/>
        <v>6</v>
      </c>
      <c r="C15" s="201">
        <v>0</v>
      </c>
      <c r="D15" s="201">
        <v>3</v>
      </c>
      <c r="E15" s="201">
        <v>0</v>
      </c>
      <c r="F15" s="201">
        <v>0</v>
      </c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201">
        <v>0</v>
      </c>
      <c r="M15" s="201">
        <v>3</v>
      </c>
      <c r="N15" s="201">
        <v>0</v>
      </c>
      <c r="O15" s="201">
        <v>0</v>
      </c>
      <c r="P15" s="201">
        <v>0</v>
      </c>
    </row>
    <row r="16" spans="1:16" s="14" customFormat="1" ht="24" customHeight="1">
      <c r="A16" s="49" t="s">
        <v>401</v>
      </c>
      <c r="B16" s="201">
        <f t="shared" si="1"/>
        <v>8</v>
      </c>
      <c r="C16" s="201">
        <v>1</v>
      </c>
      <c r="D16" s="201">
        <v>1</v>
      </c>
      <c r="E16" s="201">
        <v>0</v>
      </c>
      <c r="F16" s="201">
        <v>1</v>
      </c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201">
        <v>0</v>
      </c>
      <c r="M16" s="201">
        <v>3</v>
      </c>
      <c r="N16" s="201">
        <v>0</v>
      </c>
      <c r="O16" s="201">
        <v>2</v>
      </c>
      <c r="P16" s="201">
        <v>0</v>
      </c>
    </row>
    <row r="17" spans="1:16" s="14" customFormat="1" ht="24" customHeight="1">
      <c r="A17" s="49" t="s">
        <v>481</v>
      </c>
      <c r="B17" s="201">
        <f t="shared" si="1"/>
        <v>5</v>
      </c>
      <c r="C17" s="201">
        <v>0</v>
      </c>
      <c r="D17" s="201">
        <v>1</v>
      </c>
      <c r="E17" s="201">
        <v>0</v>
      </c>
      <c r="F17" s="201">
        <v>1</v>
      </c>
      <c r="G17" s="201">
        <v>0</v>
      </c>
      <c r="H17" s="201">
        <v>0</v>
      </c>
      <c r="I17" s="201">
        <v>0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201">
        <v>2</v>
      </c>
      <c r="P17" s="201">
        <v>1</v>
      </c>
    </row>
    <row r="18" spans="1:16" s="14" customFormat="1" ht="24" customHeight="1">
      <c r="A18" s="49" t="s">
        <v>402</v>
      </c>
      <c r="B18" s="201">
        <f t="shared" si="1"/>
        <v>10</v>
      </c>
      <c r="C18" s="201">
        <v>1</v>
      </c>
      <c r="D18" s="201">
        <v>3</v>
      </c>
      <c r="E18" s="201">
        <v>0</v>
      </c>
      <c r="F18" s="201">
        <v>0</v>
      </c>
      <c r="G18" s="201">
        <v>1</v>
      </c>
      <c r="H18" s="201">
        <v>0</v>
      </c>
      <c r="I18" s="201">
        <v>0</v>
      </c>
      <c r="J18" s="201">
        <v>0</v>
      </c>
      <c r="K18" s="201">
        <v>0</v>
      </c>
      <c r="L18" s="201">
        <v>0</v>
      </c>
      <c r="M18" s="201">
        <v>3</v>
      </c>
      <c r="N18" s="201">
        <v>2</v>
      </c>
      <c r="O18" s="201">
        <v>0</v>
      </c>
      <c r="P18" s="201">
        <v>0</v>
      </c>
    </row>
    <row r="19" spans="1:16" s="14" customFormat="1" ht="24" customHeight="1">
      <c r="A19" s="49" t="s">
        <v>403</v>
      </c>
      <c r="B19" s="201">
        <f t="shared" si="1"/>
        <v>8</v>
      </c>
      <c r="C19" s="201">
        <v>0</v>
      </c>
      <c r="D19" s="201">
        <v>2</v>
      </c>
      <c r="E19" s="201">
        <v>0</v>
      </c>
      <c r="F19" s="201">
        <v>0</v>
      </c>
      <c r="G19" s="201">
        <v>1</v>
      </c>
      <c r="H19" s="201">
        <v>0</v>
      </c>
      <c r="I19" s="201">
        <v>1</v>
      </c>
      <c r="J19" s="201">
        <v>0</v>
      </c>
      <c r="K19" s="201">
        <v>0</v>
      </c>
      <c r="L19" s="201">
        <v>0</v>
      </c>
      <c r="M19" s="201">
        <v>4</v>
      </c>
      <c r="N19" s="201">
        <v>0</v>
      </c>
      <c r="O19" s="201">
        <v>0</v>
      </c>
      <c r="P19" s="201">
        <v>0</v>
      </c>
    </row>
    <row r="20" spans="1:16" s="14" customFormat="1" ht="24" customHeight="1">
      <c r="A20" s="49" t="s">
        <v>501</v>
      </c>
      <c r="B20" s="201">
        <f t="shared" si="1"/>
        <v>13</v>
      </c>
      <c r="C20" s="201">
        <v>0</v>
      </c>
      <c r="D20" s="201">
        <v>1</v>
      </c>
      <c r="E20" s="201">
        <v>0</v>
      </c>
      <c r="F20" s="201">
        <v>2</v>
      </c>
      <c r="G20" s="201">
        <v>0</v>
      </c>
      <c r="H20" s="201">
        <v>0</v>
      </c>
      <c r="I20" s="201">
        <v>0</v>
      </c>
      <c r="J20" s="201">
        <v>1</v>
      </c>
      <c r="K20" s="201">
        <v>0</v>
      </c>
      <c r="L20" s="201">
        <v>0</v>
      </c>
      <c r="M20" s="201">
        <v>8</v>
      </c>
      <c r="N20" s="201">
        <v>0</v>
      </c>
      <c r="O20" s="201">
        <v>0</v>
      </c>
      <c r="P20" s="201">
        <v>1</v>
      </c>
    </row>
    <row r="21" spans="1:16" s="14" customFormat="1" ht="24" customHeight="1">
      <c r="A21" s="49" t="s">
        <v>482</v>
      </c>
      <c r="B21" s="201">
        <f t="shared" si="1"/>
        <v>8</v>
      </c>
      <c r="C21" s="201">
        <v>0</v>
      </c>
      <c r="D21" s="201">
        <v>0</v>
      </c>
      <c r="E21" s="201">
        <v>0</v>
      </c>
      <c r="F21" s="201">
        <v>2</v>
      </c>
      <c r="G21" s="201">
        <v>0</v>
      </c>
      <c r="H21" s="201">
        <v>0</v>
      </c>
      <c r="I21" s="201">
        <v>0</v>
      </c>
      <c r="J21" s="201">
        <v>0</v>
      </c>
      <c r="K21" s="201">
        <v>0</v>
      </c>
      <c r="L21" s="201">
        <v>0</v>
      </c>
      <c r="M21" s="201">
        <v>5</v>
      </c>
      <c r="N21" s="201">
        <v>0</v>
      </c>
      <c r="O21" s="201">
        <v>1</v>
      </c>
      <c r="P21" s="201">
        <v>0</v>
      </c>
    </row>
    <row r="22" spans="1:16" s="14" customFormat="1" ht="24" customHeight="1">
      <c r="A22" s="49" t="s">
        <v>404</v>
      </c>
      <c r="B22" s="201">
        <f t="shared" si="1"/>
        <v>7</v>
      </c>
      <c r="C22" s="201">
        <v>0</v>
      </c>
      <c r="D22" s="201">
        <v>0</v>
      </c>
      <c r="E22" s="201">
        <v>0</v>
      </c>
      <c r="F22" s="201">
        <v>1</v>
      </c>
      <c r="G22" s="201">
        <v>0</v>
      </c>
      <c r="H22" s="201">
        <v>0</v>
      </c>
      <c r="I22" s="201">
        <v>0</v>
      </c>
      <c r="J22" s="201">
        <v>0</v>
      </c>
      <c r="K22" s="201">
        <v>0</v>
      </c>
      <c r="L22" s="201">
        <v>0</v>
      </c>
      <c r="M22" s="201">
        <v>4</v>
      </c>
      <c r="N22" s="201">
        <v>0</v>
      </c>
      <c r="O22" s="201">
        <v>2</v>
      </c>
      <c r="P22" s="201">
        <v>0</v>
      </c>
    </row>
    <row r="23" spans="1:16" s="14" customFormat="1" ht="19.5" customHeight="1">
      <c r="A23" s="4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s="14" customFormat="1" ht="19.5" customHeight="1">
      <c r="A24" s="4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s="14" customFormat="1" ht="19.5" customHeight="1">
      <c r="A25" s="28"/>
      <c r="B25" s="35" t="s">
        <v>97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s="14" customFormat="1" ht="19.5" customHeight="1">
      <c r="A26" s="75"/>
      <c r="B26" s="541" t="s">
        <v>468</v>
      </c>
      <c r="C26" s="541"/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P26" s="541"/>
    </row>
    <row r="27" spans="1:16" s="14" customFormat="1" ht="3" customHeight="1">
      <c r="A27" s="7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s="14" customFormat="1" ht="23.25" customHeight="1">
      <c r="A28" s="28" t="s">
        <v>506</v>
      </c>
      <c r="B28" s="69">
        <v>179</v>
      </c>
      <c r="C28" s="69">
        <v>45</v>
      </c>
      <c r="D28" s="69">
        <v>15</v>
      </c>
      <c r="E28" s="69">
        <v>5</v>
      </c>
      <c r="F28" s="69">
        <v>6</v>
      </c>
      <c r="G28" s="69">
        <v>13</v>
      </c>
      <c r="H28" s="69">
        <v>1</v>
      </c>
      <c r="I28" s="69">
        <v>10</v>
      </c>
      <c r="J28" s="69">
        <v>13</v>
      </c>
      <c r="K28" s="69" t="s">
        <v>257</v>
      </c>
      <c r="L28" s="69" t="s">
        <v>257</v>
      </c>
      <c r="M28" s="69">
        <v>43</v>
      </c>
      <c r="N28" s="69">
        <v>26</v>
      </c>
      <c r="O28" s="69">
        <v>1</v>
      </c>
      <c r="P28" s="69">
        <v>1</v>
      </c>
    </row>
    <row r="29" spans="1:16" s="14" customFormat="1" ht="23.25" customHeight="1">
      <c r="A29" s="28">
        <v>24</v>
      </c>
      <c r="B29" s="69">
        <v>172</v>
      </c>
      <c r="C29" s="69">
        <v>48</v>
      </c>
      <c r="D29" s="69">
        <v>15</v>
      </c>
      <c r="E29" s="69">
        <v>7</v>
      </c>
      <c r="F29" s="69">
        <v>10</v>
      </c>
      <c r="G29" s="69">
        <v>8</v>
      </c>
      <c r="H29" s="69">
        <v>0</v>
      </c>
      <c r="I29" s="69">
        <v>12</v>
      </c>
      <c r="J29" s="69">
        <v>9</v>
      </c>
      <c r="K29" s="69">
        <v>0</v>
      </c>
      <c r="L29" s="69">
        <v>0</v>
      </c>
      <c r="M29" s="69">
        <v>47</v>
      </c>
      <c r="N29" s="69">
        <v>15</v>
      </c>
      <c r="O29" s="69">
        <v>1</v>
      </c>
      <c r="P29" s="69">
        <v>0</v>
      </c>
    </row>
    <row r="30" spans="1:16" s="7" customFormat="1" ht="23.25" customHeight="1">
      <c r="A30" s="141">
        <v>25</v>
      </c>
      <c r="B30" s="199">
        <f>SUM(B32:B43)</f>
        <v>189</v>
      </c>
      <c r="C30" s="199">
        <f aca="true" t="shared" si="2" ref="C30:P30">SUM(C32:C43)</f>
        <v>46</v>
      </c>
      <c r="D30" s="199">
        <f t="shared" si="2"/>
        <v>15</v>
      </c>
      <c r="E30" s="199">
        <f t="shared" si="2"/>
        <v>7</v>
      </c>
      <c r="F30" s="199">
        <f t="shared" si="2"/>
        <v>9</v>
      </c>
      <c r="G30" s="199">
        <f t="shared" si="2"/>
        <v>17</v>
      </c>
      <c r="H30" s="199">
        <f t="shared" si="2"/>
        <v>1</v>
      </c>
      <c r="I30" s="199">
        <f t="shared" si="2"/>
        <v>13</v>
      </c>
      <c r="J30" s="199">
        <f t="shared" si="2"/>
        <v>13</v>
      </c>
      <c r="K30" s="199">
        <f t="shared" si="2"/>
        <v>0</v>
      </c>
      <c r="L30" s="199">
        <f t="shared" si="2"/>
        <v>2</v>
      </c>
      <c r="M30" s="199">
        <f t="shared" si="2"/>
        <v>53</v>
      </c>
      <c r="N30" s="199">
        <f t="shared" si="2"/>
        <v>12</v>
      </c>
      <c r="O30" s="199">
        <f t="shared" si="2"/>
        <v>1</v>
      </c>
      <c r="P30" s="199">
        <f t="shared" si="2"/>
        <v>0</v>
      </c>
    </row>
    <row r="31" spans="1:16" s="14" customFormat="1" ht="23.25" customHeight="1">
      <c r="A31" s="2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s="14" customFormat="1" ht="23.25" customHeight="1">
      <c r="A32" s="49" t="s">
        <v>500</v>
      </c>
      <c r="B32" s="201">
        <f>SUM(C32:P32)</f>
        <v>11</v>
      </c>
      <c r="C32" s="201">
        <v>2</v>
      </c>
      <c r="D32" s="201">
        <v>1</v>
      </c>
      <c r="E32" s="201">
        <v>2</v>
      </c>
      <c r="F32" s="201">
        <v>0</v>
      </c>
      <c r="G32" s="201">
        <v>0</v>
      </c>
      <c r="H32" s="201">
        <v>0</v>
      </c>
      <c r="I32" s="201">
        <v>0</v>
      </c>
      <c r="J32" s="201">
        <v>2</v>
      </c>
      <c r="K32" s="201">
        <v>0</v>
      </c>
      <c r="L32" s="201">
        <v>0</v>
      </c>
      <c r="M32" s="201">
        <v>4</v>
      </c>
      <c r="N32" s="201">
        <v>0</v>
      </c>
      <c r="O32" s="201">
        <v>0</v>
      </c>
      <c r="P32" s="201">
        <v>0</v>
      </c>
    </row>
    <row r="33" spans="1:16" s="14" customFormat="1" ht="23.25" customHeight="1">
      <c r="A33" s="49" t="s">
        <v>480</v>
      </c>
      <c r="B33" s="201">
        <f aca="true" t="shared" si="3" ref="B33:B43">SUM(C33:P33)</f>
        <v>14</v>
      </c>
      <c r="C33" s="201">
        <v>1</v>
      </c>
      <c r="D33" s="201">
        <v>2</v>
      </c>
      <c r="E33" s="201">
        <v>1</v>
      </c>
      <c r="F33" s="201">
        <v>1</v>
      </c>
      <c r="G33" s="201">
        <v>1</v>
      </c>
      <c r="H33" s="201">
        <v>0</v>
      </c>
      <c r="I33" s="201">
        <v>1</v>
      </c>
      <c r="J33" s="201">
        <v>0</v>
      </c>
      <c r="K33" s="201">
        <v>0</v>
      </c>
      <c r="L33" s="201">
        <v>0</v>
      </c>
      <c r="M33" s="201">
        <v>7</v>
      </c>
      <c r="N33" s="201">
        <v>0</v>
      </c>
      <c r="O33" s="201">
        <v>0</v>
      </c>
      <c r="P33" s="201">
        <v>0</v>
      </c>
    </row>
    <row r="34" spans="1:16" s="14" customFormat="1" ht="23.25" customHeight="1">
      <c r="A34" s="49" t="s">
        <v>398</v>
      </c>
      <c r="B34" s="201">
        <f t="shared" si="3"/>
        <v>9</v>
      </c>
      <c r="C34" s="201">
        <v>5</v>
      </c>
      <c r="D34" s="201">
        <v>0</v>
      </c>
      <c r="E34" s="201">
        <v>0</v>
      </c>
      <c r="F34" s="201">
        <v>0</v>
      </c>
      <c r="G34" s="201">
        <v>2</v>
      </c>
      <c r="H34" s="201">
        <v>0</v>
      </c>
      <c r="I34" s="201">
        <v>0</v>
      </c>
      <c r="J34" s="201">
        <v>0</v>
      </c>
      <c r="K34" s="201">
        <v>0</v>
      </c>
      <c r="L34" s="201">
        <v>0</v>
      </c>
      <c r="M34" s="201">
        <v>2</v>
      </c>
      <c r="N34" s="201">
        <v>0</v>
      </c>
      <c r="O34" s="201">
        <v>0</v>
      </c>
      <c r="P34" s="201">
        <v>0</v>
      </c>
    </row>
    <row r="35" spans="1:16" s="14" customFormat="1" ht="23.25" customHeight="1">
      <c r="A35" s="49" t="s">
        <v>399</v>
      </c>
      <c r="B35" s="201">
        <f t="shared" si="3"/>
        <v>13</v>
      </c>
      <c r="C35" s="201">
        <v>2</v>
      </c>
      <c r="D35" s="201">
        <v>0</v>
      </c>
      <c r="E35" s="201">
        <v>0</v>
      </c>
      <c r="F35" s="201">
        <v>2</v>
      </c>
      <c r="G35" s="201">
        <v>0</v>
      </c>
      <c r="H35" s="201">
        <v>0</v>
      </c>
      <c r="I35" s="201">
        <v>0</v>
      </c>
      <c r="J35" s="201">
        <v>1</v>
      </c>
      <c r="K35" s="201">
        <v>0</v>
      </c>
      <c r="L35" s="201">
        <v>0</v>
      </c>
      <c r="M35" s="201">
        <v>7</v>
      </c>
      <c r="N35" s="201">
        <v>1</v>
      </c>
      <c r="O35" s="201">
        <v>0</v>
      </c>
      <c r="P35" s="201">
        <v>0</v>
      </c>
    </row>
    <row r="36" spans="1:16" s="14" customFormat="1" ht="23.25" customHeight="1">
      <c r="A36" s="49" t="s">
        <v>400</v>
      </c>
      <c r="B36" s="201">
        <f t="shared" si="3"/>
        <v>12</v>
      </c>
      <c r="C36" s="201">
        <v>3</v>
      </c>
      <c r="D36" s="201">
        <v>0</v>
      </c>
      <c r="E36" s="201">
        <v>2</v>
      </c>
      <c r="F36" s="201">
        <v>2</v>
      </c>
      <c r="G36" s="201">
        <v>2</v>
      </c>
      <c r="H36" s="201">
        <v>0</v>
      </c>
      <c r="I36" s="201">
        <v>0</v>
      </c>
      <c r="J36" s="201">
        <v>0</v>
      </c>
      <c r="K36" s="201">
        <v>0</v>
      </c>
      <c r="L36" s="201">
        <v>0</v>
      </c>
      <c r="M36" s="201">
        <v>1</v>
      </c>
      <c r="N36" s="201">
        <v>2</v>
      </c>
      <c r="O36" s="201">
        <v>0</v>
      </c>
      <c r="P36" s="201">
        <v>0</v>
      </c>
    </row>
    <row r="37" spans="1:16" s="14" customFormat="1" ht="23.25" customHeight="1">
      <c r="A37" s="49" t="s">
        <v>401</v>
      </c>
      <c r="B37" s="201">
        <f t="shared" si="3"/>
        <v>17</v>
      </c>
      <c r="C37" s="201">
        <v>2</v>
      </c>
      <c r="D37" s="201">
        <v>2</v>
      </c>
      <c r="E37" s="201">
        <v>0</v>
      </c>
      <c r="F37" s="201">
        <v>1</v>
      </c>
      <c r="G37" s="201">
        <v>2</v>
      </c>
      <c r="H37" s="201">
        <v>0</v>
      </c>
      <c r="I37" s="201">
        <v>2</v>
      </c>
      <c r="J37" s="201">
        <v>2</v>
      </c>
      <c r="K37" s="201">
        <v>0</v>
      </c>
      <c r="L37" s="201">
        <v>0</v>
      </c>
      <c r="M37" s="201">
        <v>3</v>
      </c>
      <c r="N37" s="201">
        <v>3</v>
      </c>
      <c r="O37" s="201">
        <v>0</v>
      </c>
      <c r="P37" s="201">
        <v>0</v>
      </c>
    </row>
    <row r="38" spans="1:16" s="14" customFormat="1" ht="23.25" customHeight="1">
      <c r="A38" s="49" t="s">
        <v>481</v>
      </c>
      <c r="B38" s="201">
        <f t="shared" si="3"/>
        <v>23</v>
      </c>
      <c r="C38" s="201">
        <v>3</v>
      </c>
      <c r="D38" s="201">
        <v>7</v>
      </c>
      <c r="E38" s="201">
        <v>0</v>
      </c>
      <c r="F38" s="201">
        <v>0</v>
      </c>
      <c r="G38" s="201">
        <v>1</v>
      </c>
      <c r="H38" s="201">
        <v>0</v>
      </c>
      <c r="I38" s="201">
        <v>1</v>
      </c>
      <c r="J38" s="201">
        <v>2</v>
      </c>
      <c r="K38" s="201">
        <v>0</v>
      </c>
      <c r="L38" s="201">
        <v>1</v>
      </c>
      <c r="M38" s="201">
        <v>7</v>
      </c>
      <c r="N38" s="201">
        <v>0</v>
      </c>
      <c r="O38" s="201">
        <v>1</v>
      </c>
      <c r="P38" s="201">
        <v>0</v>
      </c>
    </row>
    <row r="39" spans="1:16" s="14" customFormat="1" ht="23.25" customHeight="1">
      <c r="A39" s="49" t="s">
        <v>402</v>
      </c>
      <c r="B39" s="201">
        <f t="shared" si="3"/>
        <v>24</v>
      </c>
      <c r="C39" s="201">
        <v>5</v>
      </c>
      <c r="D39" s="201">
        <v>1</v>
      </c>
      <c r="E39" s="201">
        <v>0</v>
      </c>
      <c r="F39" s="201">
        <v>1</v>
      </c>
      <c r="G39" s="201">
        <v>3</v>
      </c>
      <c r="H39" s="201">
        <v>0</v>
      </c>
      <c r="I39" s="201">
        <v>4</v>
      </c>
      <c r="J39" s="201">
        <v>1</v>
      </c>
      <c r="K39" s="201">
        <v>0</v>
      </c>
      <c r="L39" s="201">
        <v>0</v>
      </c>
      <c r="M39" s="201">
        <v>6</v>
      </c>
      <c r="N39" s="201">
        <v>3</v>
      </c>
      <c r="O39" s="201">
        <v>0</v>
      </c>
      <c r="P39" s="201">
        <v>0</v>
      </c>
    </row>
    <row r="40" spans="1:16" s="14" customFormat="1" ht="23.25" customHeight="1">
      <c r="A40" s="49" t="s">
        <v>403</v>
      </c>
      <c r="B40" s="201">
        <f t="shared" si="3"/>
        <v>16</v>
      </c>
      <c r="C40" s="201">
        <v>3</v>
      </c>
      <c r="D40" s="201">
        <v>1</v>
      </c>
      <c r="E40" s="201">
        <v>0</v>
      </c>
      <c r="F40" s="201">
        <v>1</v>
      </c>
      <c r="G40" s="201">
        <v>3</v>
      </c>
      <c r="H40" s="201">
        <v>0</v>
      </c>
      <c r="I40" s="201">
        <v>5</v>
      </c>
      <c r="J40" s="201">
        <v>0</v>
      </c>
      <c r="K40" s="201">
        <v>0</v>
      </c>
      <c r="L40" s="201">
        <v>0</v>
      </c>
      <c r="M40" s="201">
        <v>2</v>
      </c>
      <c r="N40" s="201">
        <v>1</v>
      </c>
      <c r="O40" s="201">
        <v>0</v>
      </c>
      <c r="P40" s="201">
        <v>0</v>
      </c>
    </row>
    <row r="41" spans="1:16" s="14" customFormat="1" ht="23.25" customHeight="1">
      <c r="A41" s="49" t="s">
        <v>501</v>
      </c>
      <c r="B41" s="201">
        <f t="shared" si="3"/>
        <v>12</v>
      </c>
      <c r="C41" s="201">
        <v>5</v>
      </c>
      <c r="D41" s="201">
        <v>1</v>
      </c>
      <c r="E41" s="201">
        <v>0</v>
      </c>
      <c r="F41" s="201">
        <v>1</v>
      </c>
      <c r="G41" s="201">
        <v>1</v>
      </c>
      <c r="H41" s="201">
        <v>0</v>
      </c>
      <c r="I41" s="201">
        <v>0</v>
      </c>
      <c r="J41" s="201">
        <v>2</v>
      </c>
      <c r="K41" s="201">
        <v>0</v>
      </c>
      <c r="L41" s="201">
        <v>0</v>
      </c>
      <c r="M41" s="201">
        <v>1</v>
      </c>
      <c r="N41" s="201">
        <v>1</v>
      </c>
      <c r="O41" s="201">
        <v>0</v>
      </c>
      <c r="P41" s="201">
        <v>0</v>
      </c>
    </row>
    <row r="42" spans="1:16" s="14" customFormat="1" ht="23.25" customHeight="1">
      <c r="A42" s="49" t="s">
        <v>482</v>
      </c>
      <c r="B42" s="201">
        <f t="shared" si="3"/>
        <v>17</v>
      </c>
      <c r="C42" s="201">
        <v>7</v>
      </c>
      <c r="D42" s="201">
        <v>0</v>
      </c>
      <c r="E42" s="201">
        <v>0</v>
      </c>
      <c r="F42" s="201">
        <v>0</v>
      </c>
      <c r="G42" s="201">
        <v>0</v>
      </c>
      <c r="H42" s="201">
        <v>1</v>
      </c>
      <c r="I42" s="201">
        <v>0</v>
      </c>
      <c r="J42" s="201">
        <v>2</v>
      </c>
      <c r="K42" s="201">
        <v>0</v>
      </c>
      <c r="L42" s="201">
        <v>1</v>
      </c>
      <c r="M42" s="201">
        <v>5</v>
      </c>
      <c r="N42" s="201">
        <v>1</v>
      </c>
      <c r="O42" s="201">
        <v>0</v>
      </c>
      <c r="P42" s="201">
        <v>0</v>
      </c>
    </row>
    <row r="43" spans="1:16" s="14" customFormat="1" ht="23.25" customHeight="1">
      <c r="A43" s="49" t="s">
        <v>404</v>
      </c>
      <c r="B43" s="201">
        <f t="shared" si="3"/>
        <v>21</v>
      </c>
      <c r="C43" s="201">
        <v>8</v>
      </c>
      <c r="D43" s="201">
        <v>0</v>
      </c>
      <c r="E43" s="201">
        <v>2</v>
      </c>
      <c r="F43" s="201">
        <v>0</v>
      </c>
      <c r="G43" s="201">
        <v>2</v>
      </c>
      <c r="H43" s="201">
        <v>0</v>
      </c>
      <c r="I43" s="201">
        <v>0</v>
      </c>
      <c r="J43" s="201">
        <v>1</v>
      </c>
      <c r="K43" s="201">
        <v>0</v>
      </c>
      <c r="L43" s="201">
        <v>0</v>
      </c>
      <c r="M43" s="201">
        <v>8</v>
      </c>
      <c r="N43" s="201">
        <v>0</v>
      </c>
      <c r="O43" s="201">
        <v>0</v>
      </c>
      <c r="P43" s="201">
        <v>0</v>
      </c>
    </row>
    <row r="44" spans="1:16" s="14" customFormat="1" ht="6" customHeight="1" thickBot="1">
      <c r="A44" s="42" t="s">
        <v>545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s="14" customFormat="1" ht="18" customHeight="1">
      <c r="A45" s="14" t="s">
        <v>469</v>
      </c>
      <c r="P45" s="35"/>
    </row>
    <row r="46" spans="1:16" s="14" customFormat="1" ht="13.5">
      <c r="A46" s="43"/>
      <c r="P46" s="35"/>
    </row>
    <row r="47" s="14" customFormat="1" ht="13.5">
      <c r="A47" s="43"/>
    </row>
    <row r="48" s="14" customFormat="1" ht="13.5">
      <c r="A48" s="43"/>
    </row>
    <row r="49" s="14" customFormat="1" ht="13.5">
      <c r="A49" s="43"/>
    </row>
    <row r="50" s="14" customFormat="1" ht="13.5">
      <c r="A50" s="43"/>
    </row>
    <row r="51" s="14" customFormat="1" ht="13.5">
      <c r="A51" s="43"/>
    </row>
    <row r="52" s="14" customFormat="1" ht="13.5">
      <c r="A52" s="43"/>
    </row>
    <row r="53" s="14" customFormat="1" ht="13.5">
      <c r="A53" s="43"/>
    </row>
    <row r="54" s="14" customFormat="1" ht="13.5">
      <c r="A54" s="43"/>
    </row>
    <row r="55" s="14" customFormat="1" ht="13.5">
      <c r="A55" s="43"/>
    </row>
    <row r="56" s="14" customFormat="1" ht="13.5">
      <c r="A56" s="43"/>
    </row>
    <row r="57" s="14" customFormat="1" ht="13.5">
      <c r="A57" s="43"/>
    </row>
    <row r="58" s="14" customFormat="1" ht="13.5">
      <c r="A58" s="43"/>
    </row>
    <row r="59" s="14" customFormat="1" ht="13.5">
      <c r="A59" s="43"/>
    </row>
    <row r="60" s="14" customFormat="1" ht="13.5">
      <c r="A60" s="43"/>
    </row>
    <row r="61" s="14" customFormat="1" ht="13.5">
      <c r="A61" s="43"/>
    </row>
    <row r="62" s="14" customFormat="1" ht="13.5">
      <c r="A62" s="43"/>
    </row>
    <row r="63" s="14" customFormat="1" ht="13.5">
      <c r="A63" s="43"/>
    </row>
    <row r="64" s="14" customFormat="1" ht="13.5">
      <c r="A64" s="43"/>
    </row>
    <row r="65" s="14" customFormat="1" ht="13.5">
      <c r="A65" s="43"/>
    </row>
    <row r="66" s="14" customFormat="1" ht="13.5">
      <c r="A66" s="43"/>
    </row>
    <row r="67" s="14" customFormat="1" ht="13.5">
      <c r="A67" s="43"/>
    </row>
    <row r="68" s="14" customFormat="1" ht="13.5">
      <c r="A68" s="43"/>
    </row>
    <row r="69" s="14" customFormat="1" ht="13.5">
      <c r="A69" s="43"/>
    </row>
    <row r="70" s="14" customFormat="1" ht="13.5">
      <c r="A70" s="43"/>
    </row>
    <row r="71" s="14" customFormat="1" ht="13.5">
      <c r="A71" s="43"/>
    </row>
    <row r="72" s="14" customFormat="1" ht="13.5">
      <c r="A72" s="43"/>
    </row>
    <row r="73" s="14" customFormat="1" ht="13.5">
      <c r="A73" s="43"/>
    </row>
    <row r="74" s="14" customFormat="1" ht="13.5">
      <c r="A74" s="43"/>
    </row>
    <row r="75" s="14" customFormat="1" ht="13.5">
      <c r="A75" s="43"/>
    </row>
    <row r="76" s="14" customFormat="1" ht="13.5">
      <c r="A76" s="43"/>
    </row>
    <row r="77" s="14" customFormat="1" ht="13.5">
      <c r="A77" s="43"/>
    </row>
    <row r="78" s="14" customFormat="1" ht="13.5">
      <c r="A78" s="43"/>
    </row>
    <row r="79" s="14" customFormat="1" ht="13.5">
      <c r="A79" s="43"/>
    </row>
    <row r="80" s="14" customFormat="1" ht="13.5">
      <c r="A80" s="43"/>
    </row>
    <row r="81" s="14" customFormat="1" ht="13.5">
      <c r="A81" s="43"/>
    </row>
    <row r="82" s="14" customFormat="1" ht="13.5">
      <c r="A82" s="43"/>
    </row>
    <row r="83" s="14" customFormat="1" ht="13.5">
      <c r="A83" s="43"/>
    </row>
    <row r="84" s="14" customFormat="1" ht="13.5">
      <c r="A84" s="43"/>
    </row>
    <row r="85" s="14" customFormat="1" ht="13.5">
      <c r="A85" s="43"/>
    </row>
    <row r="86" s="14" customFormat="1" ht="13.5">
      <c r="A86" s="43"/>
    </row>
  </sheetData>
  <sheetProtection/>
  <mergeCells count="3">
    <mergeCell ref="A1:P1"/>
    <mergeCell ref="B5:P5"/>
    <mergeCell ref="B26:P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11.25390625" style="7" customWidth="1"/>
    <col min="2" max="10" width="6.375" style="7" customWidth="1"/>
    <col min="11" max="12" width="6.75390625" style="7" customWidth="1"/>
    <col min="13" max="13" width="7.125" style="7" customWidth="1"/>
    <col min="14" max="16" width="6.375" style="7" customWidth="1"/>
    <col min="17" max="18" width="6.625" style="7" customWidth="1"/>
    <col min="19" max="16384" width="9.00390625" style="7" customWidth="1"/>
  </cols>
  <sheetData>
    <row r="1" spans="1:16" ht="20.25" customHeight="1">
      <c r="A1" s="539" t="s">
        <v>347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</row>
    <row r="2" s="14" customFormat="1" ht="12" customHeight="1" thickBot="1"/>
    <row r="3" spans="1:17" s="14" customFormat="1" ht="19.5" customHeight="1">
      <c r="A3" s="45" t="s">
        <v>380</v>
      </c>
      <c r="B3" s="71" t="s">
        <v>13</v>
      </c>
      <c r="C3" s="72" t="s">
        <v>544</v>
      </c>
      <c r="D3" s="72" t="s">
        <v>156</v>
      </c>
      <c r="E3" s="72" t="s">
        <v>245</v>
      </c>
      <c r="F3" s="72" t="s">
        <v>246</v>
      </c>
      <c r="G3" s="72" t="s">
        <v>247</v>
      </c>
      <c r="H3" s="72" t="s">
        <v>248</v>
      </c>
      <c r="I3" s="72" t="s">
        <v>249</v>
      </c>
      <c r="J3" s="72" t="s">
        <v>157</v>
      </c>
      <c r="K3" s="72" t="s">
        <v>158</v>
      </c>
      <c r="L3" s="72" t="s">
        <v>159</v>
      </c>
      <c r="M3" s="72" t="s">
        <v>160</v>
      </c>
      <c r="N3" s="72" t="s">
        <v>161</v>
      </c>
      <c r="O3" s="72" t="s">
        <v>250</v>
      </c>
      <c r="P3" s="73" t="s">
        <v>95</v>
      </c>
      <c r="Q3" s="35"/>
    </row>
    <row r="4" spans="1:17" s="14" customFormat="1" ht="6" customHeight="1">
      <c r="A4" s="52"/>
      <c r="B4" s="67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35"/>
    </row>
    <row r="5" spans="1:17" s="14" customFormat="1" ht="30" customHeight="1">
      <c r="A5" s="52"/>
      <c r="B5" s="540" t="s">
        <v>487</v>
      </c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35"/>
    </row>
    <row r="6" spans="1:17" s="14" customFormat="1" ht="30" customHeight="1">
      <c r="A6" s="28" t="s">
        <v>506</v>
      </c>
      <c r="B6" s="35">
        <v>125</v>
      </c>
      <c r="C6" s="35">
        <v>10</v>
      </c>
      <c r="D6" s="35">
        <v>13</v>
      </c>
      <c r="E6" s="35">
        <v>7</v>
      </c>
      <c r="F6" s="35">
        <v>12</v>
      </c>
      <c r="G6" s="35">
        <v>12</v>
      </c>
      <c r="H6" s="35">
        <v>8</v>
      </c>
      <c r="I6" s="35">
        <v>4</v>
      </c>
      <c r="J6" s="35">
        <v>10</v>
      </c>
      <c r="K6" s="69" t="s">
        <v>257</v>
      </c>
      <c r="L6" s="69" t="s">
        <v>257</v>
      </c>
      <c r="M6" s="35">
        <v>29</v>
      </c>
      <c r="N6" s="35">
        <v>10</v>
      </c>
      <c r="O6" s="69" t="s">
        <v>257</v>
      </c>
      <c r="P6" s="35">
        <v>10</v>
      </c>
      <c r="Q6" s="35"/>
    </row>
    <row r="7" spans="1:17" s="14" customFormat="1" ht="30" customHeight="1">
      <c r="A7" s="28">
        <v>24</v>
      </c>
      <c r="B7" s="35">
        <v>111</v>
      </c>
      <c r="C7" s="35">
        <v>5</v>
      </c>
      <c r="D7" s="35">
        <v>18</v>
      </c>
      <c r="E7" s="35">
        <v>4</v>
      </c>
      <c r="F7" s="35">
        <v>16</v>
      </c>
      <c r="G7" s="35">
        <v>8</v>
      </c>
      <c r="H7" s="35">
        <v>3</v>
      </c>
      <c r="I7" s="35">
        <v>3</v>
      </c>
      <c r="J7" s="35">
        <v>8</v>
      </c>
      <c r="K7" s="69">
        <v>0</v>
      </c>
      <c r="L7" s="69">
        <v>1</v>
      </c>
      <c r="M7" s="35">
        <v>23</v>
      </c>
      <c r="N7" s="35">
        <v>13</v>
      </c>
      <c r="O7" s="69">
        <v>0</v>
      </c>
      <c r="P7" s="35">
        <v>9</v>
      </c>
      <c r="Q7" s="35"/>
    </row>
    <row r="8" spans="1:17" ht="30" customHeight="1">
      <c r="A8" s="141">
        <v>25</v>
      </c>
      <c r="B8" s="203">
        <f>SUM(B10:B21)</f>
        <v>19</v>
      </c>
      <c r="C8" s="203">
        <f aca="true" t="shared" si="0" ref="C8:P8">SUM(C10:C21)</f>
        <v>1</v>
      </c>
      <c r="D8" s="203">
        <f t="shared" si="0"/>
        <v>3</v>
      </c>
      <c r="E8" s="203">
        <f t="shared" si="0"/>
        <v>2</v>
      </c>
      <c r="F8" s="203">
        <f t="shared" si="0"/>
        <v>1</v>
      </c>
      <c r="G8" s="203">
        <f t="shared" si="0"/>
        <v>0</v>
      </c>
      <c r="H8" s="203">
        <f t="shared" si="0"/>
        <v>0</v>
      </c>
      <c r="I8" s="203">
        <f t="shared" si="0"/>
        <v>0</v>
      </c>
      <c r="J8" s="203">
        <f t="shared" si="0"/>
        <v>1</v>
      </c>
      <c r="K8" s="199">
        <f t="shared" si="0"/>
        <v>0</v>
      </c>
      <c r="L8" s="199">
        <f t="shared" si="0"/>
        <v>0</v>
      </c>
      <c r="M8" s="203">
        <f t="shared" si="0"/>
        <v>2</v>
      </c>
      <c r="N8" s="203">
        <f t="shared" si="0"/>
        <v>9</v>
      </c>
      <c r="O8" s="199">
        <f t="shared" si="0"/>
        <v>0</v>
      </c>
      <c r="P8" s="203">
        <f t="shared" si="0"/>
        <v>0</v>
      </c>
      <c r="Q8" s="8"/>
    </row>
    <row r="9" spans="1:17" s="14" customFormat="1" ht="30" customHeight="1">
      <c r="A9" s="28"/>
      <c r="B9" s="68"/>
      <c r="C9" s="35"/>
      <c r="D9" s="35"/>
      <c r="E9" s="35"/>
      <c r="F9" s="35"/>
      <c r="G9" s="35"/>
      <c r="H9" s="35"/>
      <c r="I9" s="35"/>
      <c r="J9" s="35"/>
      <c r="K9" s="69"/>
      <c r="L9" s="69"/>
      <c r="M9" s="35"/>
      <c r="N9" s="35"/>
      <c r="O9" s="69"/>
      <c r="P9" s="35"/>
      <c r="Q9" s="35"/>
    </row>
    <row r="10" spans="1:17" s="14" customFormat="1" ht="30" customHeight="1">
      <c r="A10" s="49" t="s">
        <v>500</v>
      </c>
      <c r="B10" s="201">
        <f>SUM(C10:P10)</f>
        <v>0</v>
      </c>
      <c r="C10" s="201">
        <v>0</v>
      </c>
      <c r="D10" s="201">
        <v>0</v>
      </c>
      <c r="E10" s="201">
        <v>0</v>
      </c>
      <c r="F10" s="201">
        <v>0</v>
      </c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201">
        <v>0</v>
      </c>
      <c r="M10" s="201">
        <v>0</v>
      </c>
      <c r="N10" s="201">
        <v>0</v>
      </c>
      <c r="O10" s="201">
        <v>0</v>
      </c>
      <c r="P10" s="201">
        <v>0</v>
      </c>
      <c r="Q10" s="35"/>
    </row>
    <row r="11" spans="1:17" s="14" customFormat="1" ht="30" customHeight="1">
      <c r="A11" s="49" t="s">
        <v>480</v>
      </c>
      <c r="B11" s="201">
        <f aca="true" t="shared" si="1" ref="B11:B21">SUM(C11:P11)</f>
        <v>0</v>
      </c>
      <c r="C11" s="201">
        <v>0</v>
      </c>
      <c r="D11" s="201">
        <v>0</v>
      </c>
      <c r="E11" s="201">
        <v>0</v>
      </c>
      <c r="F11" s="201">
        <v>0</v>
      </c>
      <c r="G11" s="201">
        <v>0</v>
      </c>
      <c r="H11" s="201">
        <v>0</v>
      </c>
      <c r="I11" s="201">
        <v>0</v>
      </c>
      <c r="J11" s="201">
        <v>0</v>
      </c>
      <c r="K11" s="201">
        <v>0</v>
      </c>
      <c r="L11" s="201">
        <v>0</v>
      </c>
      <c r="M11" s="201">
        <v>0</v>
      </c>
      <c r="N11" s="201">
        <v>0</v>
      </c>
      <c r="O11" s="201">
        <v>0</v>
      </c>
      <c r="P11" s="201">
        <v>0</v>
      </c>
      <c r="Q11" s="35"/>
    </row>
    <row r="12" spans="1:17" s="14" customFormat="1" ht="30" customHeight="1">
      <c r="A12" s="49" t="s">
        <v>398</v>
      </c>
      <c r="B12" s="201">
        <f t="shared" si="1"/>
        <v>0</v>
      </c>
      <c r="C12" s="390">
        <v>0</v>
      </c>
      <c r="D12" s="390">
        <v>0</v>
      </c>
      <c r="E12" s="390">
        <v>0</v>
      </c>
      <c r="F12" s="201">
        <v>0</v>
      </c>
      <c r="G12" s="201">
        <v>0</v>
      </c>
      <c r="H12" s="201">
        <v>0</v>
      </c>
      <c r="I12" s="201">
        <v>0</v>
      </c>
      <c r="J12" s="201">
        <v>0</v>
      </c>
      <c r="K12" s="201">
        <v>0</v>
      </c>
      <c r="L12" s="201">
        <v>0</v>
      </c>
      <c r="M12" s="201">
        <v>0</v>
      </c>
      <c r="N12" s="201">
        <v>0</v>
      </c>
      <c r="O12" s="201">
        <v>0</v>
      </c>
      <c r="P12" s="201">
        <v>0</v>
      </c>
      <c r="Q12" s="35"/>
    </row>
    <row r="13" spans="1:17" s="14" customFormat="1" ht="30" customHeight="1">
      <c r="A13" s="49" t="s">
        <v>399</v>
      </c>
      <c r="B13" s="201">
        <f t="shared" si="1"/>
        <v>0</v>
      </c>
      <c r="C13" s="390">
        <v>0</v>
      </c>
      <c r="D13" s="390">
        <v>0</v>
      </c>
      <c r="E13" s="390">
        <v>0</v>
      </c>
      <c r="F13" s="201">
        <v>0</v>
      </c>
      <c r="G13" s="201">
        <v>0</v>
      </c>
      <c r="H13" s="201">
        <v>0</v>
      </c>
      <c r="I13" s="201">
        <v>0</v>
      </c>
      <c r="J13" s="201">
        <v>0</v>
      </c>
      <c r="K13" s="201">
        <v>0</v>
      </c>
      <c r="L13" s="201">
        <v>0</v>
      </c>
      <c r="M13" s="201">
        <v>0</v>
      </c>
      <c r="N13" s="201">
        <v>0</v>
      </c>
      <c r="O13" s="201">
        <v>0</v>
      </c>
      <c r="P13" s="201">
        <v>0</v>
      </c>
      <c r="Q13" s="35"/>
    </row>
    <row r="14" spans="1:17" s="14" customFormat="1" ht="30" customHeight="1">
      <c r="A14" s="49" t="s">
        <v>400</v>
      </c>
      <c r="B14" s="201">
        <f t="shared" si="1"/>
        <v>0</v>
      </c>
      <c r="C14" s="390">
        <v>0</v>
      </c>
      <c r="D14" s="390">
        <v>0</v>
      </c>
      <c r="E14" s="201">
        <v>0</v>
      </c>
      <c r="F14" s="201">
        <v>0</v>
      </c>
      <c r="G14" s="201">
        <v>0</v>
      </c>
      <c r="H14" s="201">
        <v>0</v>
      </c>
      <c r="I14" s="201">
        <v>0</v>
      </c>
      <c r="J14" s="201">
        <v>0</v>
      </c>
      <c r="K14" s="201">
        <v>0</v>
      </c>
      <c r="L14" s="201">
        <v>0</v>
      </c>
      <c r="M14" s="201">
        <v>0</v>
      </c>
      <c r="N14" s="201">
        <v>0</v>
      </c>
      <c r="O14" s="201">
        <v>0</v>
      </c>
      <c r="P14" s="201">
        <v>0</v>
      </c>
      <c r="Q14" s="35"/>
    </row>
    <row r="15" spans="1:17" s="14" customFormat="1" ht="30" customHeight="1">
      <c r="A15" s="49" t="s">
        <v>401</v>
      </c>
      <c r="B15" s="201">
        <f t="shared" si="1"/>
        <v>0</v>
      </c>
      <c r="C15" s="201">
        <v>0</v>
      </c>
      <c r="D15" s="201">
        <v>0</v>
      </c>
      <c r="E15" s="201">
        <v>0</v>
      </c>
      <c r="F15" s="201">
        <v>0</v>
      </c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201">
        <v>0</v>
      </c>
      <c r="M15" s="201">
        <v>0</v>
      </c>
      <c r="N15" s="201">
        <v>0</v>
      </c>
      <c r="O15" s="201">
        <v>0</v>
      </c>
      <c r="P15" s="201">
        <v>0</v>
      </c>
      <c r="Q15" s="35"/>
    </row>
    <row r="16" spans="1:17" s="14" customFormat="1" ht="30" customHeight="1">
      <c r="A16" s="49" t="s">
        <v>481</v>
      </c>
      <c r="B16" s="201">
        <f t="shared" si="1"/>
        <v>0</v>
      </c>
      <c r="C16" s="201">
        <v>0</v>
      </c>
      <c r="D16" s="201">
        <v>0</v>
      </c>
      <c r="E16" s="201">
        <v>0</v>
      </c>
      <c r="F16" s="201">
        <v>0</v>
      </c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201">
        <v>0</v>
      </c>
      <c r="M16" s="201">
        <v>0</v>
      </c>
      <c r="N16" s="201">
        <v>0</v>
      </c>
      <c r="O16" s="201">
        <v>0</v>
      </c>
      <c r="P16" s="201">
        <v>0</v>
      </c>
      <c r="Q16" s="35"/>
    </row>
    <row r="17" spans="1:17" s="14" customFormat="1" ht="30" customHeight="1">
      <c r="A17" s="49" t="s">
        <v>402</v>
      </c>
      <c r="B17" s="201">
        <f t="shared" si="1"/>
        <v>0</v>
      </c>
      <c r="C17" s="201">
        <v>0</v>
      </c>
      <c r="D17" s="201">
        <v>0</v>
      </c>
      <c r="E17" s="201">
        <v>0</v>
      </c>
      <c r="F17" s="201">
        <v>0</v>
      </c>
      <c r="G17" s="201">
        <v>0</v>
      </c>
      <c r="H17" s="201">
        <v>0</v>
      </c>
      <c r="I17" s="201">
        <v>0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201">
        <v>0</v>
      </c>
      <c r="P17" s="201">
        <v>0</v>
      </c>
      <c r="Q17" s="35"/>
    </row>
    <row r="18" spans="1:17" s="14" customFormat="1" ht="30" customHeight="1">
      <c r="A18" s="49" t="s">
        <v>403</v>
      </c>
      <c r="B18" s="201">
        <f t="shared" si="1"/>
        <v>0</v>
      </c>
      <c r="C18" s="201">
        <v>0</v>
      </c>
      <c r="D18" s="201">
        <v>0</v>
      </c>
      <c r="E18" s="201">
        <v>0</v>
      </c>
      <c r="F18" s="201">
        <v>0</v>
      </c>
      <c r="G18" s="201">
        <v>0</v>
      </c>
      <c r="H18" s="201">
        <v>0</v>
      </c>
      <c r="I18" s="201">
        <v>0</v>
      </c>
      <c r="J18" s="201">
        <v>0</v>
      </c>
      <c r="K18" s="201">
        <v>0</v>
      </c>
      <c r="L18" s="201">
        <v>0</v>
      </c>
      <c r="M18" s="201">
        <v>0</v>
      </c>
      <c r="N18" s="201">
        <v>0</v>
      </c>
      <c r="O18" s="201">
        <v>0</v>
      </c>
      <c r="P18" s="201">
        <v>0</v>
      </c>
      <c r="Q18" s="35"/>
    </row>
    <row r="19" spans="1:17" s="14" customFormat="1" ht="30" customHeight="1">
      <c r="A19" s="49" t="s">
        <v>501</v>
      </c>
      <c r="B19" s="201">
        <f t="shared" si="1"/>
        <v>0</v>
      </c>
      <c r="C19" s="201">
        <v>0</v>
      </c>
      <c r="D19" s="201">
        <v>0</v>
      </c>
      <c r="E19" s="201">
        <v>0</v>
      </c>
      <c r="F19" s="201">
        <v>0</v>
      </c>
      <c r="G19" s="201">
        <v>0</v>
      </c>
      <c r="H19" s="201">
        <v>0</v>
      </c>
      <c r="I19" s="201">
        <v>0</v>
      </c>
      <c r="J19" s="201">
        <v>0</v>
      </c>
      <c r="K19" s="201">
        <v>0</v>
      </c>
      <c r="L19" s="201">
        <v>0</v>
      </c>
      <c r="M19" s="201">
        <v>0</v>
      </c>
      <c r="N19" s="201">
        <v>0</v>
      </c>
      <c r="O19" s="201">
        <v>0</v>
      </c>
      <c r="P19" s="201">
        <v>0</v>
      </c>
      <c r="Q19" s="35"/>
    </row>
    <row r="20" spans="1:17" s="14" customFormat="1" ht="30" customHeight="1">
      <c r="A20" s="49" t="s">
        <v>482</v>
      </c>
      <c r="B20" s="201">
        <f t="shared" si="1"/>
        <v>12</v>
      </c>
      <c r="C20" s="201">
        <v>1</v>
      </c>
      <c r="D20" s="201">
        <v>1</v>
      </c>
      <c r="E20" s="201">
        <v>0</v>
      </c>
      <c r="F20" s="201">
        <v>0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v>2</v>
      </c>
      <c r="N20" s="201">
        <v>8</v>
      </c>
      <c r="O20" s="201">
        <v>0</v>
      </c>
      <c r="P20" s="201">
        <v>0</v>
      </c>
      <c r="Q20" s="35"/>
    </row>
    <row r="21" spans="1:17" s="14" customFormat="1" ht="30" customHeight="1">
      <c r="A21" s="49" t="s">
        <v>404</v>
      </c>
      <c r="B21" s="201">
        <f t="shared" si="1"/>
        <v>7</v>
      </c>
      <c r="C21" s="201">
        <v>0</v>
      </c>
      <c r="D21" s="201">
        <v>2</v>
      </c>
      <c r="E21" s="201">
        <v>2</v>
      </c>
      <c r="F21" s="201">
        <v>1</v>
      </c>
      <c r="G21" s="201">
        <v>0</v>
      </c>
      <c r="H21" s="201">
        <v>0</v>
      </c>
      <c r="I21" s="201">
        <v>0</v>
      </c>
      <c r="J21" s="201">
        <v>1</v>
      </c>
      <c r="K21" s="201">
        <v>0</v>
      </c>
      <c r="L21" s="201">
        <v>0</v>
      </c>
      <c r="M21" s="201">
        <v>0</v>
      </c>
      <c r="N21" s="201">
        <v>1</v>
      </c>
      <c r="O21" s="201">
        <v>0</v>
      </c>
      <c r="P21" s="201">
        <v>0</v>
      </c>
      <c r="Q21" s="35"/>
    </row>
    <row r="22" spans="1:17" s="14" customFormat="1" ht="5.25" customHeight="1" thickBot="1">
      <c r="A22" s="29"/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5"/>
    </row>
    <row r="23" spans="1:17" s="14" customFormat="1" ht="19.5" customHeight="1">
      <c r="A23" s="35" t="s">
        <v>546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16" customFormat="1" ht="19.5" customHeight="1">
      <c r="A24" s="14" t="s">
        <v>251</v>
      </c>
      <c r="Q24" s="24"/>
    </row>
    <row r="25" s="14" customFormat="1" ht="20.25" customHeight="1"/>
    <row r="26" s="14" customFormat="1" ht="13.5"/>
    <row r="27" s="14" customFormat="1" ht="13.5"/>
    <row r="28" s="14" customFormat="1" ht="13.5"/>
    <row r="29" s="14" customFormat="1" ht="13.5"/>
    <row r="30" s="14" customFormat="1" ht="13.5"/>
    <row r="31" s="14" customFormat="1" ht="13.5"/>
    <row r="32" s="14" customFormat="1" ht="13.5"/>
    <row r="33" s="14" customFormat="1" ht="13.5"/>
    <row r="34" s="14" customFormat="1" ht="13.5"/>
  </sheetData>
  <sheetProtection/>
  <mergeCells count="2">
    <mergeCell ref="A1:P1"/>
    <mergeCell ref="B5:P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1.625" style="1" customWidth="1"/>
    <col min="2" max="2" width="12.125" style="249" customWidth="1"/>
    <col min="3" max="6" width="12.125" style="1" customWidth="1"/>
    <col min="7" max="8" width="12.125" style="249" customWidth="1"/>
    <col min="9" max="16384" width="9.00390625" style="1" customWidth="1"/>
  </cols>
  <sheetData>
    <row r="1" spans="1:8" ht="21" customHeight="1">
      <c r="A1" s="525" t="s">
        <v>346</v>
      </c>
      <c r="B1" s="525"/>
      <c r="C1" s="525"/>
      <c r="D1" s="525"/>
      <c r="E1" s="525"/>
      <c r="F1" s="525"/>
      <c r="G1" s="525"/>
      <c r="H1" s="525"/>
    </row>
    <row r="2" spans="1:8" s="14" customFormat="1" ht="14.25" thickBot="1">
      <c r="A2" s="25" t="s">
        <v>97</v>
      </c>
      <c r="B2" s="193"/>
      <c r="C2" s="25"/>
      <c r="D2" s="25"/>
      <c r="E2" s="25"/>
      <c r="F2" s="25" t="s">
        <v>97</v>
      </c>
      <c r="G2" s="193"/>
      <c r="H2" s="193"/>
    </row>
    <row r="3" spans="1:8" s="14" customFormat="1" ht="18.75" customHeight="1">
      <c r="A3" s="467" t="s">
        <v>217</v>
      </c>
      <c r="B3" s="402" t="s">
        <v>411</v>
      </c>
      <c r="C3" s="435"/>
      <c r="D3" s="435"/>
      <c r="E3" s="499" t="s">
        <v>412</v>
      </c>
      <c r="F3" s="407"/>
      <c r="G3" s="407"/>
      <c r="H3" s="404"/>
    </row>
    <row r="4" spans="1:8" s="14" customFormat="1" ht="18.75" customHeight="1">
      <c r="A4" s="467"/>
      <c r="B4" s="542" t="s">
        <v>13</v>
      </c>
      <c r="C4" s="542" t="s">
        <v>255</v>
      </c>
      <c r="D4" s="542" t="s">
        <v>254</v>
      </c>
      <c r="E4" s="543" t="s">
        <v>13</v>
      </c>
      <c r="F4" s="527" t="s">
        <v>252</v>
      </c>
      <c r="G4" s="533"/>
      <c r="H4" s="532" t="s">
        <v>253</v>
      </c>
    </row>
    <row r="5" spans="1:8" s="14" customFormat="1" ht="18.75" customHeight="1">
      <c r="A5" s="408"/>
      <c r="B5" s="542"/>
      <c r="C5" s="542"/>
      <c r="D5" s="542"/>
      <c r="E5" s="485"/>
      <c r="F5" s="209" t="s">
        <v>162</v>
      </c>
      <c r="G5" s="329" t="s">
        <v>224</v>
      </c>
      <c r="H5" s="402"/>
    </row>
    <row r="6" spans="1:8" s="14" customFormat="1" ht="5.25" customHeight="1">
      <c r="A6" s="28"/>
      <c r="B6" s="225"/>
      <c r="C6" s="35"/>
      <c r="D6" s="35"/>
      <c r="E6" s="31"/>
      <c r="F6" s="35"/>
      <c r="G6" s="225"/>
      <c r="H6" s="210"/>
    </row>
    <row r="7" spans="1:8" s="14" customFormat="1" ht="19.5" customHeight="1">
      <c r="A7" s="28" t="s">
        <v>479</v>
      </c>
      <c r="B7" s="167">
        <v>611</v>
      </c>
      <c r="C7" s="167">
        <v>324</v>
      </c>
      <c r="D7" s="167">
        <v>287</v>
      </c>
      <c r="E7" s="167">
        <f>G7+H7</f>
        <v>3801</v>
      </c>
      <c r="F7" s="167">
        <v>96</v>
      </c>
      <c r="G7" s="167">
        <v>3534</v>
      </c>
      <c r="H7" s="167">
        <v>267</v>
      </c>
    </row>
    <row r="8" spans="1:8" s="14" customFormat="1" ht="19.5" customHeight="1">
      <c r="A8" s="28">
        <v>22</v>
      </c>
      <c r="B8" s="167">
        <v>602</v>
      </c>
      <c r="C8" s="167">
        <v>302</v>
      </c>
      <c r="D8" s="167">
        <v>300</v>
      </c>
      <c r="E8" s="167">
        <f>G8+H8</f>
        <v>2979</v>
      </c>
      <c r="F8" s="167">
        <v>108</v>
      </c>
      <c r="G8" s="167">
        <v>2674</v>
      </c>
      <c r="H8" s="167">
        <v>305</v>
      </c>
    </row>
    <row r="9" spans="1:8" s="14" customFormat="1" ht="19.5" customHeight="1">
      <c r="A9" s="28">
        <v>23</v>
      </c>
      <c r="B9" s="167">
        <v>591</v>
      </c>
      <c r="C9" s="167">
        <v>295</v>
      </c>
      <c r="D9" s="167">
        <v>296</v>
      </c>
      <c r="E9" s="167">
        <f>G9+H9</f>
        <v>2977</v>
      </c>
      <c r="F9" s="167">
        <v>112</v>
      </c>
      <c r="G9" s="167">
        <v>2813</v>
      </c>
      <c r="H9" s="167">
        <v>164</v>
      </c>
    </row>
    <row r="10" spans="1:8" s="14" customFormat="1" ht="19.5" customHeight="1">
      <c r="A10" s="28">
        <v>24</v>
      </c>
      <c r="B10" s="167">
        <f>SUM(C10:D10)</f>
        <v>653</v>
      </c>
      <c r="C10" s="167">
        <v>494</v>
      </c>
      <c r="D10" s="167">
        <v>159</v>
      </c>
      <c r="E10" s="167">
        <f>G10+H10</f>
        <v>3033</v>
      </c>
      <c r="F10" s="167">
        <v>106</v>
      </c>
      <c r="G10" s="167">
        <v>2827</v>
      </c>
      <c r="H10" s="167">
        <v>206</v>
      </c>
    </row>
    <row r="11" spans="1:8" s="7" customFormat="1" ht="19.5" customHeight="1">
      <c r="A11" s="141">
        <v>25</v>
      </c>
      <c r="B11" s="168">
        <f>SUM(C11:D11)</f>
        <v>894</v>
      </c>
      <c r="C11" s="168">
        <v>610</v>
      </c>
      <c r="D11" s="168">
        <v>284</v>
      </c>
      <c r="E11" s="168">
        <f>G11+H11</f>
        <v>3041</v>
      </c>
      <c r="F11" s="168">
        <v>114</v>
      </c>
      <c r="G11" s="168">
        <v>2768</v>
      </c>
      <c r="H11" s="168">
        <v>273</v>
      </c>
    </row>
    <row r="12" spans="1:8" s="14" customFormat="1" ht="6" customHeight="1" thickBot="1">
      <c r="A12" s="42"/>
      <c r="B12" s="193"/>
      <c r="C12" s="25"/>
      <c r="D12" s="25"/>
      <c r="E12" s="25"/>
      <c r="F12" s="25"/>
      <c r="G12" s="193"/>
      <c r="H12" s="193"/>
    </row>
    <row r="13" spans="1:8" s="14" customFormat="1" ht="19.5" customHeight="1">
      <c r="A13" s="14" t="s">
        <v>450</v>
      </c>
      <c r="B13" s="198"/>
      <c r="G13" s="198"/>
      <c r="H13" s="225"/>
    </row>
    <row r="14" spans="2:8" s="14" customFormat="1" ht="13.5">
      <c r="B14" s="198"/>
      <c r="G14" s="198"/>
      <c r="H14" s="198"/>
    </row>
  </sheetData>
  <sheetProtection/>
  <mergeCells count="10">
    <mergeCell ref="A1:H1"/>
    <mergeCell ref="A3:A5"/>
    <mergeCell ref="B3:D3"/>
    <mergeCell ref="E3:H3"/>
    <mergeCell ref="B4:B5"/>
    <mergeCell ref="C4:C5"/>
    <mergeCell ref="D4:D5"/>
    <mergeCell ref="E4:E5"/>
    <mergeCell ref="F4:G4"/>
    <mergeCell ref="H4:H5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0.875" style="11" customWidth="1"/>
    <col min="2" max="2" width="7.125" style="44" customWidth="1"/>
    <col min="3" max="11" width="8.75390625" style="11" customWidth="1"/>
    <col min="12" max="16384" width="9.00390625" style="11" customWidth="1"/>
  </cols>
  <sheetData>
    <row r="1" spans="1:11" ht="22.5" customHeight="1">
      <c r="A1" s="391" t="s">
        <v>344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2" s="14" customFormat="1" ht="12" customHeight="1" thickBot="1">
      <c r="A2" s="25"/>
      <c r="B2" s="34"/>
      <c r="C2" s="25"/>
      <c r="D2" s="193"/>
      <c r="E2" s="193"/>
      <c r="F2" s="193"/>
      <c r="G2" s="193"/>
      <c r="H2" s="193"/>
      <c r="I2" s="193"/>
      <c r="J2" s="193"/>
      <c r="K2" s="25"/>
      <c r="L2" s="35"/>
    </row>
    <row r="3" spans="1:12" s="14" customFormat="1" ht="34.5" customHeight="1">
      <c r="A3" s="155" t="s">
        <v>217</v>
      </c>
      <c r="B3" s="46" t="s">
        <v>405</v>
      </c>
      <c r="C3" s="37" t="s">
        <v>216</v>
      </c>
      <c r="D3" s="342" t="s">
        <v>238</v>
      </c>
      <c r="E3" s="342" t="s">
        <v>239</v>
      </c>
      <c r="F3" s="342" t="s">
        <v>240</v>
      </c>
      <c r="G3" s="342" t="s">
        <v>241</v>
      </c>
      <c r="H3" s="342" t="s">
        <v>242</v>
      </c>
      <c r="I3" s="342" t="s">
        <v>243</v>
      </c>
      <c r="J3" s="343" t="s">
        <v>244</v>
      </c>
      <c r="K3" s="344" t="s">
        <v>345</v>
      </c>
      <c r="L3" s="35"/>
    </row>
    <row r="4" spans="1:12" s="14" customFormat="1" ht="6" customHeight="1">
      <c r="A4" s="38"/>
      <c r="B4" s="28"/>
      <c r="C4" s="31"/>
      <c r="D4" s="225"/>
      <c r="E4" s="225"/>
      <c r="F4" s="225"/>
      <c r="G4" s="225"/>
      <c r="H4" s="225"/>
      <c r="I4" s="225"/>
      <c r="J4" s="225"/>
      <c r="K4" s="35"/>
      <c r="L4" s="35"/>
    </row>
    <row r="5" spans="1:12" s="14" customFormat="1" ht="19.5" customHeight="1">
      <c r="A5" s="420" t="s">
        <v>502</v>
      </c>
      <c r="B5" s="28" t="s">
        <v>406</v>
      </c>
      <c r="C5" s="31">
        <v>26157</v>
      </c>
      <c r="D5" s="31">
        <v>3113</v>
      </c>
      <c r="E5" s="225">
        <v>2363</v>
      </c>
      <c r="F5" s="225">
        <v>3679</v>
      </c>
      <c r="G5" s="225">
        <v>3553</v>
      </c>
      <c r="H5" s="225">
        <v>2701</v>
      </c>
      <c r="I5" s="225">
        <v>3570</v>
      </c>
      <c r="J5" s="225">
        <v>4441</v>
      </c>
      <c r="K5" s="225">
        <v>2737</v>
      </c>
      <c r="L5" s="35"/>
    </row>
    <row r="6" spans="1:12" s="14" customFormat="1" ht="19.5" customHeight="1">
      <c r="A6" s="420"/>
      <c r="B6" s="28" t="s">
        <v>407</v>
      </c>
      <c r="C6" s="31">
        <v>638162</v>
      </c>
      <c r="D6" s="225">
        <v>90902</v>
      </c>
      <c r="E6" s="225">
        <v>53166</v>
      </c>
      <c r="F6" s="225">
        <v>98545</v>
      </c>
      <c r="G6" s="225">
        <v>82681</v>
      </c>
      <c r="H6" s="225">
        <v>62165</v>
      </c>
      <c r="I6" s="225">
        <v>76381</v>
      </c>
      <c r="J6" s="225">
        <v>110026</v>
      </c>
      <c r="K6" s="225">
        <v>64296</v>
      </c>
      <c r="L6" s="35"/>
    </row>
    <row r="7" spans="1:12" s="14" customFormat="1" ht="12" customHeight="1">
      <c r="A7" s="39"/>
      <c r="B7" s="28"/>
      <c r="C7" s="32"/>
      <c r="D7" s="32"/>
      <c r="E7" s="345"/>
      <c r="F7" s="345"/>
      <c r="G7" s="345"/>
      <c r="H7" s="345"/>
      <c r="I7" s="345"/>
      <c r="J7" s="345"/>
      <c r="K7" s="35"/>
      <c r="L7" s="35"/>
    </row>
    <row r="8" spans="1:12" s="14" customFormat="1" ht="19.5" customHeight="1">
      <c r="A8" s="420">
        <v>22</v>
      </c>
      <c r="B8" s="28" t="s">
        <v>406</v>
      </c>
      <c r="C8" s="31">
        <v>26582</v>
      </c>
      <c r="D8" s="31">
        <v>3344</v>
      </c>
      <c r="E8" s="225">
        <v>2271</v>
      </c>
      <c r="F8" s="225">
        <v>3537</v>
      </c>
      <c r="G8" s="225">
        <v>3603</v>
      </c>
      <c r="H8" s="225">
        <v>2816</v>
      </c>
      <c r="I8" s="225">
        <v>3518</v>
      </c>
      <c r="J8" s="225">
        <v>4874</v>
      </c>
      <c r="K8" s="225">
        <v>2619</v>
      </c>
      <c r="L8" s="35"/>
    </row>
    <row r="9" spans="1:12" s="14" customFormat="1" ht="19.5" customHeight="1">
      <c r="A9" s="420"/>
      <c r="B9" s="28" t="s">
        <v>407</v>
      </c>
      <c r="C9" s="31">
        <v>632723</v>
      </c>
      <c r="D9" s="225">
        <v>95821</v>
      </c>
      <c r="E9" s="225">
        <v>46872</v>
      </c>
      <c r="F9" s="225">
        <v>97023</v>
      </c>
      <c r="G9" s="225">
        <v>80175</v>
      </c>
      <c r="H9" s="225">
        <v>59117</v>
      </c>
      <c r="I9" s="225">
        <v>74247</v>
      </c>
      <c r="J9" s="225">
        <v>115654</v>
      </c>
      <c r="K9" s="225">
        <v>63814</v>
      </c>
      <c r="L9" s="35"/>
    </row>
    <row r="10" spans="1:12" s="14" customFormat="1" ht="12" customHeight="1">
      <c r="A10" s="39"/>
      <c r="B10" s="28"/>
      <c r="C10" s="32"/>
      <c r="D10" s="32"/>
      <c r="E10" s="345"/>
      <c r="F10" s="345"/>
      <c r="G10" s="345"/>
      <c r="H10" s="345"/>
      <c r="I10" s="345"/>
      <c r="J10" s="345"/>
      <c r="K10" s="35"/>
      <c r="L10" s="35"/>
    </row>
    <row r="11" spans="1:12" s="14" customFormat="1" ht="19.5" customHeight="1">
      <c r="A11" s="420">
        <v>23</v>
      </c>
      <c r="B11" s="28" t="s">
        <v>406</v>
      </c>
      <c r="C11" s="31">
        <v>26906</v>
      </c>
      <c r="D11" s="31">
        <v>3499</v>
      </c>
      <c r="E11" s="225">
        <v>2325</v>
      </c>
      <c r="F11" s="225">
        <v>3554</v>
      </c>
      <c r="G11" s="225">
        <v>3626</v>
      </c>
      <c r="H11" s="225">
        <v>2848</v>
      </c>
      <c r="I11" s="225">
        <v>3614</v>
      </c>
      <c r="J11" s="225">
        <v>4958</v>
      </c>
      <c r="K11" s="225">
        <v>2482</v>
      </c>
      <c r="L11" s="35"/>
    </row>
    <row r="12" spans="1:12" s="14" customFormat="1" ht="19.5" customHeight="1">
      <c r="A12" s="420"/>
      <c r="B12" s="28" t="s">
        <v>407</v>
      </c>
      <c r="C12" s="31">
        <v>653749</v>
      </c>
      <c r="D12" s="225">
        <v>105682</v>
      </c>
      <c r="E12" s="225">
        <v>55011</v>
      </c>
      <c r="F12" s="225">
        <v>103083</v>
      </c>
      <c r="G12" s="225">
        <v>87876</v>
      </c>
      <c r="H12" s="225">
        <v>63041</v>
      </c>
      <c r="I12" s="225">
        <v>73659</v>
      </c>
      <c r="J12" s="225">
        <v>117457</v>
      </c>
      <c r="K12" s="225">
        <v>47940</v>
      </c>
      <c r="L12" s="35"/>
    </row>
    <row r="13" spans="1:12" s="14" customFormat="1" ht="12" customHeight="1">
      <c r="A13" s="39"/>
      <c r="B13" s="28"/>
      <c r="C13" s="32"/>
      <c r="D13" s="32"/>
      <c r="E13" s="345"/>
      <c r="F13" s="345"/>
      <c r="G13" s="345"/>
      <c r="H13" s="345"/>
      <c r="I13" s="345"/>
      <c r="J13" s="345"/>
      <c r="K13" s="35"/>
      <c r="L13" s="35"/>
    </row>
    <row r="14" spans="1:12" s="14" customFormat="1" ht="19.5" customHeight="1">
      <c r="A14" s="420">
        <v>24</v>
      </c>
      <c r="B14" s="28" t="s">
        <v>406</v>
      </c>
      <c r="C14" s="31">
        <f>SUM(D14:K14)</f>
        <v>26804</v>
      </c>
      <c r="D14" s="31">
        <v>3594</v>
      </c>
      <c r="E14" s="225">
        <v>2309</v>
      </c>
      <c r="F14" s="225">
        <v>3463</v>
      </c>
      <c r="G14" s="225">
        <v>3629</v>
      </c>
      <c r="H14" s="225">
        <v>2840</v>
      </c>
      <c r="I14" s="225">
        <v>3686</v>
      </c>
      <c r="J14" s="225">
        <v>4669</v>
      </c>
      <c r="K14" s="225">
        <v>2614</v>
      </c>
      <c r="L14" s="35"/>
    </row>
    <row r="15" spans="1:12" s="14" customFormat="1" ht="19.5" customHeight="1">
      <c r="A15" s="420"/>
      <c r="B15" s="28" t="s">
        <v>407</v>
      </c>
      <c r="C15" s="31">
        <f>SUM(D15:K15)</f>
        <v>625761</v>
      </c>
      <c r="D15" s="225">
        <v>106363</v>
      </c>
      <c r="E15" s="225">
        <v>47801</v>
      </c>
      <c r="F15" s="225">
        <v>87614</v>
      </c>
      <c r="G15" s="225">
        <v>78302</v>
      </c>
      <c r="H15" s="225">
        <v>63485</v>
      </c>
      <c r="I15" s="225">
        <v>79652</v>
      </c>
      <c r="J15" s="225">
        <v>111278</v>
      </c>
      <c r="K15" s="225">
        <v>51266</v>
      </c>
      <c r="L15" s="35"/>
    </row>
    <row r="16" spans="1:12" s="14" customFormat="1" ht="12" customHeight="1">
      <c r="A16" s="39"/>
      <c r="B16" s="28"/>
      <c r="C16" s="32"/>
      <c r="D16" s="32"/>
      <c r="E16" s="345"/>
      <c r="F16" s="345"/>
      <c r="G16" s="345"/>
      <c r="H16" s="345"/>
      <c r="I16" s="345"/>
      <c r="J16" s="345"/>
      <c r="K16" s="35"/>
      <c r="L16" s="35"/>
    </row>
    <row r="17" spans="1:12" s="7" customFormat="1" ht="19.5" customHeight="1">
      <c r="A17" s="544">
        <v>25</v>
      </c>
      <c r="B17" s="141" t="s">
        <v>406</v>
      </c>
      <c r="C17" s="142">
        <f>SUM(D17:K17)</f>
        <v>25888</v>
      </c>
      <c r="D17" s="142">
        <v>3396</v>
      </c>
      <c r="E17" s="256">
        <v>2258</v>
      </c>
      <c r="F17" s="256">
        <v>3495</v>
      </c>
      <c r="G17" s="256">
        <v>3490</v>
      </c>
      <c r="H17" s="256">
        <v>2754</v>
      </c>
      <c r="I17" s="256">
        <v>3503</v>
      </c>
      <c r="J17" s="256">
        <v>4417</v>
      </c>
      <c r="K17" s="256">
        <v>2575</v>
      </c>
      <c r="L17" s="8"/>
    </row>
    <row r="18" spans="1:12" s="7" customFormat="1" ht="19.5" customHeight="1">
      <c r="A18" s="544"/>
      <c r="B18" s="141" t="s">
        <v>407</v>
      </c>
      <c r="C18" s="142">
        <f>SUM(D18:K18)</f>
        <v>610979</v>
      </c>
      <c r="D18" s="256">
        <v>91299</v>
      </c>
      <c r="E18" s="256">
        <v>45481</v>
      </c>
      <c r="F18" s="256">
        <v>92623</v>
      </c>
      <c r="G18" s="256">
        <v>72799</v>
      </c>
      <c r="H18" s="256">
        <v>62282</v>
      </c>
      <c r="I18" s="256">
        <v>80347</v>
      </c>
      <c r="J18" s="256">
        <v>107191</v>
      </c>
      <c r="K18" s="256">
        <v>58957</v>
      </c>
      <c r="L18" s="8"/>
    </row>
    <row r="19" spans="1:12" s="14" customFormat="1" ht="6" customHeight="1" thickBot="1">
      <c r="A19" s="41"/>
      <c r="B19" s="42"/>
      <c r="C19" s="33"/>
      <c r="D19" s="193"/>
      <c r="E19" s="193"/>
      <c r="F19" s="193"/>
      <c r="G19" s="193"/>
      <c r="H19" s="193"/>
      <c r="I19" s="193"/>
      <c r="J19" s="193"/>
      <c r="K19" s="25"/>
      <c r="L19" s="35"/>
    </row>
    <row r="20" spans="1:12" s="14" customFormat="1" ht="19.5" customHeight="1">
      <c r="A20" s="14" t="s">
        <v>451</v>
      </c>
      <c r="B20" s="43"/>
      <c r="D20" s="198"/>
      <c r="E20" s="198"/>
      <c r="F20" s="198"/>
      <c r="G20" s="198"/>
      <c r="H20" s="198"/>
      <c r="I20" s="198"/>
      <c r="J20" s="198"/>
      <c r="L20" s="35"/>
    </row>
    <row r="21" spans="1:9" ht="13.5">
      <c r="A21" s="11" t="s">
        <v>89</v>
      </c>
      <c r="I21" s="246"/>
    </row>
  </sheetData>
  <sheetProtection/>
  <mergeCells count="6">
    <mergeCell ref="A1:K1"/>
    <mergeCell ref="A5:A6"/>
    <mergeCell ref="A8:A9"/>
    <mergeCell ref="A11:A12"/>
    <mergeCell ref="A14:A15"/>
    <mergeCell ref="A17:A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3.50390625" style="11" customWidth="1"/>
    <col min="2" max="7" width="13.875" style="11" customWidth="1"/>
    <col min="8" max="16384" width="9.00390625" style="11" customWidth="1"/>
  </cols>
  <sheetData>
    <row r="1" spans="1:8" ht="19.5" customHeight="1">
      <c r="A1" s="391" t="s">
        <v>343</v>
      </c>
      <c r="B1" s="391"/>
      <c r="C1" s="391"/>
      <c r="D1" s="391"/>
      <c r="E1" s="391"/>
      <c r="F1" s="391"/>
      <c r="G1" s="391"/>
      <c r="H1" s="7"/>
    </row>
    <row r="2" spans="1:7" s="14" customFormat="1" ht="12" customHeight="1" thickBot="1">
      <c r="A2" s="25" t="s">
        <v>97</v>
      </c>
      <c r="B2" s="193"/>
      <c r="C2" s="25"/>
      <c r="D2" s="25"/>
      <c r="E2" s="25"/>
      <c r="F2" s="25" t="s">
        <v>97</v>
      </c>
      <c r="G2" s="193"/>
    </row>
    <row r="3" spans="1:8" s="14" customFormat="1" ht="46.5" customHeight="1">
      <c r="A3" s="45" t="s">
        <v>380</v>
      </c>
      <c r="B3" s="299" t="s">
        <v>13</v>
      </c>
      <c r="C3" s="250" t="s">
        <v>233</v>
      </c>
      <c r="D3" s="250" t="s">
        <v>236</v>
      </c>
      <c r="E3" s="46" t="s">
        <v>234</v>
      </c>
      <c r="F3" s="46" t="s">
        <v>235</v>
      </c>
      <c r="G3" s="47" t="s">
        <v>237</v>
      </c>
      <c r="H3" s="35"/>
    </row>
    <row r="4" spans="1:8" s="14" customFormat="1" ht="6" customHeight="1">
      <c r="A4" s="28"/>
      <c r="B4" s="198"/>
      <c r="E4" s="48"/>
      <c r="G4" s="225"/>
      <c r="H4" s="35"/>
    </row>
    <row r="5" spans="1:8" s="14" customFormat="1" ht="20.25" customHeight="1">
      <c r="A5" s="28" t="s">
        <v>479</v>
      </c>
      <c r="B5" s="167">
        <v>864230</v>
      </c>
      <c r="C5" s="167">
        <v>201729</v>
      </c>
      <c r="D5" s="167">
        <v>594125</v>
      </c>
      <c r="E5" s="167">
        <v>64343</v>
      </c>
      <c r="F5" s="167">
        <v>4033</v>
      </c>
      <c r="G5" s="167">
        <v>64490</v>
      </c>
      <c r="H5" s="35"/>
    </row>
    <row r="6" spans="1:8" s="14" customFormat="1" ht="20.25" customHeight="1">
      <c r="A6" s="28">
        <v>22</v>
      </c>
      <c r="B6" s="167">
        <v>856549</v>
      </c>
      <c r="C6" s="167">
        <v>207212</v>
      </c>
      <c r="D6" s="167">
        <v>569872</v>
      </c>
      <c r="E6" s="167">
        <v>75850</v>
      </c>
      <c r="F6" s="167">
        <v>3615</v>
      </c>
      <c r="G6" s="167">
        <v>65380</v>
      </c>
      <c r="H6" s="35"/>
    </row>
    <row r="7" spans="1:8" s="14" customFormat="1" ht="20.25" customHeight="1">
      <c r="A7" s="28">
        <v>23</v>
      </c>
      <c r="B7" s="167">
        <v>831240</v>
      </c>
      <c r="C7" s="167">
        <v>211569</v>
      </c>
      <c r="D7" s="167">
        <v>559589</v>
      </c>
      <c r="E7" s="167">
        <v>56406</v>
      </c>
      <c r="F7" s="167">
        <v>3676</v>
      </c>
      <c r="G7" s="167">
        <v>63871</v>
      </c>
      <c r="H7" s="35"/>
    </row>
    <row r="8" spans="1:8" s="14" customFormat="1" ht="20.25" customHeight="1">
      <c r="A8" s="28">
        <v>24</v>
      </c>
      <c r="B8" s="167">
        <v>823472</v>
      </c>
      <c r="C8" s="167">
        <v>205522</v>
      </c>
      <c r="D8" s="167">
        <v>557131</v>
      </c>
      <c r="E8" s="167">
        <v>57419</v>
      </c>
      <c r="F8" s="167">
        <v>3400</v>
      </c>
      <c r="G8" s="167">
        <v>62853</v>
      </c>
      <c r="H8" s="35"/>
    </row>
    <row r="9" spans="1:8" s="7" customFormat="1" ht="20.25" customHeight="1">
      <c r="A9" s="141">
        <v>25</v>
      </c>
      <c r="B9" s="168">
        <f aca="true" t="shared" si="0" ref="B9:G9">SUM(B11:B22)</f>
        <v>808968</v>
      </c>
      <c r="C9" s="168">
        <f t="shared" si="0"/>
        <v>206193</v>
      </c>
      <c r="D9" s="168">
        <f t="shared" si="0"/>
        <v>540992</v>
      </c>
      <c r="E9" s="168">
        <f t="shared" si="0"/>
        <v>57998</v>
      </c>
      <c r="F9" s="168">
        <f t="shared" si="0"/>
        <v>3785</v>
      </c>
      <c r="G9" s="168">
        <f t="shared" si="0"/>
        <v>60613</v>
      </c>
      <c r="H9" s="8"/>
    </row>
    <row r="10" spans="1:8" s="14" customFormat="1" ht="20.25" customHeight="1">
      <c r="A10" s="28"/>
      <c r="B10" s="167"/>
      <c r="C10" s="167"/>
      <c r="D10" s="167"/>
      <c r="E10" s="167"/>
      <c r="F10" s="167"/>
      <c r="G10" s="167"/>
      <c r="H10" s="35"/>
    </row>
    <row r="11" spans="1:8" s="14" customFormat="1" ht="20.25" customHeight="1">
      <c r="A11" s="49" t="s">
        <v>500</v>
      </c>
      <c r="B11" s="167">
        <f>SUM(C11:F11)</f>
        <v>62969</v>
      </c>
      <c r="C11" s="167">
        <v>14554</v>
      </c>
      <c r="D11" s="167">
        <v>43433</v>
      </c>
      <c r="E11" s="167">
        <v>4686</v>
      </c>
      <c r="F11" s="167">
        <v>296</v>
      </c>
      <c r="G11" s="167">
        <v>4769</v>
      </c>
      <c r="H11" s="35"/>
    </row>
    <row r="12" spans="1:8" s="14" customFormat="1" ht="20.25" customHeight="1">
      <c r="A12" s="49" t="s">
        <v>474</v>
      </c>
      <c r="B12" s="167">
        <f aca="true" t="shared" si="1" ref="B12:B22">SUM(C12:F12)</f>
        <v>67087</v>
      </c>
      <c r="C12" s="167">
        <v>15826</v>
      </c>
      <c r="D12" s="167">
        <v>45814</v>
      </c>
      <c r="E12" s="167">
        <v>5127</v>
      </c>
      <c r="F12" s="167">
        <v>320</v>
      </c>
      <c r="G12" s="167">
        <v>4929</v>
      </c>
      <c r="H12" s="35"/>
    </row>
    <row r="13" spans="1:8" s="14" customFormat="1" ht="20.25" customHeight="1">
      <c r="A13" s="49" t="s">
        <v>383</v>
      </c>
      <c r="B13" s="167">
        <f t="shared" si="1"/>
        <v>68641</v>
      </c>
      <c r="C13" s="167">
        <v>17080</v>
      </c>
      <c r="D13" s="167">
        <v>46229</v>
      </c>
      <c r="E13" s="167">
        <v>4996</v>
      </c>
      <c r="F13" s="167">
        <v>336</v>
      </c>
      <c r="G13" s="167">
        <v>5295</v>
      </c>
      <c r="H13" s="35"/>
    </row>
    <row r="14" spans="1:8" s="14" customFormat="1" ht="20.25" customHeight="1">
      <c r="A14" s="49" t="s">
        <v>384</v>
      </c>
      <c r="B14" s="167">
        <f t="shared" si="1"/>
        <v>71518</v>
      </c>
      <c r="C14" s="167">
        <v>18155</v>
      </c>
      <c r="D14" s="167">
        <v>48029</v>
      </c>
      <c r="E14" s="167">
        <v>5005</v>
      </c>
      <c r="F14" s="167">
        <v>329</v>
      </c>
      <c r="G14" s="167">
        <v>5758</v>
      </c>
      <c r="H14" s="35"/>
    </row>
    <row r="15" spans="1:8" s="14" customFormat="1" ht="20.25" customHeight="1">
      <c r="A15" s="49" t="s">
        <v>385</v>
      </c>
      <c r="B15" s="167">
        <f t="shared" si="1"/>
        <v>75761</v>
      </c>
      <c r="C15" s="167">
        <v>17218</v>
      </c>
      <c r="D15" s="167">
        <v>53895</v>
      </c>
      <c r="E15" s="167">
        <v>4311</v>
      </c>
      <c r="F15" s="167">
        <v>337</v>
      </c>
      <c r="G15" s="167">
        <v>5197</v>
      </c>
      <c r="H15" s="35"/>
    </row>
    <row r="16" spans="1:8" s="14" customFormat="1" ht="20.25" customHeight="1">
      <c r="A16" s="49" t="s">
        <v>386</v>
      </c>
      <c r="B16" s="167">
        <f t="shared" si="1"/>
        <v>68015</v>
      </c>
      <c r="C16" s="167">
        <v>17082</v>
      </c>
      <c r="D16" s="167">
        <v>45406</v>
      </c>
      <c r="E16" s="167">
        <v>5205</v>
      </c>
      <c r="F16" s="167">
        <v>322</v>
      </c>
      <c r="G16" s="167">
        <v>5447</v>
      </c>
      <c r="H16" s="35"/>
    </row>
    <row r="17" spans="1:8" s="14" customFormat="1" ht="20.25" customHeight="1">
      <c r="A17" s="49" t="s">
        <v>475</v>
      </c>
      <c r="B17" s="167">
        <f t="shared" si="1"/>
        <v>69679</v>
      </c>
      <c r="C17" s="167">
        <v>17713</v>
      </c>
      <c r="D17" s="167">
        <v>46278</v>
      </c>
      <c r="E17" s="167">
        <v>5320</v>
      </c>
      <c r="F17" s="167">
        <v>368</v>
      </c>
      <c r="G17" s="167">
        <v>5480</v>
      </c>
      <c r="H17" s="35"/>
    </row>
    <row r="18" spans="1:8" s="14" customFormat="1" ht="20.25" customHeight="1">
      <c r="A18" s="49" t="s">
        <v>387</v>
      </c>
      <c r="B18" s="167">
        <f t="shared" si="1"/>
        <v>69659</v>
      </c>
      <c r="C18" s="167">
        <v>19230</v>
      </c>
      <c r="D18" s="167">
        <v>45108</v>
      </c>
      <c r="E18" s="167">
        <v>5010</v>
      </c>
      <c r="F18" s="167">
        <v>311</v>
      </c>
      <c r="G18" s="167">
        <v>5323</v>
      </c>
      <c r="H18" s="35"/>
    </row>
    <row r="19" spans="1:8" s="14" customFormat="1" ht="20.25" customHeight="1">
      <c r="A19" s="49" t="s">
        <v>388</v>
      </c>
      <c r="B19" s="167">
        <f t="shared" si="1"/>
        <v>65233</v>
      </c>
      <c r="C19" s="167">
        <v>17341</v>
      </c>
      <c r="D19" s="167">
        <v>43202</v>
      </c>
      <c r="E19" s="167">
        <v>4400</v>
      </c>
      <c r="F19" s="167">
        <v>290</v>
      </c>
      <c r="G19" s="167">
        <v>4583</v>
      </c>
      <c r="H19" s="35"/>
    </row>
    <row r="20" spans="1:8" s="14" customFormat="1" ht="20.25" customHeight="1">
      <c r="A20" s="49" t="s">
        <v>501</v>
      </c>
      <c r="B20" s="167">
        <f t="shared" si="1"/>
        <v>69109</v>
      </c>
      <c r="C20" s="167">
        <v>21020</v>
      </c>
      <c r="D20" s="167">
        <v>43187</v>
      </c>
      <c r="E20" s="167">
        <v>4595</v>
      </c>
      <c r="F20" s="167">
        <v>307</v>
      </c>
      <c r="G20" s="167">
        <v>4300</v>
      </c>
      <c r="H20" s="35"/>
    </row>
    <row r="21" spans="1:8" s="14" customFormat="1" ht="20.25" customHeight="1">
      <c r="A21" s="49" t="s">
        <v>476</v>
      </c>
      <c r="B21" s="167">
        <f t="shared" si="1"/>
        <v>58202</v>
      </c>
      <c r="C21" s="167">
        <v>14794</v>
      </c>
      <c r="D21" s="167">
        <v>38635</v>
      </c>
      <c r="E21" s="167">
        <v>4492</v>
      </c>
      <c r="F21" s="167">
        <v>281</v>
      </c>
      <c r="G21" s="167">
        <v>4550</v>
      </c>
      <c r="H21" s="35"/>
    </row>
    <row r="22" spans="1:8" s="14" customFormat="1" ht="20.25" customHeight="1">
      <c r="A22" s="49" t="s">
        <v>477</v>
      </c>
      <c r="B22" s="167">
        <f t="shared" si="1"/>
        <v>63095</v>
      </c>
      <c r="C22" s="167">
        <v>16180</v>
      </c>
      <c r="D22" s="167">
        <v>41776</v>
      </c>
      <c r="E22" s="167">
        <v>4851</v>
      </c>
      <c r="F22" s="167">
        <v>288</v>
      </c>
      <c r="G22" s="167">
        <v>4982</v>
      </c>
      <c r="H22" s="35"/>
    </row>
    <row r="23" spans="1:8" s="14" customFormat="1" ht="6" customHeight="1" thickBot="1">
      <c r="A23" s="42" t="s">
        <v>89</v>
      </c>
      <c r="B23" s="346"/>
      <c r="C23" s="186"/>
      <c r="D23" s="186"/>
      <c r="E23" s="186"/>
      <c r="F23" s="186"/>
      <c r="G23" s="346"/>
      <c r="H23" s="35"/>
    </row>
    <row r="24" spans="1:8" s="14" customFormat="1" ht="18" customHeight="1">
      <c r="A24" s="14" t="s">
        <v>452</v>
      </c>
      <c r="B24" s="198"/>
      <c r="C24" s="14" t="s">
        <v>465</v>
      </c>
      <c r="G24" s="198"/>
      <c r="H24" s="35"/>
    </row>
    <row r="29" ht="13.5">
      <c r="C29" s="187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:J1"/>
      <selection pane="bottomLeft" activeCell="A1" sqref="A1:U1"/>
    </sheetView>
  </sheetViews>
  <sheetFormatPr defaultColWidth="9.00390625" defaultRowHeight="13.5"/>
  <cols>
    <col min="1" max="1" width="11.00390625" style="14" customWidth="1"/>
    <col min="2" max="2" width="6.625" style="11" customWidth="1"/>
    <col min="3" max="3" width="8.75390625" style="11" customWidth="1"/>
    <col min="4" max="24" width="6.625" style="11" customWidth="1"/>
    <col min="25" max="25" width="7.625" style="11" bestFit="1" customWidth="1"/>
    <col min="26" max="43" width="6.625" style="11" customWidth="1"/>
    <col min="44" max="45" width="6.375" style="11" customWidth="1"/>
    <col min="46" max="61" width="7.625" style="11" customWidth="1"/>
    <col min="62" max="16384" width="9.00390625" style="11" customWidth="1"/>
  </cols>
  <sheetData>
    <row r="1" spans="1:47" s="174" customFormat="1" ht="21" customHeight="1">
      <c r="A1" s="545" t="s">
        <v>341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251" t="s">
        <v>532</v>
      </c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R1" s="252"/>
      <c r="AS1" s="252"/>
      <c r="AT1" s="175"/>
      <c r="AU1" s="175"/>
    </row>
    <row r="2" spans="1:45" s="165" customFormat="1" ht="12" customHeight="1" thickBo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</row>
    <row r="3" spans="1:47" s="14" customFormat="1" ht="45" customHeight="1">
      <c r="A3" s="439" t="s">
        <v>217</v>
      </c>
      <c r="B3" s="462" t="s">
        <v>225</v>
      </c>
      <c r="C3" s="462"/>
      <c r="D3" s="462" t="s">
        <v>226</v>
      </c>
      <c r="E3" s="462"/>
      <c r="F3" s="459" t="s">
        <v>533</v>
      </c>
      <c r="G3" s="454"/>
      <c r="H3" s="462" t="s">
        <v>227</v>
      </c>
      <c r="I3" s="462"/>
      <c r="J3" s="462" t="s">
        <v>164</v>
      </c>
      <c r="K3" s="462"/>
      <c r="L3" s="462" t="s">
        <v>165</v>
      </c>
      <c r="M3" s="462"/>
      <c r="N3" s="462" t="s">
        <v>166</v>
      </c>
      <c r="O3" s="462"/>
      <c r="P3" s="546" t="s">
        <v>167</v>
      </c>
      <c r="Q3" s="547"/>
      <c r="R3" s="462" t="s">
        <v>213</v>
      </c>
      <c r="S3" s="462"/>
      <c r="T3" s="459" t="s">
        <v>212</v>
      </c>
      <c r="U3" s="454"/>
      <c r="V3" s="454" t="s">
        <v>168</v>
      </c>
      <c r="W3" s="462"/>
      <c r="X3" s="546" t="s">
        <v>534</v>
      </c>
      <c r="Y3" s="547"/>
      <c r="Z3" s="462" t="s">
        <v>228</v>
      </c>
      <c r="AA3" s="462"/>
      <c r="AB3" s="462" t="s">
        <v>169</v>
      </c>
      <c r="AC3" s="462"/>
      <c r="AD3" s="462" t="s">
        <v>170</v>
      </c>
      <c r="AE3" s="462"/>
      <c r="AF3" s="462" t="s">
        <v>171</v>
      </c>
      <c r="AG3" s="462"/>
      <c r="AH3" s="462" t="s">
        <v>229</v>
      </c>
      <c r="AI3" s="462"/>
      <c r="AJ3" s="462" t="s">
        <v>172</v>
      </c>
      <c r="AK3" s="462"/>
      <c r="AL3" s="441" t="s">
        <v>471</v>
      </c>
      <c r="AM3" s="443"/>
      <c r="AN3" s="462" t="s">
        <v>230</v>
      </c>
      <c r="AO3" s="462"/>
      <c r="AP3" s="462" t="s">
        <v>548</v>
      </c>
      <c r="AQ3" s="462"/>
      <c r="AR3" s="548" t="s">
        <v>231</v>
      </c>
      <c r="AS3" s="550" t="s">
        <v>173</v>
      </c>
      <c r="AT3" s="51"/>
      <c r="AU3" s="51"/>
    </row>
    <row r="4" spans="1:47" s="14" customFormat="1" ht="45" customHeight="1">
      <c r="A4" s="440"/>
      <c r="B4" s="254" t="s">
        <v>211</v>
      </c>
      <c r="C4" s="254" t="s">
        <v>224</v>
      </c>
      <c r="D4" s="254" t="s">
        <v>211</v>
      </c>
      <c r="E4" s="254" t="s">
        <v>224</v>
      </c>
      <c r="F4" s="254" t="s">
        <v>211</v>
      </c>
      <c r="G4" s="254" t="s">
        <v>224</v>
      </c>
      <c r="H4" s="254" t="s">
        <v>211</v>
      </c>
      <c r="I4" s="254" t="s">
        <v>224</v>
      </c>
      <c r="J4" s="254" t="s">
        <v>211</v>
      </c>
      <c r="K4" s="254" t="s">
        <v>224</v>
      </c>
      <c r="L4" s="254" t="s">
        <v>211</v>
      </c>
      <c r="M4" s="254" t="s">
        <v>224</v>
      </c>
      <c r="N4" s="254" t="s">
        <v>211</v>
      </c>
      <c r="O4" s="254" t="s">
        <v>224</v>
      </c>
      <c r="P4" s="254" t="s">
        <v>211</v>
      </c>
      <c r="Q4" s="254" t="s">
        <v>224</v>
      </c>
      <c r="R4" s="254" t="s">
        <v>211</v>
      </c>
      <c r="S4" s="254" t="s">
        <v>224</v>
      </c>
      <c r="T4" s="254" t="s">
        <v>211</v>
      </c>
      <c r="U4" s="254" t="s">
        <v>224</v>
      </c>
      <c r="V4" s="255" t="s">
        <v>211</v>
      </c>
      <c r="W4" s="254" t="s">
        <v>224</v>
      </c>
      <c r="X4" s="254" t="s">
        <v>211</v>
      </c>
      <c r="Y4" s="254" t="s">
        <v>224</v>
      </c>
      <c r="Z4" s="254" t="s">
        <v>211</v>
      </c>
      <c r="AA4" s="254" t="s">
        <v>224</v>
      </c>
      <c r="AB4" s="254" t="s">
        <v>211</v>
      </c>
      <c r="AC4" s="254" t="s">
        <v>224</v>
      </c>
      <c r="AD4" s="254" t="s">
        <v>211</v>
      </c>
      <c r="AE4" s="254" t="s">
        <v>224</v>
      </c>
      <c r="AF4" s="254" t="s">
        <v>211</v>
      </c>
      <c r="AG4" s="254" t="s">
        <v>224</v>
      </c>
      <c r="AH4" s="254" t="s">
        <v>211</v>
      </c>
      <c r="AI4" s="254" t="s">
        <v>224</v>
      </c>
      <c r="AJ4" s="254" t="s">
        <v>211</v>
      </c>
      <c r="AK4" s="254" t="s">
        <v>224</v>
      </c>
      <c r="AL4" s="254" t="s">
        <v>211</v>
      </c>
      <c r="AM4" s="254" t="s">
        <v>472</v>
      </c>
      <c r="AN4" s="254" t="s">
        <v>211</v>
      </c>
      <c r="AO4" s="254" t="s">
        <v>224</v>
      </c>
      <c r="AP4" s="254" t="s">
        <v>211</v>
      </c>
      <c r="AQ4" s="254" t="s">
        <v>224</v>
      </c>
      <c r="AR4" s="549"/>
      <c r="AS4" s="551"/>
      <c r="AT4" s="51"/>
      <c r="AU4" s="51"/>
    </row>
    <row r="5" spans="1:47" ht="7.5" customHeight="1">
      <c r="A5" s="52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5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7"/>
      <c r="AU5" s="7"/>
    </row>
    <row r="6" spans="1:45" s="14" customFormat="1" ht="48" customHeight="1">
      <c r="A6" s="28" t="s">
        <v>479</v>
      </c>
      <c r="B6" s="257">
        <v>52294</v>
      </c>
      <c r="C6" s="257">
        <v>1007190</v>
      </c>
      <c r="D6" s="257">
        <v>1452</v>
      </c>
      <c r="E6" s="257">
        <v>53186</v>
      </c>
      <c r="F6" s="257">
        <v>932</v>
      </c>
      <c r="G6" s="257">
        <v>19252</v>
      </c>
      <c r="H6" s="257">
        <v>297</v>
      </c>
      <c r="I6" s="257">
        <v>7655</v>
      </c>
      <c r="J6" s="257">
        <v>53</v>
      </c>
      <c r="K6" s="257">
        <v>1984</v>
      </c>
      <c r="L6" s="257">
        <v>35</v>
      </c>
      <c r="M6" s="257">
        <v>839</v>
      </c>
      <c r="N6" s="257">
        <v>989</v>
      </c>
      <c r="O6" s="257">
        <v>32292</v>
      </c>
      <c r="P6" s="257">
        <v>28</v>
      </c>
      <c r="Q6" s="257">
        <v>498</v>
      </c>
      <c r="R6" s="257">
        <v>1361</v>
      </c>
      <c r="S6" s="257">
        <v>41913</v>
      </c>
      <c r="T6" s="257">
        <v>1369</v>
      </c>
      <c r="U6" s="258">
        <v>39715</v>
      </c>
      <c r="V6" s="257">
        <v>1051</v>
      </c>
      <c r="W6" s="257">
        <v>27494</v>
      </c>
      <c r="X6" s="257">
        <v>36868</v>
      </c>
      <c r="Y6" s="257">
        <v>530827</v>
      </c>
      <c r="Z6" s="257">
        <v>1818</v>
      </c>
      <c r="AA6" s="257">
        <v>49379</v>
      </c>
      <c r="AB6" s="257">
        <v>689</v>
      </c>
      <c r="AC6" s="257">
        <v>19826</v>
      </c>
      <c r="AD6" s="257">
        <v>68</v>
      </c>
      <c r="AE6" s="257">
        <v>4315</v>
      </c>
      <c r="AF6" s="257">
        <v>2368</v>
      </c>
      <c r="AG6" s="257">
        <v>55360</v>
      </c>
      <c r="AH6" s="257">
        <v>513</v>
      </c>
      <c r="AI6" s="257">
        <v>21829</v>
      </c>
      <c r="AJ6" s="257">
        <v>799</v>
      </c>
      <c r="AK6" s="257">
        <v>24247</v>
      </c>
      <c r="AL6" s="257">
        <v>17</v>
      </c>
      <c r="AM6" s="257">
        <v>7826</v>
      </c>
      <c r="AN6" s="257">
        <v>1587</v>
      </c>
      <c r="AO6" s="257">
        <v>68753</v>
      </c>
      <c r="AP6" s="257">
        <v>2654</v>
      </c>
      <c r="AQ6" s="257">
        <v>47796</v>
      </c>
      <c r="AR6" s="257">
        <v>911</v>
      </c>
      <c r="AS6" s="257">
        <v>1893</v>
      </c>
    </row>
    <row r="7" spans="1:45" s="14" customFormat="1" ht="48" customHeight="1">
      <c r="A7" s="188">
        <v>22</v>
      </c>
      <c r="B7" s="257">
        <v>50928</v>
      </c>
      <c r="C7" s="257">
        <v>998683</v>
      </c>
      <c r="D7" s="257">
        <v>1423</v>
      </c>
      <c r="E7" s="257">
        <v>58400</v>
      </c>
      <c r="F7" s="257">
        <v>958</v>
      </c>
      <c r="G7" s="257">
        <v>19824</v>
      </c>
      <c r="H7" s="257">
        <v>344</v>
      </c>
      <c r="I7" s="257">
        <v>8420</v>
      </c>
      <c r="J7" s="257">
        <v>41</v>
      </c>
      <c r="K7" s="257">
        <v>1147</v>
      </c>
      <c r="L7" s="257">
        <v>42</v>
      </c>
      <c r="M7" s="257">
        <v>663</v>
      </c>
      <c r="N7" s="257">
        <v>1003</v>
      </c>
      <c r="O7" s="257">
        <v>31615</v>
      </c>
      <c r="P7" s="257">
        <v>14</v>
      </c>
      <c r="Q7" s="257">
        <v>430</v>
      </c>
      <c r="R7" s="257">
        <v>1340</v>
      </c>
      <c r="S7" s="257">
        <v>40755</v>
      </c>
      <c r="T7" s="257">
        <v>1364</v>
      </c>
      <c r="U7" s="258">
        <v>37270</v>
      </c>
      <c r="V7" s="257">
        <v>1037</v>
      </c>
      <c r="W7" s="257">
        <v>25693</v>
      </c>
      <c r="X7" s="257">
        <v>35175</v>
      </c>
      <c r="Y7" s="257">
        <v>522560</v>
      </c>
      <c r="Z7" s="257">
        <v>2003</v>
      </c>
      <c r="AA7" s="257">
        <v>50798</v>
      </c>
      <c r="AB7" s="257">
        <v>750</v>
      </c>
      <c r="AC7" s="257">
        <v>22292</v>
      </c>
      <c r="AD7" s="257">
        <v>58</v>
      </c>
      <c r="AE7" s="257">
        <v>2849</v>
      </c>
      <c r="AF7" s="257">
        <v>2409</v>
      </c>
      <c r="AG7" s="257">
        <v>57127</v>
      </c>
      <c r="AH7" s="257">
        <v>531</v>
      </c>
      <c r="AI7" s="257">
        <v>19261</v>
      </c>
      <c r="AJ7" s="257">
        <v>976</v>
      </c>
      <c r="AK7" s="257">
        <v>29048</v>
      </c>
      <c r="AL7" s="257">
        <v>38</v>
      </c>
      <c r="AM7" s="257">
        <v>36174</v>
      </c>
      <c r="AN7" s="257">
        <v>1422</v>
      </c>
      <c r="AO7" s="258">
        <v>34357</v>
      </c>
      <c r="AP7" s="258">
        <v>2356</v>
      </c>
      <c r="AQ7" s="258">
        <v>45567</v>
      </c>
      <c r="AR7" s="257">
        <v>863</v>
      </c>
      <c r="AS7" s="257">
        <v>1677</v>
      </c>
    </row>
    <row r="8" spans="1:45" s="204" customFormat="1" ht="48" customHeight="1">
      <c r="A8" s="188">
        <v>23</v>
      </c>
      <c r="B8" s="257">
        <v>50988</v>
      </c>
      <c r="C8" s="257">
        <v>977868</v>
      </c>
      <c r="D8" s="257">
        <v>1485</v>
      </c>
      <c r="E8" s="257">
        <v>60866</v>
      </c>
      <c r="F8" s="257">
        <v>831</v>
      </c>
      <c r="G8" s="257">
        <v>17577</v>
      </c>
      <c r="H8" s="257">
        <v>322</v>
      </c>
      <c r="I8" s="257">
        <v>7738</v>
      </c>
      <c r="J8" s="257">
        <v>36</v>
      </c>
      <c r="K8" s="257">
        <v>1145</v>
      </c>
      <c r="L8" s="257">
        <v>44</v>
      </c>
      <c r="M8" s="257">
        <v>893</v>
      </c>
      <c r="N8" s="257">
        <v>1145</v>
      </c>
      <c r="O8" s="257">
        <v>31679</v>
      </c>
      <c r="P8" s="257">
        <v>15</v>
      </c>
      <c r="Q8" s="257">
        <v>351</v>
      </c>
      <c r="R8" s="257">
        <v>1296</v>
      </c>
      <c r="S8" s="257">
        <v>38257</v>
      </c>
      <c r="T8" s="257">
        <v>1283</v>
      </c>
      <c r="U8" s="257">
        <v>35395</v>
      </c>
      <c r="V8" s="257">
        <v>985</v>
      </c>
      <c r="W8" s="257">
        <v>25379</v>
      </c>
      <c r="X8" s="257">
        <v>35357</v>
      </c>
      <c r="Y8" s="257">
        <v>515126</v>
      </c>
      <c r="Z8" s="257">
        <v>2057</v>
      </c>
      <c r="AA8" s="257">
        <v>50145</v>
      </c>
      <c r="AB8" s="257">
        <v>752</v>
      </c>
      <c r="AC8" s="257">
        <v>20483</v>
      </c>
      <c r="AD8" s="257">
        <v>39</v>
      </c>
      <c r="AE8" s="257">
        <v>2182</v>
      </c>
      <c r="AF8" s="257">
        <v>2442</v>
      </c>
      <c r="AG8" s="257">
        <v>56557</v>
      </c>
      <c r="AH8" s="257">
        <v>475</v>
      </c>
      <c r="AI8" s="257">
        <v>18887</v>
      </c>
      <c r="AJ8" s="257">
        <v>890</v>
      </c>
      <c r="AK8" s="257">
        <v>25685</v>
      </c>
      <c r="AL8" s="257">
        <v>92</v>
      </c>
      <c r="AM8" s="257">
        <v>35284</v>
      </c>
      <c r="AN8" s="257">
        <v>1442</v>
      </c>
      <c r="AO8" s="257">
        <v>34239</v>
      </c>
      <c r="AP8" s="257">
        <v>2462</v>
      </c>
      <c r="AQ8" s="257">
        <v>43578</v>
      </c>
      <c r="AR8" s="257">
        <v>1135</v>
      </c>
      <c r="AS8" s="257">
        <v>1678</v>
      </c>
    </row>
    <row r="9" spans="1:45" s="204" customFormat="1" ht="48" customHeight="1">
      <c r="A9" s="188">
        <v>24</v>
      </c>
      <c r="B9" s="257">
        <v>50777</v>
      </c>
      <c r="C9" s="257">
        <v>991329</v>
      </c>
      <c r="D9" s="257">
        <v>1579</v>
      </c>
      <c r="E9" s="257">
        <v>69272</v>
      </c>
      <c r="F9" s="257">
        <v>832</v>
      </c>
      <c r="G9" s="257">
        <v>17094</v>
      </c>
      <c r="H9" s="257">
        <v>317</v>
      </c>
      <c r="I9" s="257">
        <v>7916</v>
      </c>
      <c r="J9" s="257">
        <v>63</v>
      </c>
      <c r="K9" s="257">
        <v>2690</v>
      </c>
      <c r="L9" s="257">
        <v>45</v>
      </c>
      <c r="M9" s="257">
        <v>807</v>
      </c>
      <c r="N9" s="257">
        <v>1008</v>
      </c>
      <c r="O9" s="257">
        <v>29365</v>
      </c>
      <c r="P9" s="257">
        <v>12</v>
      </c>
      <c r="Q9" s="257">
        <v>427</v>
      </c>
      <c r="R9" s="257">
        <v>1422</v>
      </c>
      <c r="S9" s="257">
        <v>39809</v>
      </c>
      <c r="T9" s="257">
        <v>1241</v>
      </c>
      <c r="U9" s="257">
        <v>33259</v>
      </c>
      <c r="V9" s="257">
        <v>1104</v>
      </c>
      <c r="W9" s="257">
        <v>30189</v>
      </c>
      <c r="X9" s="257">
        <v>34924</v>
      </c>
      <c r="Y9" s="257">
        <v>502301</v>
      </c>
      <c r="Z9" s="257">
        <v>2307</v>
      </c>
      <c r="AA9" s="257">
        <v>57960</v>
      </c>
      <c r="AB9" s="257">
        <v>742</v>
      </c>
      <c r="AC9" s="257">
        <v>22020</v>
      </c>
      <c r="AD9" s="257">
        <v>58</v>
      </c>
      <c r="AE9" s="257">
        <v>1852</v>
      </c>
      <c r="AF9" s="257">
        <v>2337</v>
      </c>
      <c r="AG9" s="257">
        <v>58853</v>
      </c>
      <c r="AH9" s="257">
        <v>465</v>
      </c>
      <c r="AI9" s="257">
        <v>16569</v>
      </c>
      <c r="AJ9" s="257">
        <v>923</v>
      </c>
      <c r="AK9" s="257">
        <v>27678</v>
      </c>
      <c r="AL9" s="257">
        <v>89</v>
      </c>
      <c r="AM9" s="257">
        <v>46110</v>
      </c>
      <c r="AN9" s="257">
        <v>1309</v>
      </c>
      <c r="AO9" s="257">
        <v>27158</v>
      </c>
      <c r="AP9" s="257">
        <v>2657</v>
      </c>
      <c r="AQ9" s="257">
        <v>51226</v>
      </c>
      <c r="AR9" s="257">
        <v>1318</v>
      </c>
      <c r="AS9" s="257">
        <v>1627</v>
      </c>
    </row>
    <row r="10" spans="1:45" s="159" customFormat="1" ht="48" customHeight="1">
      <c r="A10" s="158">
        <v>25</v>
      </c>
      <c r="B10" s="259">
        <f>SUM(B12:B23)</f>
        <v>51334</v>
      </c>
      <c r="C10" s="259">
        <f aca="true" t="shared" si="0" ref="C10:AS10">SUM(C12:C23)</f>
        <v>993240</v>
      </c>
      <c r="D10" s="259">
        <f t="shared" si="0"/>
        <v>1575</v>
      </c>
      <c r="E10" s="259">
        <f t="shared" si="0"/>
        <v>65626</v>
      </c>
      <c r="F10" s="259">
        <f t="shared" si="0"/>
        <v>775</v>
      </c>
      <c r="G10" s="259">
        <f t="shared" si="0"/>
        <v>16296</v>
      </c>
      <c r="H10" s="259">
        <f t="shared" si="0"/>
        <v>320</v>
      </c>
      <c r="I10" s="259">
        <f t="shared" si="0"/>
        <v>7515</v>
      </c>
      <c r="J10" s="259">
        <f t="shared" si="0"/>
        <v>54</v>
      </c>
      <c r="K10" s="259">
        <f t="shared" si="0"/>
        <v>1834</v>
      </c>
      <c r="L10" s="259">
        <f t="shared" si="0"/>
        <v>52</v>
      </c>
      <c r="M10" s="259">
        <f t="shared" si="0"/>
        <v>961</v>
      </c>
      <c r="N10" s="259">
        <f t="shared" si="0"/>
        <v>987</v>
      </c>
      <c r="O10" s="259">
        <f t="shared" si="0"/>
        <v>29499</v>
      </c>
      <c r="P10" s="259">
        <f t="shared" si="0"/>
        <v>17</v>
      </c>
      <c r="Q10" s="259">
        <f t="shared" si="0"/>
        <v>295</v>
      </c>
      <c r="R10" s="259">
        <f t="shared" si="0"/>
        <v>1313</v>
      </c>
      <c r="S10" s="259">
        <f t="shared" si="0"/>
        <v>38514</v>
      </c>
      <c r="T10" s="259">
        <f t="shared" si="0"/>
        <v>1340</v>
      </c>
      <c r="U10" s="259">
        <f t="shared" si="0"/>
        <v>34774</v>
      </c>
      <c r="V10" s="259">
        <f t="shared" si="0"/>
        <v>997</v>
      </c>
      <c r="W10" s="259">
        <f t="shared" si="0"/>
        <v>26052</v>
      </c>
      <c r="X10" s="259">
        <f t="shared" si="0"/>
        <v>34224</v>
      </c>
      <c r="Y10" s="259">
        <f t="shared" si="0"/>
        <v>491023</v>
      </c>
      <c r="Z10" s="259">
        <f t="shared" si="0"/>
        <v>2344</v>
      </c>
      <c r="AA10" s="259">
        <f t="shared" si="0"/>
        <v>56974</v>
      </c>
      <c r="AB10" s="259">
        <f t="shared" si="0"/>
        <v>826</v>
      </c>
      <c r="AC10" s="259">
        <f t="shared" si="0"/>
        <v>22873</v>
      </c>
      <c r="AD10" s="259">
        <f t="shared" si="0"/>
        <v>27</v>
      </c>
      <c r="AE10" s="259">
        <f t="shared" si="0"/>
        <v>770</v>
      </c>
      <c r="AF10" s="259">
        <f t="shared" si="0"/>
        <v>3552</v>
      </c>
      <c r="AG10" s="259">
        <f t="shared" si="0"/>
        <v>66087</v>
      </c>
      <c r="AH10" s="259">
        <f t="shared" si="0"/>
        <v>667</v>
      </c>
      <c r="AI10" s="259">
        <f t="shared" si="0"/>
        <v>24158</v>
      </c>
      <c r="AJ10" s="259">
        <f t="shared" si="0"/>
        <v>869</v>
      </c>
      <c r="AK10" s="259">
        <f t="shared" si="0"/>
        <v>29865</v>
      </c>
      <c r="AL10" s="259">
        <f t="shared" si="0"/>
        <v>88</v>
      </c>
      <c r="AM10" s="259">
        <f t="shared" si="0"/>
        <v>48318</v>
      </c>
      <c r="AN10" s="259">
        <f t="shared" si="0"/>
        <v>1307</v>
      </c>
      <c r="AO10" s="259">
        <f t="shared" si="0"/>
        <v>31806</v>
      </c>
      <c r="AP10" s="259">
        <f t="shared" si="0"/>
        <v>1710</v>
      </c>
      <c r="AQ10" s="259">
        <f t="shared" si="0"/>
        <v>39112</v>
      </c>
      <c r="AR10" s="259">
        <f t="shared" si="0"/>
        <v>1459</v>
      </c>
      <c r="AS10" s="259">
        <f t="shared" si="0"/>
        <v>1763</v>
      </c>
    </row>
    <row r="11" spans="1:70" s="159" customFormat="1" ht="21" customHeight="1">
      <c r="A11" s="1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</row>
    <row r="12" spans="1:45" s="163" customFormat="1" ht="48" customHeight="1">
      <c r="A12" s="162" t="s">
        <v>500</v>
      </c>
      <c r="B12" s="261">
        <f>SUM(D12,F12,H12,J12,L12,N12,P12,R12,T12,V12,X12,Z12,AB12,AD12,AF12,AH12,AJ12,AL12,AN12)</f>
        <v>5502</v>
      </c>
      <c r="C12" s="261">
        <f>SUM(E12,G12,I12,K12,M12,O12,Q12,S12,U12,W12,Y12,AA12,AC12,AE12,AG12,AI12,AK12,AM12,AO12)</f>
        <v>81792</v>
      </c>
      <c r="D12" s="261">
        <v>104</v>
      </c>
      <c r="E12" s="261">
        <v>2500</v>
      </c>
      <c r="F12" s="261">
        <v>53</v>
      </c>
      <c r="G12" s="261">
        <v>1090</v>
      </c>
      <c r="H12" s="261">
        <v>43</v>
      </c>
      <c r="I12" s="261">
        <v>1073</v>
      </c>
      <c r="J12" s="261">
        <v>3</v>
      </c>
      <c r="K12" s="261">
        <v>71</v>
      </c>
      <c r="L12" s="261">
        <v>3</v>
      </c>
      <c r="M12" s="261">
        <v>59</v>
      </c>
      <c r="N12" s="261">
        <v>93</v>
      </c>
      <c r="O12" s="261">
        <v>2610</v>
      </c>
      <c r="P12" s="380">
        <v>1</v>
      </c>
      <c r="Q12" s="380">
        <v>8</v>
      </c>
      <c r="R12" s="261">
        <v>132</v>
      </c>
      <c r="S12" s="261">
        <v>3999</v>
      </c>
      <c r="T12" s="261">
        <v>133</v>
      </c>
      <c r="U12" s="261">
        <v>3649</v>
      </c>
      <c r="V12" s="261">
        <v>97</v>
      </c>
      <c r="W12" s="261">
        <v>2859</v>
      </c>
      <c r="X12" s="261">
        <v>3034</v>
      </c>
      <c r="Y12" s="261">
        <v>42811</v>
      </c>
      <c r="Z12" s="261">
        <v>275</v>
      </c>
      <c r="AA12" s="261">
        <v>5879</v>
      </c>
      <c r="AB12" s="261">
        <v>150</v>
      </c>
      <c r="AC12" s="261">
        <v>5224</v>
      </c>
      <c r="AD12" s="261">
        <v>3</v>
      </c>
      <c r="AE12" s="261">
        <v>50</v>
      </c>
      <c r="AF12" s="261">
        <v>1205</v>
      </c>
      <c r="AG12" s="261">
        <v>7121</v>
      </c>
      <c r="AH12" s="261">
        <v>25</v>
      </c>
      <c r="AI12" s="261">
        <v>411</v>
      </c>
      <c r="AJ12" s="261">
        <v>40</v>
      </c>
      <c r="AK12" s="261">
        <v>847</v>
      </c>
      <c r="AL12" s="261">
        <v>0</v>
      </c>
      <c r="AM12" s="261">
        <v>0</v>
      </c>
      <c r="AN12" s="261">
        <v>108</v>
      </c>
      <c r="AO12" s="261">
        <v>1531</v>
      </c>
      <c r="AP12" s="261">
        <v>143</v>
      </c>
      <c r="AQ12" s="261">
        <v>2040</v>
      </c>
      <c r="AR12" s="261">
        <v>122</v>
      </c>
      <c r="AS12" s="261">
        <v>156</v>
      </c>
    </row>
    <row r="13" spans="1:45" s="163" customFormat="1" ht="48" customHeight="1">
      <c r="A13" s="162" t="s">
        <v>474</v>
      </c>
      <c r="B13" s="261">
        <f aca="true" t="shared" si="1" ref="B13:C23">SUM(D13,F13,H13,J13,L13,N13,P13,R13,T13,V13,X13,Z13,AB13,AD13,AF13,AH13,AJ13,AL13,AN13)</f>
        <v>4235</v>
      </c>
      <c r="C13" s="261">
        <f t="shared" si="1"/>
        <v>77833</v>
      </c>
      <c r="D13" s="261">
        <v>131</v>
      </c>
      <c r="E13" s="261">
        <v>3245</v>
      </c>
      <c r="F13" s="261">
        <v>68</v>
      </c>
      <c r="G13" s="261">
        <v>1432</v>
      </c>
      <c r="H13" s="261">
        <v>38</v>
      </c>
      <c r="I13" s="261">
        <v>1176</v>
      </c>
      <c r="J13" s="261">
        <v>5</v>
      </c>
      <c r="K13" s="261">
        <v>235</v>
      </c>
      <c r="L13" s="261">
        <v>2</v>
      </c>
      <c r="M13" s="261">
        <v>36</v>
      </c>
      <c r="N13" s="261">
        <v>87</v>
      </c>
      <c r="O13" s="261">
        <v>2717</v>
      </c>
      <c r="P13" s="261">
        <v>0</v>
      </c>
      <c r="Q13" s="261">
        <v>0</v>
      </c>
      <c r="R13" s="261">
        <v>81</v>
      </c>
      <c r="S13" s="261">
        <v>2270</v>
      </c>
      <c r="T13" s="261">
        <v>92</v>
      </c>
      <c r="U13" s="261">
        <v>2601</v>
      </c>
      <c r="V13" s="261">
        <v>67</v>
      </c>
      <c r="W13" s="261">
        <v>1715</v>
      </c>
      <c r="X13" s="261">
        <v>2980</v>
      </c>
      <c r="Y13" s="261">
        <v>43404</v>
      </c>
      <c r="Z13" s="261">
        <v>180</v>
      </c>
      <c r="AA13" s="261">
        <v>4376</v>
      </c>
      <c r="AB13" s="261">
        <v>99</v>
      </c>
      <c r="AC13" s="261">
        <v>3441</v>
      </c>
      <c r="AD13" s="380">
        <v>2</v>
      </c>
      <c r="AE13" s="380">
        <v>50</v>
      </c>
      <c r="AF13" s="261">
        <v>213</v>
      </c>
      <c r="AG13" s="261">
        <v>6387</v>
      </c>
      <c r="AH13" s="261">
        <v>39</v>
      </c>
      <c r="AI13" s="261">
        <v>1141</v>
      </c>
      <c r="AJ13" s="261">
        <v>53</v>
      </c>
      <c r="AK13" s="261">
        <v>1364</v>
      </c>
      <c r="AL13" s="261">
        <v>0</v>
      </c>
      <c r="AM13" s="261">
        <v>0</v>
      </c>
      <c r="AN13" s="261">
        <v>98</v>
      </c>
      <c r="AO13" s="261">
        <v>2243</v>
      </c>
      <c r="AP13" s="261">
        <v>116</v>
      </c>
      <c r="AQ13" s="261">
        <v>2187</v>
      </c>
      <c r="AR13" s="261">
        <v>122</v>
      </c>
      <c r="AS13" s="261">
        <v>153</v>
      </c>
    </row>
    <row r="14" spans="1:45" s="163" customFormat="1" ht="48" customHeight="1">
      <c r="A14" s="162" t="s">
        <v>383</v>
      </c>
      <c r="B14" s="261">
        <f>SUM(D14,F14,H14,J14,L14,N14,P14,R14,T14,V14,X14,Z14,AB14,AD14,AF14,AH14,AJ14,AL14,AN14)</f>
        <v>4415</v>
      </c>
      <c r="C14" s="261">
        <f t="shared" si="1"/>
        <v>79151</v>
      </c>
      <c r="D14" s="261">
        <v>138</v>
      </c>
      <c r="E14" s="261">
        <v>4207</v>
      </c>
      <c r="F14" s="261">
        <v>81</v>
      </c>
      <c r="G14" s="261">
        <v>1621</v>
      </c>
      <c r="H14" s="261">
        <v>16</v>
      </c>
      <c r="I14" s="261">
        <v>405</v>
      </c>
      <c r="J14" s="261">
        <v>9</v>
      </c>
      <c r="K14" s="261">
        <v>270</v>
      </c>
      <c r="L14" s="261">
        <v>5</v>
      </c>
      <c r="M14" s="261">
        <v>56</v>
      </c>
      <c r="N14" s="261">
        <v>93</v>
      </c>
      <c r="O14" s="261">
        <v>2371</v>
      </c>
      <c r="P14" s="261">
        <v>0</v>
      </c>
      <c r="Q14" s="261">
        <v>0</v>
      </c>
      <c r="R14" s="261">
        <v>107</v>
      </c>
      <c r="S14" s="261">
        <v>2638</v>
      </c>
      <c r="T14" s="261">
        <v>132</v>
      </c>
      <c r="U14" s="261">
        <v>2866</v>
      </c>
      <c r="V14" s="261">
        <v>79</v>
      </c>
      <c r="W14" s="261">
        <v>1660</v>
      </c>
      <c r="X14" s="261">
        <v>3008</v>
      </c>
      <c r="Y14" s="261">
        <v>43450</v>
      </c>
      <c r="Z14" s="261">
        <v>197</v>
      </c>
      <c r="AA14" s="261">
        <v>5105</v>
      </c>
      <c r="AB14" s="261">
        <v>73</v>
      </c>
      <c r="AC14" s="261">
        <v>1848</v>
      </c>
      <c r="AD14" s="261">
        <v>3</v>
      </c>
      <c r="AE14" s="261">
        <v>148</v>
      </c>
      <c r="AF14" s="261">
        <v>233</v>
      </c>
      <c r="AG14" s="261">
        <v>5738</v>
      </c>
      <c r="AH14" s="261">
        <v>50</v>
      </c>
      <c r="AI14" s="261">
        <v>1869</v>
      </c>
      <c r="AJ14" s="261">
        <v>60</v>
      </c>
      <c r="AK14" s="261">
        <v>1930</v>
      </c>
      <c r="AL14" s="261">
        <v>3</v>
      </c>
      <c r="AM14" s="261">
        <v>26</v>
      </c>
      <c r="AN14" s="261">
        <v>128</v>
      </c>
      <c r="AO14" s="261">
        <v>2943</v>
      </c>
      <c r="AP14" s="261">
        <v>157</v>
      </c>
      <c r="AQ14" s="261">
        <v>3069</v>
      </c>
      <c r="AR14" s="261">
        <v>108</v>
      </c>
      <c r="AS14" s="261">
        <v>126</v>
      </c>
    </row>
    <row r="15" spans="1:45" s="163" customFormat="1" ht="48" customHeight="1">
      <c r="A15" s="162" t="s">
        <v>384</v>
      </c>
      <c r="B15" s="261">
        <f t="shared" si="1"/>
        <v>4595</v>
      </c>
      <c r="C15" s="261">
        <f t="shared" si="1"/>
        <v>111021</v>
      </c>
      <c r="D15" s="261">
        <v>144</v>
      </c>
      <c r="E15" s="261">
        <v>4892</v>
      </c>
      <c r="F15" s="261">
        <v>80</v>
      </c>
      <c r="G15" s="261">
        <v>2224</v>
      </c>
      <c r="H15" s="261">
        <v>25</v>
      </c>
      <c r="I15" s="261">
        <v>529</v>
      </c>
      <c r="J15" s="261">
        <v>5</v>
      </c>
      <c r="K15" s="261">
        <v>156</v>
      </c>
      <c r="L15" s="261">
        <v>6</v>
      </c>
      <c r="M15" s="261">
        <v>256</v>
      </c>
      <c r="N15" s="261">
        <v>109</v>
      </c>
      <c r="O15" s="261">
        <v>3382</v>
      </c>
      <c r="P15" s="261">
        <v>2</v>
      </c>
      <c r="Q15" s="261">
        <v>37</v>
      </c>
      <c r="R15" s="261">
        <v>94</v>
      </c>
      <c r="S15" s="261">
        <v>2908</v>
      </c>
      <c r="T15" s="261">
        <v>118</v>
      </c>
      <c r="U15" s="261">
        <v>2911</v>
      </c>
      <c r="V15" s="261">
        <v>84</v>
      </c>
      <c r="W15" s="261">
        <v>1722</v>
      </c>
      <c r="X15" s="261">
        <v>3059</v>
      </c>
      <c r="Y15" s="261">
        <v>43899</v>
      </c>
      <c r="Z15" s="261">
        <v>194</v>
      </c>
      <c r="AA15" s="261">
        <v>3948</v>
      </c>
      <c r="AB15" s="261">
        <v>63</v>
      </c>
      <c r="AC15" s="261">
        <v>1513</v>
      </c>
      <c r="AD15" s="380">
        <v>1</v>
      </c>
      <c r="AE15" s="380">
        <v>14</v>
      </c>
      <c r="AF15" s="261">
        <v>248</v>
      </c>
      <c r="AG15" s="261">
        <v>6388</v>
      </c>
      <c r="AH15" s="261">
        <v>88</v>
      </c>
      <c r="AI15" s="261">
        <v>4123</v>
      </c>
      <c r="AJ15" s="261">
        <v>104</v>
      </c>
      <c r="AK15" s="261">
        <v>4446</v>
      </c>
      <c r="AL15" s="261">
        <v>42</v>
      </c>
      <c r="AM15" s="261">
        <v>24872</v>
      </c>
      <c r="AN15" s="261">
        <v>129</v>
      </c>
      <c r="AO15" s="261">
        <v>2801</v>
      </c>
      <c r="AP15" s="261">
        <v>93</v>
      </c>
      <c r="AQ15" s="261">
        <v>1725</v>
      </c>
      <c r="AR15" s="261">
        <v>160</v>
      </c>
      <c r="AS15" s="261">
        <v>184</v>
      </c>
    </row>
    <row r="16" spans="1:45" s="163" customFormat="1" ht="48" customHeight="1">
      <c r="A16" s="162" t="s">
        <v>385</v>
      </c>
      <c r="B16" s="261">
        <f t="shared" si="1"/>
        <v>3566</v>
      </c>
      <c r="C16" s="261">
        <f t="shared" si="1"/>
        <v>71280</v>
      </c>
      <c r="D16" s="261">
        <v>123</v>
      </c>
      <c r="E16" s="261">
        <v>5871</v>
      </c>
      <c r="F16" s="261">
        <v>31</v>
      </c>
      <c r="G16" s="261">
        <v>486</v>
      </c>
      <c r="H16" s="261">
        <v>19</v>
      </c>
      <c r="I16" s="261">
        <v>453</v>
      </c>
      <c r="J16" s="261">
        <v>3</v>
      </c>
      <c r="K16" s="261">
        <v>100</v>
      </c>
      <c r="L16" s="261">
        <v>9</v>
      </c>
      <c r="M16" s="261">
        <v>157</v>
      </c>
      <c r="N16" s="261">
        <v>56</v>
      </c>
      <c r="O16" s="261">
        <v>1397</v>
      </c>
      <c r="P16" s="380">
        <v>1</v>
      </c>
      <c r="Q16" s="380">
        <v>40</v>
      </c>
      <c r="R16" s="261">
        <v>57</v>
      </c>
      <c r="S16" s="261">
        <v>1658</v>
      </c>
      <c r="T16" s="261">
        <v>69</v>
      </c>
      <c r="U16" s="261">
        <v>1844</v>
      </c>
      <c r="V16" s="261">
        <v>157</v>
      </c>
      <c r="W16" s="261">
        <v>3395</v>
      </c>
      <c r="X16" s="261">
        <v>2421</v>
      </c>
      <c r="Y16" s="261">
        <v>34001</v>
      </c>
      <c r="Z16" s="261">
        <v>198</v>
      </c>
      <c r="AA16" s="261">
        <v>4827</v>
      </c>
      <c r="AB16" s="261">
        <v>43</v>
      </c>
      <c r="AC16" s="261">
        <v>1644</v>
      </c>
      <c r="AD16" s="380">
        <v>5</v>
      </c>
      <c r="AE16" s="380">
        <v>108</v>
      </c>
      <c r="AF16" s="261">
        <v>120</v>
      </c>
      <c r="AG16" s="261">
        <v>2942</v>
      </c>
      <c r="AH16" s="261">
        <v>63</v>
      </c>
      <c r="AI16" s="261">
        <v>2149</v>
      </c>
      <c r="AJ16" s="261">
        <v>102</v>
      </c>
      <c r="AK16" s="261">
        <v>4196</v>
      </c>
      <c r="AL16" s="261">
        <v>1</v>
      </c>
      <c r="AM16" s="261">
        <v>20</v>
      </c>
      <c r="AN16" s="261">
        <v>88</v>
      </c>
      <c r="AO16" s="261">
        <v>5992</v>
      </c>
      <c r="AP16" s="261">
        <v>134</v>
      </c>
      <c r="AQ16" s="261">
        <v>6433</v>
      </c>
      <c r="AR16" s="261">
        <v>150</v>
      </c>
      <c r="AS16" s="261">
        <v>135</v>
      </c>
    </row>
    <row r="17" spans="1:70" s="163" customFormat="1" ht="48" customHeight="1">
      <c r="A17" s="162" t="s">
        <v>386</v>
      </c>
      <c r="B17" s="261">
        <f t="shared" si="1"/>
        <v>4332</v>
      </c>
      <c r="C17" s="261">
        <f t="shared" si="1"/>
        <v>79372</v>
      </c>
      <c r="D17" s="261">
        <v>126</v>
      </c>
      <c r="E17" s="261">
        <v>3291</v>
      </c>
      <c r="F17" s="261">
        <v>53</v>
      </c>
      <c r="G17" s="261">
        <v>951</v>
      </c>
      <c r="H17" s="261">
        <v>29</v>
      </c>
      <c r="I17" s="261">
        <v>591</v>
      </c>
      <c r="J17" s="261">
        <v>4</v>
      </c>
      <c r="K17" s="261">
        <v>213</v>
      </c>
      <c r="L17" s="261">
        <v>6</v>
      </c>
      <c r="M17" s="261">
        <v>127</v>
      </c>
      <c r="N17" s="261">
        <v>99</v>
      </c>
      <c r="O17" s="261">
        <v>3307</v>
      </c>
      <c r="P17" s="380">
        <v>2</v>
      </c>
      <c r="Q17" s="380">
        <v>19</v>
      </c>
      <c r="R17" s="261">
        <v>80</v>
      </c>
      <c r="S17" s="261">
        <v>2088</v>
      </c>
      <c r="T17" s="261">
        <v>97</v>
      </c>
      <c r="U17" s="261">
        <v>2181</v>
      </c>
      <c r="V17" s="261">
        <v>105</v>
      </c>
      <c r="W17" s="261">
        <v>3200</v>
      </c>
      <c r="X17" s="261">
        <v>3002</v>
      </c>
      <c r="Y17" s="261">
        <v>42841</v>
      </c>
      <c r="Z17" s="261">
        <v>223</v>
      </c>
      <c r="AA17" s="261">
        <v>6005</v>
      </c>
      <c r="AB17" s="261">
        <v>68</v>
      </c>
      <c r="AC17" s="261">
        <v>1677</v>
      </c>
      <c r="AD17" s="380">
        <v>1</v>
      </c>
      <c r="AE17" s="380">
        <v>10</v>
      </c>
      <c r="AF17" s="261">
        <v>215</v>
      </c>
      <c r="AG17" s="261">
        <v>6429</v>
      </c>
      <c r="AH17" s="261">
        <v>28</v>
      </c>
      <c r="AI17" s="261">
        <v>1000</v>
      </c>
      <c r="AJ17" s="261">
        <v>86</v>
      </c>
      <c r="AK17" s="261">
        <v>3239</v>
      </c>
      <c r="AL17" s="261">
        <v>0</v>
      </c>
      <c r="AM17" s="261">
        <v>0</v>
      </c>
      <c r="AN17" s="261">
        <v>108</v>
      </c>
      <c r="AO17" s="261">
        <v>2203</v>
      </c>
      <c r="AP17" s="261">
        <v>174</v>
      </c>
      <c r="AQ17" s="261">
        <v>3796</v>
      </c>
      <c r="AR17" s="261">
        <v>91</v>
      </c>
      <c r="AS17" s="261">
        <v>150</v>
      </c>
      <c r="AV17" s="370"/>
      <c r="AW17" s="370"/>
      <c r="AX17" s="370"/>
      <c r="AY17" s="370"/>
      <c r="AZ17" s="370"/>
      <c r="BA17" s="370"/>
      <c r="BB17" s="370"/>
      <c r="BC17" s="370"/>
      <c r="BD17" s="370"/>
      <c r="BE17" s="370"/>
      <c r="BF17" s="370"/>
      <c r="BG17" s="370"/>
      <c r="BH17" s="370"/>
      <c r="BI17" s="370"/>
      <c r="BJ17" s="370"/>
      <c r="BK17" s="370"/>
      <c r="BL17" s="370"/>
      <c r="BM17" s="370"/>
      <c r="BN17" s="370"/>
      <c r="BO17" s="370"/>
      <c r="BP17" s="370"/>
      <c r="BQ17" s="370"/>
      <c r="BR17" s="370"/>
    </row>
    <row r="18" spans="1:70" s="163" customFormat="1" ht="48" customHeight="1">
      <c r="A18" s="162" t="s">
        <v>475</v>
      </c>
      <c r="B18" s="261">
        <f t="shared" si="1"/>
        <v>4455</v>
      </c>
      <c r="C18" s="261">
        <f t="shared" si="1"/>
        <v>82117</v>
      </c>
      <c r="D18" s="261">
        <v>163</v>
      </c>
      <c r="E18" s="261">
        <v>5360</v>
      </c>
      <c r="F18" s="261">
        <v>83</v>
      </c>
      <c r="G18" s="261">
        <v>1892</v>
      </c>
      <c r="H18" s="261">
        <v>25</v>
      </c>
      <c r="I18" s="261">
        <v>464</v>
      </c>
      <c r="J18" s="261">
        <v>2</v>
      </c>
      <c r="K18" s="261">
        <v>65</v>
      </c>
      <c r="L18" s="261">
        <v>2</v>
      </c>
      <c r="M18" s="261">
        <v>29</v>
      </c>
      <c r="N18" s="261">
        <v>104</v>
      </c>
      <c r="O18" s="261">
        <v>3531</v>
      </c>
      <c r="P18" s="261">
        <v>2</v>
      </c>
      <c r="Q18" s="261">
        <v>19</v>
      </c>
      <c r="R18" s="261">
        <v>88</v>
      </c>
      <c r="S18" s="261">
        <v>2611</v>
      </c>
      <c r="T18" s="261">
        <v>80</v>
      </c>
      <c r="U18" s="261">
        <v>1911</v>
      </c>
      <c r="V18" s="261">
        <v>99</v>
      </c>
      <c r="W18" s="261">
        <v>3579</v>
      </c>
      <c r="X18" s="261">
        <v>3047</v>
      </c>
      <c r="Y18" s="261">
        <v>41589</v>
      </c>
      <c r="Z18" s="261">
        <v>172</v>
      </c>
      <c r="AA18" s="261">
        <v>4597</v>
      </c>
      <c r="AB18" s="261">
        <v>69</v>
      </c>
      <c r="AC18" s="261">
        <v>1787</v>
      </c>
      <c r="AD18" s="380">
        <v>2</v>
      </c>
      <c r="AE18" s="380">
        <v>75</v>
      </c>
      <c r="AF18" s="261">
        <v>246</v>
      </c>
      <c r="AG18" s="261">
        <v>6371</v>
      </c>
      <c r="AH18" s="261">
        <v>51</v>
      </c>
      <c r="AI18" s="261">
        <v>1175</v>
      </c>
      <c r="AJ18" s="261">
        <v>102</v>
      </c>
      <c r="AK18" s="261">
        <v>4627</v>
      </c>
      <c r="AL18" s="261">
        <v>1</v>
      </c>
      <c r="AM18" s="261">
        <v>17</v>
      </c>
      <c r="AN18" s="261">
        <v>117</v>
      </c>
      <c r="AO18" s="261">
        <v>2418</v>
      </c>
      <c r="AP18" s="261">
        <v>171</v>
      </c>
      <c r="AQ18" s="261">
        <v>3540</v>
      </c>
      <c r="AR18" s="261">
        <v>122</v>
      </c>
      <c r="AS18" s="261">
        <v>142</v>
      </c>
      <c r="AV18" s="370"/>
      <c r="AW18" s="370"/>
      <c r="AX18" s="370"/>
      <c r="AY18" s="370"/>
      <c r="AZ18" s="370"/>
      <c r="BA18" s="370"/>
      <c r="BB18" s="370"/>
      <c r="BC18" s="370"/>
      <c r="BD18" s="370"/>
      <c r="BE18" s="370"/>
      <c r="BF18" s="370"/>
      <c r="BG18" s="370"/>
      <c r="BH18" s="370"/>
      <c r="BI18" s="370"/>
      <c r="BJ18" s="370"/>
      <c r="BK18" s="370"/>
      <c r="BL18" s="370"/>
      <c r="BM18" s="370"/>
      <c r="BN18" s="370"/>
      <c r="BO18" s="370"/>
      <c r="BP18" s="370"/>
      <c r="BQ18" s="370"/>
      <c r="BR18" s="370"/>
    </row>
    <row r="19" spans="1:70" s="163" customFormat="1" ht="48" customHeight="1">
      <c r="A19" s="162" t="s">
        <v>387</v>
      </c>
      <c r="B19" s="261">
        <f t="shared" si="1"/>
        <v>4128</v>
      </c>
      <c r="C19" s="261">
        <f t="shared" si="1"/>
        <v>93834</v>
      </c>
      <c r="D19" s="261">
        <v>206</v>
      </c>
      <c r="E19" s="261">
        <v>22419</v>
      </c>
      <c r="F19" s="261">
        <v>53</v>
      </c>
      <c r="G19" s="261">
        <v>915</v>
      </c>
      <c r="H19" s="261">
        <v>25</v>
      </c>
      <c r="I19" s="261">
        <v>486</v>
      </c>
      <c r="J19" s="261">
        <v>4</v>
      </c>
      <c r="K19" s="261">
        <v>106</v>
      </c>
      <c r="L19" s="261">
        <v>5</v>
      </c>
      <c r="M19" s="261">
        <v>80</v>
      </c>
      <c r="N19" s="261">
        <v>80</v>
      </c>
      <c r="O19" s="261">
        <v>2527</v>
      </c>
      <c r="P19" s="380">
        <v>2</v>
      </c>
      <c r="Q19" s="380">
        <v>14</v>
      </c>
      <c r="R19" s="261">
        <v>91</v>
      </c>
      <c r="S19" s="261">
        <v>2015</v>
      </c>
      <c r="T19" s="261">
        <v>87</v>
      </c>
      <c r="U19" s="261">
        <v>2275</v>
      </c>
      <c r="V19" s="261">
        <v>60</v>
      </c>
      <c r="W19" s="261">
        <v>1344</v>
      </c>
      <c r="X19" s="261">
        <v>2794</v>
      </c>
      <c r="Y19" s="261">
        <v>40197</v>
      </c>
      <c r="Z19" s="261">
        <v>184</v>
      </c>
      <c r="AA19" s="261">
        <v>4921</v>
      </c>
      <c r="AB19" s="261">
        <v>48</v>
      </c>
      <c r="AC19" s="261">
        <v>1301</v>
      </c>
      <c r="AD19" s="261">
        <v>1</v>
      </c>
      <c r="AE19" s="261">
        <v>30</v>
      </c>
      <c r="AF19" s="261">
        <v>228</v>
      </c>
      <c r="AG19" s="261">
        <v>5591</v>
      </c>
      <c r="AH19" s="261">
        <v>72</v>
      </c>
      <c r="AI19" s="261">
        <v>3144</v>
      </c>
      <c r="AJ19" s="261">
        <v>71</v>
      </c>
      <c r="AK19" s="261">
        <v>2999</v>
      </c>
      <c r="AL19" s="261">
        <v>0</v>
      </c>
      <c r="AM19" s="261">
        <v>0</v>
      </c>
      <c r="AN19" s="261">
        <v>117</v>
      </c>
      <c r="AO19" s="261">
        <v>3470</v>
      </c>
      <c r="AP19" s="261">
        <v>166</v>
      </c>
      <c r="AQ19" s="261">
        <v>3689</v>
      </c>
      <c r="AR19" s="261">
        <v>98</v>
      </c>
      <c r="AS19" s="261">
        <v>133</v>
      </c>
      <c r="AV19" s="370"/>
      <c r="AW19" s="370"/>
      <c r="AX19" s="370"/>
      <c r="AY19" s="370"/>
      <c r="AZ19" s="370"/>
      <c r="BA19" s="370"/>
      <c r="BB19" s="370"/>
      <c r="BC19" s="370"/>
      <c r="BD19" s="370"/>
      <c r="BE19" s="370"/>
      <c r="BF19" s="370"/>
      <c r="BG19" s="370"/>
      <c r="BH19" s="370"/>
      <c r="BI19" s="370"/>
      <c r="BJ19" s="370"/>
      <c r="BK19" s="370"/>
      <c r="BL19" s="370"/>
      <c r="BM19" s="370"/>
      <c r="BN19" s="370"/>
      <c r="BO19" s="370"/>
      <c r="BP19" s="370"/>
      <c r="BQ19" s="370"/>
      <c r="BR19" s="370"/>
    </row>
    <row r="20" spans="1:70" s="163" customFormat="1" ht="48" customHeight="1">
      <c r="A20" s="162" t="s">
        <v>388</v>
      </c>
      <c r="B20" s="261">
        <f t="shared" si="1"/>
        <v>3790</v>
      </c>
      <c r="C20" s="261">
        <f t="shared" si="1"/>
        <v>68142</v>
      </c>
      <c r="D20" s="261">
        <v>149</v>
      </c>
      <c r="E20" s="261">
        <v>4637</v>
      </c>
      <c r="F20" s="261">
        <v>39</v>
      </c>
      <c r="G20" s="261">
        <v>774</v>
      </c>
      <c r="H20" s="261">
        <v>19</v>
      </c>
      <c r="I20" s="261">
        <v>428</v>
      </c>
      <c r="J20" s="261">
        <v>7</v>
      </c>
      <c r="K20" s="261">
        <v>231</v>
      </c>
      <c r="L20" s="380">
        <v>2</v>
      </c>
      <c r="M20" s="380">
        <v>17</v>
      </c>
      <c r="N20" s="261">
        <v>50</v>
      </c>
      <c r="O20" s="261">
        <v>1440</v>
      </c>
      <c r="P20" s="380">
        <v>5</v>
      </c>
      <c r="Q20" s="380">
        <v>134</v>
      </c>
      <c r="R20" s="261">
        <v>132</v>
      </c>
      <c r="S20" s="261">
        <v>4742</v>
      </c>
      <c r="T20" s="261">
        <v>102</v>
      </c>
      <c r="U20" s="261">
        <v>2580</v>
      </c>
      <c r="V20" s="261">
        <v>40</v>
      </c>
      <c r="W20" s="261">
        <v>882</v>
      </c>
      <c r="X20" s="261">
        <v>2650</v>
      </c>
      <c r="Y20" s="261">
        <v>38582</v>
      </c>
      <c r="Z20" s="261">
        <v>158</v>
      </c>
      <c r="AA20" s="261">
        <v>3051</v>
      </c>
      <c r="AB20" s="261">
        <v>33</v>
      </c>
      <c r="AC20" s="261">
        <v>645</v>
      </c>
      <c r="AD20" s="261">
        <v>4</v>
      </c>
      <c r="AE20" s="261">
        <v>135</v>
      </c>
      <c r="AF20" s="261">
        <v>190</v>
      </c>
      <c r="AG20" s="261">
        <v>4444</v>
      </c>
      <c r="AH20" s="261">
        <v>56</v>
      </c>
      <c r="AI20" s="261">
        <v>1537</v>
      </c>
      <c r="AJ20" s="261">
        <v>59</v>
      </c>
      <c r="AK20" s="261">
        <v>1745</v>
      </c>
      <c r="AL20" s="261">
        <v>1</v>
      </c>
      <c r="AM20" s="261">
        <v>10</v>
      </c>
      <c r="AN20" s="261">
        <v>94</v>
      </c>
      <c r="AO20" s="261">
        <v>2128</v>
      </c>
      <c r="AP20" s="261">
        <v>136</v>
      </c>
      <c r="AQ20" s="261">
        <v>3236</v>
      </c>
      <c r="AR20" s="261">
        <v>126</v>
      </c>
      <c r="AS20" s="261">
        <v>148</v>
      </c>
      <c r="AV20" s="370"/>
      <c r="AW20" s="370"/>
      <c r="AX20" s="370"/>
      <c r="AY20" s="370"/>
      <c r="AZ20" s="370"/>
      <c r="BA20" s="370"/>
      <c r="BB20" s="370"/>
      <c r="BC20" s="370"/>
      <c r="BD20" s="370"/>
      <c r="BE20" s="370"/>
      <c r="BF20" s="370"/>
      <c r="BG20" s="370"/>
      <c r="BH20" s="370"/>
      <c r="BI20" s="370"/>
      <c r="BJ20" s="370"/>
      <c r="BK20" s="370"/>
      <c r="BL20" s="370"/>
      <c r="BM20" s="370"/>
      <c r="BN20" s="370"/>
      <c r="BO20" s="370"/>
      <c r="BP20" s="370"/>
      <c r="BQ20" s="370"/>
      <c r="BR20" s="370"/>
    </row>
    <row r="21" spans="1:70" s="163" customFormat="1" ht="48" customHeight="1">
      <c r="A21" s="162" t="s">
        <v>501</v>
      </c>
      <c r="B21" s="261">
        <f t="shared" si="1"/>
        <v>3668</v>
      </c>
      <c r="C21" s="261">
        <f t="shared" si="1"/>
        <v>62477</v>
      </c>
      <c r="D21" s="261">
        <v>86</v>
      </c>
      <c r="E21" s="261">
        <v>2503</v>
      </c>
      <c r="F21" s="261">
        <v>64</v>
      </c>
      <c r="G21" s="261">
        <v>1105</v>
      </c>
      <c r="H21" s="261">
        <v>16</v>
      </c>
      <c r="I21" s="261">
        <v>263</v>
      </c>
      <c r="J21" s="261">
        <v>5</v>
      </c>
      <c r="K21" s="261">
        <v>163</v>
      </c>
      <c r="L21" s="261">
        <v>4</v>
      </c>
      <c r="M21" s="261">
        <v>47</v>
      </c>
      <c r="N21" s="261">
        <v>56</v>
      </c>
      <c r="O21" s="261">
        <v>1853</v>
      </c>
      <c r="P21" s="380">
        <v>1</v>
      </c>
      <c r="Q21" s="380">
        <v>4</v>
      </c>
      <c r="R21" s="261">
        <v>111</v>
      </c>
      <c r="S21" s="261">
        <v>2349</v>
      </c>
      <c r="T21" s="261">
        <v>90</v>
      </c>
      <c r="U21" s="261">
        <v>2256</v>
      </c>
      <c r="V21" s="261">
        <v>48</v>
      </c>
      <c r="W21" s="261">
        <v>855</v>
      </c>
      <c r="X21" s="261">
        <v>2648</v>
      </c>
      <c r="Y21" s="261">
        <v>36896</v>
      </c>
      <c r="Z21" s="261">
        <v>141</v>
      </c>
      <c r="AA21" s="261">
        <v>4523</v>
      </c>
      <c r="AB21" s="261">
        <v>26</v>
      </c>
      <c r="AC21" s="261">
        <v>447</v>
      </c>
      <c r="AD21" s="261">
        <v>2</v>
      </c>
      <c r="AE21" s="261">
        <v>60</v>
      </c>
      <c r="AF21" s="261">
        <v>156</v>
      </c>
      <c r="AG21" s="261">
        <v>3453</v>
      </c>
      <c r="AH21" s="261">
        <v>59</v>
      </c>
      <c r="AI21" s="261">
        <v>2159</v>
      </c>
      <c r="AJ21" s="261">
        <v>66</v>
      </c>
      <c r="AK21" s="261">
        <v>1603</v>
      </c>
      <c r="AL21" s="261">
        <v>8</v>
      </c>
      <c r="AM21" s="261">
        <v>487</v>
      </c>
      <c r="AN21" s="261">
        <v>81</v>
      </c>
      <c r="AO21" s="261">
        <v>1451</v>
      </c>
      <c r="AP21" s="261">
        <v>134</v>
      </c>
      <c r="AQ21" s="261">
        <v>2489</v>
      </c>
      <c r="AR21" s="261">
        <v>123</v>
      </c>
      <c r="AS21" s="261">
        <v>145</v>
      </c>
      <c r="AV21" s="370"/>
      <c r="AW21" s="370"/>
      <c r="AX21" s="370"/>
      <c r="AY21" s="370"/>
      <c r="AZ21" s="370"/>
      <c r="BA21" s="370"/>
      <c r="BB21" s="370"/>
      <c r="BC21" s="370"/>
      <c r="BD21" s="370"/>
      <c r="BE21" s="370"/>
      <c r="BF21" s="370"/>
      <c r="BG21" s="370"/>
      <c r="BH21" s="370"/>
      <c r="BI21" s="370"/>
      <c r="BJ21" s="370"/>
      <c r="BK21" s="370"/>
      <c r="BL21" s="370"/>
      <c r="BM21" s="370"/>
      <c r="BN21" s="370"/>
      <c r="BO21" s="370"/>
      <c r="BP21" s="370"/>
      <c r="BQ21" s="370"/>
      <c r="BR21" s="370"/>
    </row>
    <row r="22" spans="1:70" s="163" customFormat="1" ht="48" customHeight="1">
      <c r="A22" s="162" t="s">
        <v>476</v>
      </c>
      <c r="B22" s="261">
        <f t="shared" si="1"/>
        <v>4171</v>
      </c>
      <c r="C22" s="261">
        <f t="shared" si="1"/>
        <v>100208</v>
      </c>
      <c r="D22" s="261">
        <v>107</v>
      </c>
      <c r="E22" s="261">
        <v>4511</v>
      </c>
      <c r="F22" s="261">
        <v>92</v>
      </c>
      <c r="G22" s="261">
        <v>2234</v>
      </c>
      <c r="H22" s="261">
        <v>28</v>
      </c>
      <c r="I22" s="261">
        <v>696</v>
      </c>
      <c r="J22" s="261">
        <v>4</v>
      </c>
      <c r="K22" s="261">
        <v>128</v>
      </c>
      <c r="L22" s="261">
        <v>5</v>
      </c>
      <c r="M22" s="261">
        <v>59</v>
      </c>
      <c r="N22" s="261">
        <v>67</v>
      </c>
      <c r="O22" s="261">
        <v>1603</v>
      </c>
      <c r="P22" s="380">
        <v>0</v>
      </c>
      <c r="Q22" s="380">
        <v>0</v>
      </c>
      <c r="R22" s="261">
        <v>137</v>
      </c>
      <c r="S22" s="261">
        <v>4305</v>
      </c>
      <c r="T22" s="261">
        <v>140</v>
      </c>
      <c r="U22" s="261">
        <v>3323</v>
      </c>
      <c r="V22" s="261">
        <v>68</v>
      </c>
      <c r="W22" s="261">
        <v>1549</v>
      </c>
      <c r="X22" s="261">
        <v>2794</v>
      </c>
      <c r="Y22" s="261">
        <v>42013</v>
      </c>
      <c r="Z22" s="261">
        <v>151</v>
      </c>
      <c r="AA22" s="261">
        <v>3403</v>
      </c>
      <c r="AB22" s="261">
        <v>48</v>
      </c>
      <c r="AC22" s="261">
        <v>1031</v>
      </c>
      <c r="AD22" s="261">
        <v>3</v>
      </c>
      <c r="AE22" s="261">
        <v>90</v>
      </c>
      <c r="AF22" s="261">
        <v>216</v>
      </c>
      <c r="AG22" s="261">
        <v>4708</v>
      </c>
      <c r="AH22" s="261">
        <v>90</v>
      </c>
      <c r="AI22" s="261">
        <v>4115</v>
      </c>
      <c r="AJ22" s="261">
        <v>73</v>
      </c>
      <c r="AK22" s="261">
        <v>1619</v>
      </c>
      <c r="AL22" s="261">
        <v>32</v>
      </c>
      <c r="AM22" s="261">
        <v>22886</v>
      </c>
      <c r="AN22" s="261">
        <v>116</v>
      </c>
      <c r="AO22" s="261">
        <v>1935</v>
      </c>
      <c r="AP22" s="261">
        <v>164</v>
      </c>
      <c r="AQ22" s="261">
        <v>4606</v>
      </c>
      <c r="AR22" s="261">
        <v>124</v>
      </c>
      <c r="AS22" s="261">
        <v>160</v>
      </c>
      <c r="AV22" s="370"/>
      <c r="AW22" s="370"/>
      <c r="AX22" s="370"/>
      <c r="AY22" s="370"/>
      <c r="AZ22" s="370"/>
      <c r="BA22" s="370"/>
      <c r="BB22" s="370"/>
      <c r="BC22" s="370"/>
      <c r="BD22" s="370"/>
      <c r="BE22" s="370"/>
      <c r="BF22" s="370"/>
      <c r="BG22" s="370"/>
      <c r="BH22" s="370"/>
      <c r="BI22" s="370"/>
      <c r="BJ22" s="370"/>
      <c r="BK22" s="370"/>
      <c r="BL22" s="370"/>
      <c r="BM22" s="370"/>
      <c r="BN22" s="370"/>
      <c r="BO22" s="370"/>
      <c r="BP22" s="370"/>
      <c r="BQ22" s="370"/>
      <c r="BR22" s="370"/>
    </row>
    <row r="23" spans="1:70" s="163" customFormat="1" ht="48" customHeight="1">
      <c r="A23" s="162" t="s">
        <v>477</v>
      </c>
      <c r="B23" s="261">
        <f t="shared" si="1"/>
        <v>4477</v>
      </c>
      <c r="C23" s="261">
        <f t="shared" si="1"/>
        <v>86013</v>
      </c>
      <c r="D23" s="261">
        <v>98</v>
      </c>
      <c r="E23" s="261">
        <v>2190</v>
      </c>
      <c r="F23" s="261">
        <v>78</v>
      </c>
      <c r="G23" s="261">
        <v>1572</v>
      </c>
      <c r="H23" s="261">
        <v>37</v>
      </c>
      <c r="I23" s="261">
        <v>951</v>
      </c>
      <c r="J23" s="261">
        <v>3</v>
      </c>
      <c r="K23" s="261">
        <v>96</v>
      </c>
      <c r="L23" s="261">
        <v>3</v>
      </c>
      <c r="M23" s="261">
        <v>38</v>
      </c>
      <c r="N23" s="261">
        <v>93</v>
      </c>
      <c r="O23" s="261">
        <v>2761</v>
      </c>
      <c r="P23" s="261">
        <v>1</v>
      </c>
      <c r="Q23" s="261">
        <v>20</v>
      </c>
      <c r="R23" s="261">
        <v>203</v>
      </c>
      <c r="S23" s="261">
        <v>6931</v>
      </c>
      <c r="T23" s="261">
        <v>200</v>
      </c>
      <c r="U23" s="261">
        <v>6377</v>
      </c>
      <c r="V23" s="261">
        <v>93</v>
      </c>
      <c r="W23" s="261">
        <v>3292</v>
      </c>
      <c r="X23" s="261">
        <v>2787</v>
      </c>
      <c r="Y23" s="261">
        <v>41340</v>
      </c>
      <c r="Z23" s="261">
        <v>271</v>
      </c>
      <c r="AA23" s="261">
        <v>6339</v>
      </c>
      <c r="AB23" s="261">
        <v>106</v>
      </c>
      <c r="AC23" s="261">
        <v>2315</v>
      </c>
      <c r="AD23" s="380">
        <v>0</v>
      </c>
      <c r="AE23" s="380">
        <v>0</v>
      </c>
      <c r="AF23" s="261">
        <v>282</v>
      </c>
      <c r="AG23" s="261">
        <v>6515</v>
      </c>
      <c r="AH23" s="261">
        <v>46</v>
      </c>
      <c r="AI23" s="261">
        <v>1335</v>
      </c>
      <c r="AJ23" s="261">
        <v>53</v>
      </c>
      <c r="AK23" s="261">
        <v>1250</v>
      </c>
      <c r="AL23" s="261">
        <v>0</v>
      </c>
      <c r="AM23" s="261">
        <v>0</v>
      </c>
      <c r="AN23" s="261">
        <v>123</v>
      </c>
      <c r="AO23" s="261">
        <v>2691</v>
      </c>
      <c r="AP23" s="261">
        <v>122</v>
      </c>
      <c r="AQ23" s="261">
        <v>2302</v>
      </c>
      <c r="AR23" s="261">
        <v>113</v>
      </c>
      <c r="AS23" s="261">
        <v>131</v>
      </c>
      <c r="AV23" s="370"/>
      <c r="AW23" s="370"/>
      <c r="AX23" s="370"/>
      <c r="AY23" s="370"/>
      <c r="AZ23" s="370"/>
      <c r="BA23" s="370"/>
      <c r="BB23" s="370"/>
      <c r="BC23" s="370"/>
      <c r="BD23" s="370"/>
      <c r="BE23" s="370"/>
      <c r="BF23" s="370"/>
      <c r="BG23" s="370"/>
      <c r="BH23" s="370"/>
      <c r="BI23" s="370"/>
      <c r="BJ23" s="370"/>
      <c r="BK23" s="370"/>
      <c r="BL23" s="370"/>
      <c r="BM23" s="370"/>
      <c r="BN23" s="370"/>
      <c r="BO23" s="370"/>
      <c r="BP23" s="370"/>
      <c r="BQ23" s="370"/>
      <c r="BR23" s="370"/>
    </row>
    <row r="24" spans="1:47" ht="7.5" customHeight="1" thickBot="1">
      <c r="A24" s="29"/>
      <c r="B24" s="262"/>
      <c r="C24" s="262"/>
      <c r="D24" s="262"/>
      <c r="E24" s="262"/>
      <c r="F24" s="262"/>
      <c r="G24" s="262"/>
      <c r="H24" s="262"/>
      <c r="I24" s="262"/>
      <c r="J24" s="262"/>
      <c r="K24" s="262" t="s">
        <v>535</v>
      </c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7"/>
      <c r="AU24" s="7"/>
    </row>
    <row r="25" spans="1:45" s="30" customFormat="1" ht="19.5" customHeight="1">
      <c r="A25" s="30" t="s">
        <v>453</v>
      </c>
      <c r="B25" s="263"/>
      <c r="C25" s="263"/>
      <c r="D25" s="263" t="s">
        <v>454</v>
      </c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4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</row>
    <row r="26" spans="1:45" s="30" customFormat="1" ht="19.5" customHeight="1">
      <c r="A26" s="552" t="s">
        <v>342</v>
      </c>
      <c r="B26" s="552"/>
      <c r="C26" s="552"/>
      <c r="D26" s="552"/>
      <c r="E26" s="552"/>
      <c r="F26" s="552"/>
      <c r="G26" s="552"/>
      <c r="H26" s="552"/>
      <c r="I26" s="552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4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</row>
    <row r="27" spans="10:45" s="30" customFormat="1" ht="19.5" customHeight="1"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4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</row>
    <row r="28" spans="2:47" ht="19.5" customHeight="1"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5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7"/>
      <c r="AU28" s="7"/>
    </row>
    <row r="29" spans="1:45" s="165" customFormat="1" ht="25.5">
      <c r="A29" s="553"/>
      <c r="B29" s="553"/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</row>
    <row r="30" ht="13.5">
      <c r="U30" s="10"/>
    </row>
    <row r="31" ht="13.5">
      <c r="U31" s="10"/>
    </row>
    <row r="32" ht="13.5">
      <c r="U32" s="10"/>
    </row>
    <row r="33" ht="13.5">
      <c r="U33" s="10"/>
    </row>
    <row r="34" ht="13.5">
      <c r="U34" s="10"/>
    </row>
    <row r="35" ht="13.5">
      <c r="U35" s="10"/>
    </row>
    <row r="36" ht="13.5">
      <c r="U36" s="10"/>
    </row>
    <row r="37" ht="13.5">
      <c r="U37" s="10"/>
    </row>
    <row r="38" ht="13.5">
      <c r="U38" s="10"/>
    </row>
    <row r="39" ht="13.5">
      <c r="U39" s="10"/>
    </row>
    <row r="40" ht="13.5">
      <c r="U40" s="10"/>
    </row>
    <row r="41" ht="13.5">
      <c r="U41" s="10"/>
    </row>
    <row r="42" ht="13.5">
      <c r="U42" s="10"/>
    </row>
    <row r="43" ht="13.5">
      <c r="U43" s="10"/>
    </row>
    <row r="44" ht="13.5">
      <c r="U44" s="10"/>
    </row>
    <row r="45" ht="13.5">
      <c r="U45" s="10"/>
    </row>
    <row r="46" ht="13.5">
      <c r="U46" s="10"/>
    </row>
    <row r="47" ht="13.5">
      <c r="U47" s="10"/>
    </row>
    <row r="48" ht="13.5">
      <c r="U48" s="10"/>
    </row>
    <row r="49" ht="13.5">
      <c r="U49" s="10"/>
    </row>
    <row r="50" ht="13.5">
      <c r="U50" s="10"/>
    </row>
    <row r="51" ht="13.5">
      <c r="U51" s="10"/>
    </row>
    <row r="52" ht="13.5">
      <c r="U52" s="10"/>
    </row>
    <row r="53" ht="13.5">
      <c r="U53" s="10"/>
    </row>
    <row r="54" ht="13.5">
      <c r="U54" s="10"/>
    </row>
  </sheetData>
  <sheetProtection/>
  <mergeCells count="27">
    <mergeCell ref="AP3:AQ3"/>
    <mergeCell ref="AR3:AR4"/>
    <mergeCell ref="AS3:AS4"/>
    <mergeCell ref="A26:I26"/>
    <mergeCell ref="A29:U29"/>
    <mergeCell ref="AD3:AE3"/>
    <mergeCell ref="AF3:AG3"/>
    <mergeCell ref="AH3:AI3"/>
    <mergeCell ref="AJ3:AK3"/>
    <mergeCell ref="AL3:AM3"/>
    <mergeCell ref="AN3:AO3"/>
    <mergeCell ref="R3:S3"/>
    <mergeCell ref="T3:U3"/>
    <mergeCell ref="V3:W3"/>
    <mergeCell ref="X3:Y3"/>
    <mergeCell ref="Z3:AA3"/>
    <mergeCell ref="AB3:AC3"/>
    <mergeCell ref="A1:U1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4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U603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5.25390625" style="7" customWidth="1"/>
    <col min="2" max="2" width="11.625" style="7" customWidth="1"/>
    <col min="3" max="3" width="9.00390625" style="246" customWidth="1"/>
    <col min="4" max="15" width="8.25390625" style="246" customWidth="1"/>
    <col min="16" max="25" width="8.25390625" style="7" customWidth="1"/>
    <col min="26" max="16384" width="9.00390625" style="7" customWidth="1"/>
  </cols>
  <sheetData>
    <row r="1" spans="1:15" s="381" customFormat="1" ht="24">
      <c r="A1" s="558" t="s">
        <v>340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</row>
    <row r="2" spans="3:15" s="14" customFormat="1" ht="9" customHeight="1"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s="16" customFormat="1" ht="18" customHeight="1" thickBot="1">
      <c r="A3" s="15"/>
      <c r="B3" s="15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559" t="s">
        <v>214</v>
      </c>
      <c r="O3" s="559"/>
    </row>
    <row r="4" spans="1:47" s="18" customFormat="1" ht="24" customHeight="1">
      <c r="A4" s="560" t="s">
        <v>163</v>
      </c>
      <c r="B4" s="562" t="s">
        <v>217</v>
      </c>
      <c r="C4" s="564" t="s">
        <v>216</v>
      </c>
      <c r="D4" s="514" t="s">
        <v>221</v>
      </c>
      <c r="E4" s="514"/>
      <c r="F4" s="514"/>
      <c r="G4" s="514"/>
      <c r="H4" s="514" t="s">
        <v>126</v>
      </c>
      <c r="I4" s="514"/>
      <c r="J4" s="514"/>
      <c r="K4" s="514"/>
      <c r="L4" s="515" t="s">
        <v>125</v>
      </c>
      <c r="M4" s="516"/>
      <c r="N4" s="516"/>
      <c r="O4" s="5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47" s="18" customFormat="1" ht="24" customHeight="1">
      <c r="A5" s="561"/>
      <c r="B5" s="563"/>
      <c r="C5" s="565"/>
      <c r="D5" s="274" t="s">
        <v>13</v>
      </c>
      <c r="E5" s="274" t="s">
        <v>218</v>
      </c>
      <c r="F5" s="274" t="s">
        <v>219</v>
      </c>
      <c r="G5" s="274" t="s">
        <v>220</v>
      </c>
      <c r="H5" s="274" t="s">
        <v>13</v>
      </c>
      <c r="I5" s="274" t="s">
        <v>218</v>
      </c>
      <c r="J5" s="274" t="s">
        <v>219</v>
      </c>
      <c r="K5" s="274" t="s">
        <v>220</v>
      </c>
      <c r="L5" s="274" t="s">
        <v>13</v>
      </c>
      <c r="M5" s="274" t="s">
        <v>218</v>
      </c>
      <c r="N5" s="274" t="s">
        <v>219</v>
      </c>
      <c r="O5" s="275" t="s">
        <v>220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7" s="18" customFormat="1" ht="6" customHeight="1">
      <c r="A6" s="19"/>
      <c r="B6" s="20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s="18" customFormat="1" ht="21" customHeight="1">
      <c r="A7" s="554" t="s">
        <v>208</v>
      </c>
      <c r="B7" s="20" t="s">
        <v>479</v>
      </c>
      <c r="C7" s="276">
        <v>119244</v>
      </c>
      <c r="D7" s="276">
        <v>4302</v>
      </c>
      <c r="E7" s="276">
        <v>3570</v>
      </c>
      <c r="F7" s="276">
        <v>180</v>
      </c>
      <c r="G7" s="276">
        <v>552</v>
      </c>
      <c r="H7" s="276">
        <v>96870</v>
      </c>
      <c r="I7" s="276">
        <v>26749</v>
      </c>
      <c r="J7" s="276">
        <v>16315</v>
      </c>
      <c r="K7" s="276">
        <v>53806</v>
      </c>
      <c r="L7" s="276">
        <v>18072</v>
      </c>
      <c r="M7" s="276">
        <v>8566</v>
      </c>
      <c r="N7" s="276">
        <v>1274</v>
      </c>
      <c r="O7" s="276">
        <v>8232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s="18" customFormat="1" ht="21" customHeight="1">
      <c r="A8" s="554"/>
      <c r="B8" s="20">
        <v>22</v>
      </c>
      <c r="C8" s="224">
        <v>111658</v>
      </c>
      <c r="D8" s="224">
        <v>4243</v>
      </c>
      <c r="E8" s="224">
        <v>3447</v>
      </c>
      <c r="F8" s="224">
        <v>239</v>
      </c>
      <c r="G8" s="224">
        <v>557</v>
      </c>
      <c r="H8" s="224">
        <v>91737</v>
      </c>
      <c r="I8" s="224">
        <v>22296</v>
      </c>
      <c r="J8" s="224">
        <v>13934</v>
      </c>
      <c r="K8" s="224">
        <v>55507</v>
      </c>
      <c r="L8" s="224">
        <v>15678</v>
      </c>
      <c r="M8" s="224">
        <v>6728</v>
      </c>
      <c r="N8" s="224">
        <v>1830</v>
      </c>
      <c r="O8" s="224">
        <v>7120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18" customFormat="1" ht="21" customHeight="1">
      <c r="A9" s="554"/>
      <c r="B9" s="20">
        <v>23</v>
      </c>
      <c r="C9" s="224">
        <v>108582</v>
      </c>
      <c r="D9" s="224">
        <v>4389</v>
      </c>
      <c r="E9" s="224">
        <v>3633</v>
      </c>
      <c r="F9" s="224">
        <v>283</v>
      </c>
      <c r="G9" s="224">
        <v>473</v>
      </c>
      <c r="H9" s="224">
        <v>88809</v>
      </c>
      <c r="I9" s="224">
        <v>22925</v>
      </c>
      <c r="J9" s="224">
        <v>13629</v>
      </c>
      <c r="K9" s="224">
        <v>52255</v>
      </c>
      <c r="L9" s="224">
        <v>15384</v>
      </c>
      <c r="M9" s="224">
        <v>6587</v>
      </c>
      <c r="N9" s="224">
        <v>2242</v>
      </c>
      <c r="O9" s="224">
        <v>6555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s="18" customFormat="1" ht="21" customHeight="1">
      <c r="A10" s="554"/>
      <c r="B10" s="20">
        <v>24</v>
      </c>
      <c r="C10" s="224">
        <v>112067</v>
      </c>
      <c r="D10" s="224">
        <v>4325</v>
      </c>
      <c r="E10" s="224">
        <v>3221</v>
      </c>
      <c r="F10" s="224">
        <v>307</v>
      </c>
      <c r="G10" s="224">
        <v>797</v>
      </c>
      <c r="H10" s="224">
        <v>91665</v>
      </c>
      <c r="I10" s="224">
        <v>24573</v>
      </c>
      <c r="J10" s="224">
        <v>14170</v>
      </c>
      <c r="K10" s="224">
        <v>52922</v>
      </c>
      <c r="L10" s="224">
        <v>16077</v>
      </c>
      <c r="M10" s="224">
        <v>6468</v>
      </c>
      <c r="N10" s="224">
        <v>2371</v>
      </c>
      <c r="O10" s="224">
        <v>7238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18" customFormat="1" ht="21" customHeight="1">
      <c r="A11" s="554"/>
      <c r="B11" s="156">
        <v>25</v>
      </c>
      <c r="C11" s="207">
        <f aca="true" t="shared" si="0" ref="C11:O11">C17+C23+C29+C35+C41</f>
        <v>100207</v>
      </c>
      <c r="D11" s="207">
        <f t="shared" si="0"/>
        <v>3671</v>
      </c>
      <c r="E11" s="207">
        <f t="shared" si="0"/>
        <v>2303</v>
      </c>
      <c r="F11" s="207">
        <f t="shared" si="0"/>
        <v>267</v>
      </c>
      <c r="G11" s="207">
        <f t="shared" si="0"/>
        <v>1101</v>
      </c>
      <c r="H11" s="207">
        <f t="shared" si="0"/>
        <v>81438</v>
      </c>
      <c r="I11" s="207">
        <f t="shared" si="0"/>
        <v>19694</v>
      </c>
      <c r="J11" s="207">
        <f t="shared" si="0"/>
        <v>11518</v>
      </c>
      <c r="K11" s="207">
        <f t="shared" si="0"/>
        <v>50226</v>
      </c>
      <c r="L11" s="207">
        <f t="shared" si="0"/>
        <v>15098</v>
      </c>
      <c r="M11" s="207">
        <f t="shared" si="0"/>
        <v>6361</v>
      </c>
      <c r="N11" s="207">
        <f t="shared" si="0"/>
        <v>2287</v>
      </c>
      <c r="O11" s="207">
        <f t="shared" si="0"/>
        <v>6450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s="18" customFormat="1" ht="21" customHeight="1">
      <c r="A12" s="328"/>
      <c r="B12" s="20"/>
      <c r="C12" s="278"/>
      <c r="D12" s="278"/>
      <c r="E12" s="278"/>
      <c r="F12" s="278"/>
      <c r="G12" s="278"/>
      <c r="H12" s="278"/>
      <c r="I12" s="278"/>
      <c r="J12" s="278"/>
      <c r="K12" s="278"/>
      <c r="L12" s="277"/>
      <c r="M12" s="277"/>
      <c r="N12" s="277"/>
      <c r="O12" s="27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18" customFormat="1" ht="15" customHeight="1">
      <c r="A13" s="555" t="s">
        <v>223</v>
      </c>
      <c r="B13" s="20" t="s">
        <v>479</v>
      </c>
      <c r="C13" s="276">
        <v>42894</v>
      </c>
      <c r="D13" s="276">
        <v>1190</v>
      </c>
      <c r="E13" s="224">
        <v>482</v>
      </c>
      <c r="F13" s="280">
        <v>180</v>
      </c>
      <c r="G13" s="224">
        <v>528</v>
      </c>
      <c r="H13" s="276">
        <v>41620</v>
      </c>
      <c r="I13" s="224">
        <v>4006</v>
      </c>
      <c r="J13" s="224">
        <v>8076</v>
      </c>
      <c r="K13" s="224">
        <v>29538</v>
      </c>
      <c r="L13" s="276">
        <v>84</v>
      </c>
      <c r="M13" s="276">
        <v>52</v>
      </c>
      <c r="N13" s="276">
        <v>32</v>
      </c>
      <c r="O13" s="281">
        <v>0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s="18" customFormat="1" ht="21" customHeight="1">
      <c r="A14" s="555"/>
      <c r="B14" s="20">
        <v>22</v>
      </c>
      <c r="C14" s="224">
        <v>36198</v>
      </c>
      <c r="D14" s="224">
        <v>1255</v>
      </c>
      <c r="E14" s="224">
        <v>540</v>
      </c>
      <c r="F14" s="280">
        <v>234</v>
      </c>
      <c r="G14" s="224">
        <v>481</v>
      </c>
      <c r="H14" s="224">
        <v>34903</v>
      </c>
      <c r="I14" s="224">
        <v>3022</v>
      </c>
      <c r="J14" s="224">
        <v>6799</v>
      </c>
      <c r="K14" s="224">
        <v>25082</v>
      </c>
      <c r="L14" s="276">
        <v>40</v>
      </c>
      <c r="M14" s="276">
        <v>10</v>
      </c>
      <c r="N14" s="276">
        <v>30</v>
      </c>
      <c r="O14" s="281">
        <v>0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18" customFormat="1" ht="21" customHeight="1">
      <c r="A15" s="555"/>
      <c r="B15" s="20">
        <v>23</v>
      </c>
      <c r="C15" s="224">
        <v>29179</v>
      </c>
      <c r="D15" s="224">
        <v>1362</v>
      </c>
      <c r="E15" s="224">
        <v>718</v>
      </c>
      <c r="F15" s="224">
        <v>283</v>
      </c>
      <c r="G15" s="224">
        <v>361</v>
      </c>
      <c r="H15" s="224">
        <v>27786</v>
      </c>
      <c r="I15" s="224">
        <v>2012</v>
      </c>
      <c r="J15" s="224">
        <v>5227</v>
      </c>
      <c r="K15" s="224">
        <v>20547</v>
      </c>
      <c r="L15" s="224">
        <v>31</v>
      </c>
      <c r="M15" s="224">
        <v>15</v>
      </c>
      <c r="N15" s="224">
        <v>16</v>
      </c>
      <c r="O15" s="281">
        <v>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s="18" customFormat="1" ht="21" customHeight="1">
      <c r="A16" s="555"/>
      <c r="B16" s="20">
        <v>24</v>
      </c>
      <c r="C16" s="224">
        <v>31629</v>
      </c>
      <c r="D16" s="224">
        <v>1486</v>
      </c>
      <c r="E16" s="224">
        <v>733</v>
      </c>
      <c r="F16" s="224">
        <v>295</v>
      </c>
      <c r="G16" s="224">
        <v>458</v>
      </c>
      <c r="H16" s="224">
        <v>30100</v>
      </c>
      <c r="I16" s="224">
        <v>3381</v>
      </c>
      <c r="J16" s="224">
        <v>6399</v>
      </c>
      <c r="K16" s="224">
        <v>20320</v>
      </c>
      <c r="L16" s="224">
        <v>43</v>
      </c>
      <c r="M16" s="224">
        <v>39</v>
      </c>
      <c r="N16" s="224">
        <v>4</v>
      </c>
      <c r="O16" s="281">
        <v>0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s="18" customFormat="1" ht="21" customHeight="1">
      <c r="A17" s="555"/>
      <c r="B17" s="156">
        <v>25</v>
      </c>
      <c r="C17" s="207">
        <f>SUM(D17,H17,L17)</f>
        <v>30163</v>
      </c>
      <c r="D17" s="207">
        <f>SUM(E17:G17)</f>
        <v>1486</v>
      </c>
      <c r="E17" s="207">
        <v>630</v>
      </c>
      <c r="F17" s="207">
        <v>264</v>
      </c>
      <c r="G17" s="207">
        <v>592</v>
      </c>
      <c r="H17" s="207">
        <f>SUM(I17:K17)</f>
        <v>28658</v>
      </c>
      <c r="I17" s="207">
        <v>2817</v>
      </c>
      <c r="J17" s="207">
        <v>5895</v>
      </c>
      <c r="K17" s="207">
        <v>19946</v>
      </c>
      <c r="L17" s="207">
        <f>SUM(M17:O17)</f>
        <v>19</v>
      </c>
      <c r="M17" s="207">
        <v>9</v>
      </c>
      <c r="N17" s="207">
        <v>10</v>
      </c>
      <c r="O17" s="382">
        <v>0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s="18" customFormat="1" ht="21" customHeight="1">
      <c r="A18" s="21"/>
      <c r="B18" s="20"/>
      <c r="C18" s="279" t="s">
        <v>508</v>
      </c>
      <c r="D18" s="279" t="s">
        <v>508</v>
      </c>
      <c r="E18" s="279"/>
      <c r="F18" s="279"/>
      <c r="G18" s="279"/>
      <c r="H18" s="279" t="s">
        <v>508</v>
      </c>
      <c r="I18" s="279"/>
      <c r="J18" s="279"/>
      <c r="K18" s="279"/>
      <c r="L18" s="282" t="s">
        <v>508</v>
      </c>
      <c r="M18" s="282"/>
      <c r="N18" s="282"/>
      <c r="O18" s="282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s="18" customFormat="1" ht="15" customHeight="1">
      <c r="A19" s="555" t="s">
        <v>426</v>
      </c>
      <c r="B19" s="20" t="s">
        <v>479</v>
      </c>
      <c r="C19" s="276">
        <v>26698</v>
      </c>
      <c r="D19" s="276">
        <v>869</v>
      </c>
      <c r="E19" s="224">
        <v>869</v>
      </c>
      <c r="F19" s="281">
        <v>0</v>
      </c>
      <c r="G19" s="281">
        <v>0</v>
      </c>
      <c r="H19" s="276">
        <v>22503</v>
      </c>
      <c r="I19" s="224">
        <v>8524</v>
      </c>
      <c r="J19" s="224">
        <v>2513</v>
      </c>
      <c r="K19" s="224">
        <v>11466</v>
      </c>
      <c r="L19" s="276">
        <v>3326</v>
      </c>
      <c r="M19" s="272">
        <v>2628</v>
      </c>
      <c r="N19" s="272">
        <v>392</v>
      </c>
      <c r="O19" s="272">
        <v>306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s="18" customFormat="1" ht="21" customHeight="1">
      <c r="A20" s="555"/>
      <c r="B20" s="20">
        <v>22</v>
      </c>
      <c r="C20" s="224">
        <v>26073</v>
      </c>
      <c r="D20" s="224">
        <v>713</v>
      </c>
      <c r="E20" s="224">
        <v>713</v>
      </c>
      <c r="F20" s="281">
        <v>0</v>
      </c>
      <c r="G20" s="281">
        <v>0</v>
      </c>
      <c r="H20" s="224">
        <v>22507</v>
      </c>
      <c r="I20" s="224">
        <v>8245</v>
      </c>
      <c r="J20" s="224">
        <v>2551</v>
      </c>
      <c r="K20" s="224">
        <v>11711</v>
      </c>
      <c r="L20" s="224">
        <v>2853</v>
      </c>
      <c r="M20" s="224">
        <v>2044</v>
      </c>
      <c r="N20" s="224">
        <v>565</v>
      </c>
      <c r="O20" s="224">
        <v>244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s="18" customFormat="1" ht="21" customHeight="1">
      <c r="A21" s="555"/>
      <c r="B21" s="20">
        <v>23</v>
      </c>
      <c r="C21" s="224">
        <v>25388</v>
      </c>
      <c r="D21" s="224">
        <v>694</v>
      </c>
      <c r="E21" s="224">
        <v>654</v>
      </c>
      <c r="F21" s="281">
        <v>0</v>
      </c>
      <c r="G21" s="280">
        <v>40</v>
      </c>
      <c r="H21" s="224">
        <v>22086</v>
      </c>
      <c r="I21" s="224">
        <v>7843</v>
      </c>
      <c r="J21" s="224">
        <v>2827</v>
      </c>
      <c r="K21" s="224">
        <v>11416</v>
      </c>
      <c r="L21" s="224">
        <v>2608</v>
      </c>
      <c r="M21" s="224">
        <v>1984</v>
      </c>
      <c r="N21" s="224">
        <v>351</v>
      </c>
      <c r="O21" s="224">
        <v>273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s="18" customFormat="1" ht="21" customHeight="1">
      <c r="A22" s="555"/>
      <c r="B22" s="20">
        <v>24</v>
      </c>
      <c r="C22" s="224">
        <v>24553</v>
      </c>
      <c r="D22" s="224">
        <v>1001</v>
      </c>
      <c r="E22" s="224">
        <v>730</v>
      </c>
      <c r="F22" s="281">
        <v>0</v>
      </c>
      <c r="G22" s="280">
        <v>271</v>
      </c>
      <c r="H22" s="224">
        <v>20825</v>
      </c>
      <c r="I22" s="224">
        <v>7479</v>
      </c>
      <c r="J22" s="224">
        <v>2363</v>
      </c>
      <c r="K22" s="224">
        <v>10983</v>
      </c>
      <c r="L22" s="224">
        <v>2727</v>
      </c>
      <c r="M22" s="224">
        <v>1874</v>
      </c>
      <c r="N22" s="224">
        <v>437</v>
      </c>
      <c r="O22" s="224">
        <v>416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s="18" customFormat="1" ht="21" customHeight="1">
      <c r="A23" s="555"/>
      <c r="B23" s="156">
        <v>25</v>
      </c>
      <c r="C23" s="207">
        <f>SUM(D23,H23,L23)</f>
        <v>20507</v>
      </c>
      <c r="D23" s="207">
        <f>SUM(E23:G23)</f>
        <v>631</v>
      </c>
      <c r="E23" s="207">
        <v>447</v>
      </c>
      <c r="F23" s="281">
        <v>0</v>
      </c>
      <c r="G23" s="207">
        <v>184</v>
      </c>
      <c r="H23" s="207">
        <f>SUM(I23:K23)</f>
        <v>17158</v>
      </c>
      <c r="I23" s="207">
        <v>5495</v>
      </c>
      <c r="J23" s="207">
        <v>2295</v>
      </c>
      <c r="K23" s="207">
        <v>9368</v>
      </c>
      <c r="L23" s="207">
        <f>SUM(M23:O23)</f>
        <v>2718</v>
      </c>
      <c r="M23" s="207">
        <v>1962</v>
      </c>
      <c r="N23" s="207">
        <v>380</v>
      </c>
      <c r="O23" s="382">
        <v>376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s="18" customFormat="1" ht="21" customHeight="1">
      <c r="A24" s="21"/>
      <c r="B24" s="20"/>
      <c r="C24" s="279" t="s">
        <v>508</v>
      </c>
      <c r="D24" s="279" t="s">
        <v>508</v>
      </c>
      <c r="E24" s="279"/>
      <c r="F24" s="279"/>
      <c r="G24" s="279"/>
      <c r="H24" s="279" t="s">
        <v>508</v>
      </c>
      <c r="I24" s="279"/>
      <c r="J24" s="279"/>
      <c r="K24" s="279"/>
      <c r="L24" s="282" t="s">
        <v>508</v>
      </c>
      <c r="M24" s="282"/>
      <c r="N24" s="282"/>
      <c r="O24" s="282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s="18" customFormat="1" ht="15" customHeight="1">
      <c r="A25" s="556" t="s">
        <v>427</v>
      </c>
      <c r="B25" s="20" t="s">
        <v>479</v>
      </c>
      <c r="C25" s="276">
        <v>22834</v>
      </c>
      <c r="D25" s="276">
        <v>914</v>
      </c>
      <c r="E25" s="224">
        <v>890</v>
      </c>
      <c r="F25" s="281">
        <v>0</v>
      </c>
      <c r="G25" s="224">
        <v>24</v>
      </c>
      <c r="H25" s="276">
        <v>11705</v>
      </c>
      <c r="I25" s="224">
        <v>3133</v>
      </c>
      <c r="J25" s="224">
        <v>1517</v>
      </c>
      <c r="K25" s="224">
        <v>7055</v>
      </c>
      <c r="L25" s="276">
        <v>10215</v>
      </c>
      <c r="M25" s="272">
        <v>3909</v>
      </c>
      <c r="N25" s="272">
        <v>624</v>
      </c>
      <c r="O25" s="272">
        <v>5682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s="18" customFormat="1" ht="21" customHeight="1">
      <c r="A26" s="556"/>
      <c r="B26" s="20">
        <v>22</v>
      </c>
      <c r="C26" s="224">
        <v>24156</v>
      </c>
      <c r="D26" s="224">
        <v>938</v>
      </c>
      <c r="E26" s="224">
        <v>938</v>
      </c>
      <c r="F26" s="281">
        <v>0</v>
      </c>
      <c r="G26" s="281">
        <v>0</v>
      </c>
      <c r="H26" s="224">
        <v>15607</v>
      </c>
      <c r="I26" s="224">
        <v>3381</v>
      </c>
      <c r="J26" s="224">
        <v>2128</v>
      </c>
      <c r="K26" s="224">
        <v>10098</v>
      </c>
      <c r="L26" s="224">
        <v>7611</v>
      </c>
      <c r="M26" s="224">
        <v>2962</v>
      </c>
      <c r="N26" s="224">
        <v>720</v>
      </c>
      <c r="O26" s="224">
        <v>3929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s="18" customFormat="1" ht="21" customHeight="1">
      <c r="A27" s="556"/>
      <c r="B27" s="20">
        <v>23</v>
      </c>
      <c r="C27" s="224">
        <v>26998</v>
      </c>
      <c r="D27" s="224">
        <v>1064</v>
      </c>
      <c r="E27" s="224">
        <v>1064</v>
      </c>
      <c r="F27" s="281">
        <v>0</v>
      </c>
      <c r="G27" s="281">
        <v>0</v>
      </c>
      <c r="H27" s="224">
        <v>17661</v>
      </c>
      <c r="I27" s="224">
        <v>3388</v>
      </c>
      <c r="J27" s="224">
        <v>3420</v>
      </c>
      <c r="K27" s="224">
        <v>10853</v>
      </c>
      <c r="L27" s="224">
        <v>8273</v>
      </c>
      <c r="M27" s="224">
        <v>2545</v>
      </c>
      <c r="N27" s="224">
        <v>1484</v>
      </c>
      <c r="O27" s="224">
        <v>4244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s="18" customFormat="1" ht="21" customHeight="1">
      <c r="A28" s="556"/>
      <c r="B28" s="20">
        <v>24</v>
      </c>
      <c r="C28" s="224">
        <v>28545</v>
      </c>
      <c r="D28" s="224">
        <v>864</v>
      </c>
      <c r="E28" s="224">
        <v>864</v>
      </c>
      <c r="F28" s="281">
        <v>0</v>
      </c>
      <c r="G28" s="281">
        <v>0</v>
      </c>
      <c r="H28" s="224">
        <v>18453</v>
      </c>
      <c r="I28" s="224">
        <v>4197</v>
      </c>
      <c r="J28" s="224">
        <v>3342</v>
      </c>
      <c r="K28" s="224">
        <v>10914</v>
      </c>
      <c r="L28" s="224">
        <v>9228</v>
      </c>
      <c r="M28" s="224">
        <v>2445</v>
      </c>
      <c r="N28" s="224">
        <v>1697</v>
      </c>
      <c r="O28" s="224">
        <v>5086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8" customFormat="1" ht="21" customHeight="1">
      <c r="A29" s="556"/>
      <c r="B29" s="156">
        <v>25</v>
      </c>
      <c r="C29" s="207">
        <f>SUM(D29,H29,L29)</f>
        <v>23200</v>
      </c>
      <c r="D29" s="207">
        <f>SUM(E29:G29)</f>
        <v>564</v>
      </c>
      <c r="E29" s="207">
        <v>429</v>
      </c>
      <c r="F29" s="281">
        <v>0</v>
      </c>
      <c r="G29" s="382">
        <v>135</v>
      </c>
      <c r="H29" s="207">
        <f>SUM(I29:K29)</f>
        <v>14866</v>
      </c>
      <c r="I29" s="207">
        <v>3615</v>
      </c>
      <c r="J29" s="207">
        <v>1376</v>
      </c>
      <c r="K29" s="207">
        <v>9875</v>
      </c>
      <c r="L29" s="207">
        <f>SUM(M29:O29)</f>
        <v>7770</v>
      </c>
      <c r="M29" s="207">
        <v>2339</v>
      </c>
      <c r="N29" s="207">
        <v>1557</v>
      </c>
      <c r="O29" s="382">
        <v>3874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s="18" customFormat="1" ht="21" customHeight="1">
      <c r="A30" s="21"/>
      <c r="B30" s="20"/>
      <c r="C30" s="279" t="s">
        <v>508</v>
      </c>
      <c r="D30" s="279" t="s">
        <v>508</v>
      </c>
      <c r="E30" s="279"/>
      <c r="F30" s="279"/>
      <c r="G30" s="279"/>
      <c r="H30" s="279" t="s">
        <v>508</v>
      </c>
      <c r="I30" s="279"/>
      <c r="J30" s="279"/>
      <c r="K30" s="279"/>
      <c r="L30" s="282" t="s">
        <v>508</v>
      </c>
      <c r="M30" s="282"/>
      <c r="N30" s="282"/>
      <c r="O30" s="282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47" s="18" customFormat="1" ht="15" customHeight="1">
      <c r="A31" s="555" t="s">
        <v>222</v>
      </c>
      <c r="B31" s="20" t="s">
        <v>479</v>
      </c>
      <c r="C31" s="276">
        <v>15406</v>
      </c>
      <c r="D31" s="276">
        <v>704</v>
      </c>
      <c r="E31" s="224">
        <v>704</v>
      </c>
      <c r="F31" s="281">
        <v>0</v>
      </c>
      <c r="G31" s="281">
        <v>0</v>
      </c>
      <c r="H31" s="276">
        <v>12392</v>
      </c>
      <c r="I31" s="224">
        <v>8467</v>
      </c>
      <c r="J31" s="224">
        <v>2657</v>
      </c>
      <c r="K31" s="224">
        <v>1268</v>
      </c>
      <c r="L31" s="276">
        <v>2310</v>
      </c>
      <c r="M31" s="272">
        <v>1540</v>
      </c>
      <c r="N31" s="272">
        <v>40</v>
      </c>
      <c r="O31" s="272">
        <v>730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47" s="18" customFormat="1" ht="21" customHeight="1">
      <c r="A32" s="555"/>
      <c r="B32" s="20">
        <v>22</v>
      </c>
      <c r="C32" s="224">
        <v>13463</v>
      </c>
      <c r="D32" s="224">
        <v>607</v>
      </c>
      <c r="E32" s="284">
        <v>526</v>
      </c>
      <c r="F32" s="280">
        <v>5</v>
      </c>
      <c r="G32" s="280">
        <v>76</v>
      </c>
      <c r="H32" s="224">
        <v>9498</v>
      </c>
      <c r="I32" s="224">
        <v>4279</v>
      </c>
      <c r="J32" s="224">
        <v>1157</v>
      </c>
      <c r="K32" s="224">
        <v>4062</v>
      </c>
      <c r="L32" s="224">
        <v>3358</v>
      </c>
      <c r="M32" s="224">
        <v>1257</v>
      </c>
      <c r="N32" s="224">
        <v>357</v>
      </c>
      <c r="O32" s="224">
        <v>1744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s="18" customFormat="1" ht="21" customHeight="1">
      <c r="A33" s="555"/>
      <c r="B33" s="20">
        <v>23</v>
      </c>
      <c r="C33" s="224">
        <v>13789</v>
      </c>
      <c r="D33" s="224">
        <v>609</v>
      </c>
      <c r="E33" s="224">
        <v>537</v>
      </c>
      <c r="F33" s="281">
        <v>0</v>
      </c>
      <c r="G33" s="224">
        <v>72</v>
      </c>
      <c r="H33" s="224">
        <v>10533</v>
      </c>
      <c r="I33" s="224">
        <v>4870</v>
      </c>
      <c r="J33" s="224">
        <v>719</v>
      </c>
      <c r="K33" s="224">
        <v>4944</v>
      </c>
      <c r="L33" s="224">
        <v>2647</v>
      </c>
      <c r="M33" s="224">
        <v>1136</v>
      </c>
      <c r="N33" s="224">
        <v>298</v>
      </c>
      <c r="O33" s="224">
        <v>1213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s="18" customFormat="1" ht="21" customHeight="1">
      <c r="A34" s="555"/>
      <c r="B34" s="20">
        <v>24</v>
      </c>
      <c r="C34" s="224">
        <v>14653</v>
      </c>
      <c r="D34" s="224">
        <v>555</v>
      </c>
      <c r="E34" s="224">
        <v>475</v>
      </c>
      <c r="F34" s="281">
        <v>12</v>
      </c>
      <c r="G34" s="224">
        <v>68</v>
      </c>
      <c r="H34" s="224">
        <v>11551</v>
      </c>
      <c r="I34" s="224">
        <v>5027</v>
      </c>
      <c r="J34" s="224">
        <v>782</v>
      </c>
      <c r="K34" s="224">
        <v>5742</v>
      </c>
      <c r="L34" s="224">
        <v>2547</v>
      </c>
      <c r="M34" s="224">
        <v>1224</v>
      </c>
      <c r="N34" s="224">
        <v>196</v>
      </c>
      <c r="O34" s="224">
        <v>1127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s="18" customFormat="1" ht="21" customHeight="1">
      <c r="A35" s="555"/>
      <c r="B35" s="156">
        <v>25</v>
      </c>
      <c r="C35" s="207">
        <f>SUM(D35,H35,L35)</f>
        <v>14202</v>
      </c>
      <c r="D35" s="207">
        <f>SUM(E35:G35)</f>
        <v>414</v>
      </c>
      <c r="E35" s="207">
        <v>351</v>
      </c>
      <c r="F35" s="207">
        <v>2</v>
      </c>
      <c r="G35" s="207">
        <v>61</v>
      </c>
      <c r="H35" s="207">
        <f>SUM(I35:K35)</f>
        <v>10675</v>
      </c>
      <c r="I35" s="207">
        <v>4284</v>
      </c>
      <c r="J35" s="207">
        <v>867</v>
      </c>
      <c r="K35" s="207">
        <v>5524</v>
      </c>
      <c r="L35" s="207">
        <f>SUM(M35:O35)</f>
        <v>3113</v>
      </c>
      <c r="M35" s="207">
        <v>1516</v>
      </c>
      <c r="N35" s="207">
        <v>218</v>
      </c>
      <c r="O35" s="382">
        <v>1379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s="18" customFormat="1" ht="21" customHeight="1">
      <c r="A36" s="21"/>
      <c r="B36" s="20"/>
      <c r="C36" s="279" t="s">
        <v>508</v>
      </c>
      <c r="D36" s="279" t="s">
        <v>508</v>
      </c>
      <c r="E36" s="279"/>
      <c r="F36" s="279"/>
      <c r="G36" s="279"/>
      <c r="H36" s="279" t="s">
        <v>508</v>
      </c>
      <c r="I36" s="279"/>
      <c r="J36" s="279"/>
      <c r="K36" s="279"/>
      <c r="L36" s="282" t="s">
        <v>508</v>
      </c>
      <c r="M36" s="282"/>
      <c r="N36" s="282"/>
      <c r="O36" s="282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s="18" customFormat="1" ht="15" customHeight="1">
      <c r="A37" s="557" t="s">
        <v>215</v>
      </c>
      <c r="B37" s="20" t="s">
        <v>479</v>
      </c>
      <c r="C37" s="276">
        <v>11412</v>
      </c>
      <c r="D37" s="276">
        <v>625</v>
      </c>
      <c r="E37" s="224">
        <v>625</v>
      </c>
      <c r="F37" s="281">
        <v>0</v>
      </c>
      <c r="G37" s="281">
        <v>0</v>
      </c>
      <c r="H37" s="276">
        <v>8650</v>
      </c>
      <c r="I37" s="224">
        <v>2619</v>
      </c>
      <c r="J37" s="224">
        <v>1552</v>
      </c>
      <c r="K37" s="224">
        <v>4479</v>
      </c>
      <c r="L37" s="276">
        <v>2137</v>
      </c>
      <c r="M37" s="272">
        <v>437</v>
      </c>
      <c r="N37" s="272">
        <v>186</v>
      </c>
      <c r="O37" s="272">
        <v>1514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s="18" customFormat="1" ht="21" customHeight="1">
      <c r="A38" s="557"/>
      <c r="B38" s="20">
        <v>22</v>
      </c>
      <c r="C38" s="224">
        <v>11768</v>
      </c>
      <c r="D38" s="224">
        <v>730</v>
      </c>
      <c r="E38" s="224">
        <v>730</v>
      </c>
      <c r="F38" s="281">
        <v>0</v>
      </c>
      <c r="G38" s="281">
        <v>0</v>
      </c>
      <c r="H38" s="224">
        <v>9222</v>
      </c>
      <c r="I38" s="224">
        <v>3369</v>
      </c>
      <c r="J38" s="224">
        <v>1299</v>
      </c>
      <c r="K38" s="224">
        <v>4554</v>
      </c>
      <c r="L38" s="224">
        <v>1816</v>
      </c>
      <c r="M38" s="224">
        <v>455</v>
      </c>
      <c r="N38" s="224">
        <v>158</v>
      </c>
      <c r="O38" s="224">
        <v>1203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1:47" s="18" customFormat="1" ht="21" customHeight="1">
      <c r="A39" s="557"/>
      <c r="B39" s="20">
        <v>23</v>
      </c>
      <c r="C39" s="224">
        <v>13228</v>
      </c>
      <c r="D39" s="224">
        <v>660</v>
      </c>
      <c r="E39" s="224">
        <v>660</v>
      </c>
      <c r="F39" s="281">
        <v>0</v>
      </c>
      <c r="G39" s="281">
        <v>0</v>
      </c>
      <c r="H39" s="224">
        <v>10743</v>
      </c>
      <c r="I39" s="224">
        <v>4812</v>
      </c>
      <c r="J39" s="224">
        <v>1436</v>
      </c>
      <c r="K39" s="224">
        <v>4495</v>
      </c>
      <c r="L39" s="224">
        <v>1825</v>
      </c>
      <c r="M39" s="224">
        <v>907</v>
      </c>
      <c r="N39" s="224">
        <v>93</v>
      </c>
      <c r="O39" s="224">
        <v>825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</row>
    <row r="40" spans="1:47" s="18" customFormat="1" ht="21" customHeight="1">
      <c r="A40" s="557"/>
      <c r="B40" s="20">
        <v>24</v>
      </c>
      <c r="C40" s="224">
        <v>12687</v>
      </c>
      <c r="D40" s="224">
        <v>419</v>
      </c>
      <c r="E40" s="224">
        <v>419</v>
      </c>
      <c r="F40" s="281">
        <v>0</v>
      </c>
      <c r="G40" s="281">
        <v>0</v>
      </c>
      <c r="H40" s="224">
        <v>10736</v>
      </c>
      <c r="I40" s="224">
        <v>4489</v>
      </c>
      <c r="J40" s="224">
        <v>1284</v>
      </c>
      <c r="K40" s="224">
        <v>4963</v>
      </c>
      <c r="L40" s="224">
        <v>1532</v>
      </c>
      <c r="M40" s="224">
        <v>886</v>
      </c>
      <c r="N40" s="224">
        <v>37</v>
      </c>
      <c r="O40" s="224">
        <v>609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41" spans="1:47" s="18" customFormat="1" ht="21" customHeight="1">
      <c r="A41" s="557"/>
      <c r="B41" s="156">
        <v>25</v>
      </c>
      <c r="C41" s="207">
        <f>SUM(D41,H41,L41)</f>
        <v>12135</v>
      </c>
      <c r="D41" s="207">
        <f>SUM(E41:G41)</f>
        <v>576</v>
      </c>
      <c r="E41" s="207">
        <v>446</v>
      </c>
      <c r="F41" s="382">
        <v>1</v>
      </c>
      <c r="G41" s="382">
        <v>129</v>
      </c>
      <c r="H41" s="207">
        <f>SUM(I41:K41)</f>
        <v>10081</v>
      </c>
      <c r="I41" s="207">
        <v>3483</v>
      </c>
      <c r="J41" s="207">
        <v>1085</v>
      </c>
      <c r="K41" s="207">
        <v>5513</v>
      </c>
      <c r="L41" s="207">
        <f>SUM(M41:O41)</f>
        <v>1478</v>
      </c>
      <c r="M41" s="207">
        <v>535</v>
      </c>
      <c r="N41" s="207">
        <v>122</v>
      </c>
      <c r="O41" s="382">
        <v>821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  <row r="42" spans="1:47" s="18" customFormat="1" ht="21" customHeight="1" thickBot="1">
      <c r="A42" s="22"/>
      <c r="B42" s="2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43" spans="1:47" s="18" customFormat="1" ht="6" customHeight="1">
      <c r="A43" s="16"/>
      <c r="B43" s="16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 spans="1:47" s="16" customFormat="1" ht="18.75" customHeight="1">
      <c r="A44" s="18" t="s">
        <v>509</v>
      </c>
      <c r="B44" s="18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</row>
    <row r="45" spans="3:47" s="18" customFormat="1" ht="14.25"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3:47" s="18" customFormat="1" ht="14.25">
      <c r="C46" s="224"/>
      <c r="D46" s="224"/>
      <c r="E46" s="224"/>
      <c r="F46" s="224"/>
      <c r="G46" s="224"/>
      <c r="H46" s="272"/>
      <c r="I46" s="224"/>
      <c r="J46" s="224"/>
      <c r="K46" s="224"/>
      <c r="L46" s="224"/>
      <c r="M46" s="224"/>
      <c r="N46" s="224"/>
      <c r="O46" s="224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3:47" s="18" customFormat="1" ht="14.2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3:47" s="18" customFormat="1" ht="14.25"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3:47" s="18" customFormat="1" ht="14.25"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3:47" s="18" customFormat="1" ht="14.25"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3:47" s="18" customFormat="1" ht="14.25"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3:47" s="18" customFormat="1" ht="14.25"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</row>
    <row r="53" spans="3:47" s="18" customFormat="1" ht="14.25"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</row>
    <row r="54" spans="3:47" s="18" customFormat="1" ht="14.25"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</row>
    <row r="55" spans="3:47" s="18" customFormat="1" ht="14.25"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</row>
    <row r="56" spans="3:47" s="18" customFormat="1" ht="14.25"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3:47" s="18" customFormat="1" ht="14.25"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 spans="3:47" s="18" customFormat="1" ht="14.25"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</row>
    <row r="59" spans="3:47" s="18" customFormat="1" ht="14.25"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</row>
    <row r="60" spans="3:47" s="18" customFormat="1" ht="14.25"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3:47" s="18" customFormat="1" ht="14.25"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</row>
    <row r="62" spans="3:47" s="18" customFormat="1" ht="14.25"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</row>
    <row r="63" spans="3:47" s="18" customFormat="1" ht="14.25"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</row>
    <row r="64" spans="3:47" s="18" customFormat="1" ht="14.25"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3:47" s="18" customFormat="1" ht="14.25"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</row>
    <row r="66" spans="3:47" s="18" customFormat="1" ht="14.25"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 spans="3:47" s="18" customFormat="1" ht="14.25"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</row>
    <row r="68" spans="3:47" s="18" customFormat="1" ht="14.25"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 spans="3:15" s="18" customFormat="1" ht="14.25"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</row>
    <row r="70" spans="3:15" s="18" customFormat="1" ht="14.25"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</row>
    <row r="71" spans="3:15" s="18" customFormat="1" ht="14.25"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</row>
    <row r="72" spans="3:15" s="18" customFormat="1" ht="14.25"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</row>
    <row r="73" spans="3:15" s="18" customFormat="1" ht="14.25"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</row>
    <row r="74" spans="3:15" s="18" customFormat="1" ht="14.25"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</row>
    <row r="75" spans="3:15" s="18" customFormat="1" ht="14.25"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</row>
    <row r="76" spans="3:15" s="18" customFormat="1" ht="14.25"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</row>
    <row r="77" spans="3:15" s="18" customFormat="1" ht="14.25"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</row>
    <row r="78" spans="3:15" s="18" customFormat="1" ht="14.25"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</row>
    <row r="79" spans="3:15" s="18" customFormat="1" ht="14.25"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</row>
    <row r="80" spans="3:15" s="18" customFormat="1" ht="14.25"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</row>
    <row r="81" spans="3:15" s="18" customFormat="1" ht="14.25"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</row>
    <row r="82" spans="3:15" s="18" customFormat="1" ht="14.25"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</row>
    <row r="83" spans="3:15" s="18" customFormat="1" ht="14.25"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</row>
    <row r="84" spans="3:15" s="18" customFormat="1" ht="14.25"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</row>
    <row r="85" spans="3:15" s="18" customFormat="1" ht="14.25"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</row>
    <row r="86" spans="3:15" s="18" customFormat="1" ht="14.25"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</row>
    <row r="87" spans="3:15" s="18" customFormat="1" ht="14.25"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</row>
    <row r="88" spans="3:15" s="18" customFormat="1" ht="14.25"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</row>
    <row r="89" spans="3:15" s="18" customFormat="1" ht="14.25"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</row>
    <row r="90" spans="3:15" s="18" customFormat="1" ht="14.25"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</row>
    <row r="91" spans="3:15" s="18" customFormat="1" ht="14.25"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</row>
    <row r="92" spans="3:15" s="18" customFormat="1" ht="14.25"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</row>
    <row r="93" spans="3:15" s="18" customFormat="1" ht="14.25"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</row>
    <row r="94" spans="3:15" s="18" customFormat="1" ht="14.25"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</row>
    <row r="95" spans="3:15" s="18" customFormat="1" ht="14.25"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</row>
    <row r="96" spans="3:15" s="18" customFormat="1" ht="14.25"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</row>
    <row r="97" spans="3:15" s="18" customFormat="1" ht="14.25"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</row>
    <row r="98" spans="3:15" s="18" customFormat="1" ht="14.25"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</row>
    <row r="99" spans="3:15" s="18" customFormat="1" ht="14.25"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</row>
    <row r="100" spans="3:15" s="18" customFormat="1" ht="14.25"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</row>
    <row r="101" spans="3:15" s="18" customFormat="1" ht="14.25"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</row>
    <row r="102" spans="3:15" s="18" customFormat="1" ht="14.25"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</row>
    <row r="103" spans="3:15" s="18" customFormat="1" ht="14.25"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</row>
    <row r="104" spans="3:15" s="18" customFormat="1" ht="14.25"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</row>
    <row r="105" spans="3:15" s="18" customFormat="1" ht="14.25"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</row>
    <row r="106" spans="3:15" s="18" customFormat="1" ht="14.25"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</row>
    <row r="107" spans="1:15" s="18" customFormat="1" ht="14.25">
      <c r="A107" s="14"/>
      <c r="B107" s="14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</row>
    <row r="108" spans="3:15" s="14" customFormat="1" ht="13.5"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</row>
    <row r="109" spans="3:15" s="14" customFormat="1" ht="13.5"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</row>
    <row r="110" spans="3:15" s="14" customFormat="1" ht="13.5"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</row>
    <row r="111" spans="3:15" s="14" customFormat="1" ht="13.5"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</row>
    <row r="112" spans="3:15" s="14" customFormat="1" ht="13.5"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</row>
    <row r="113" spans="3:15" s="14" customFormat="1" ht="13.5"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</row>
    <row r="114" spans="3:15" s="14" customFormat="1" ht="13.5"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</row>
    <row r="115" spans="3:15" s="14" customFormat="1" ht="13.5"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</row>
    <row r="116" spans="3:15" s="14" customFormat="1" ht="13.5"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</row>
    <row r="117" spans="3:15" s="14" customFormat="1" ht="13.5"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</row>
    <row r="118" spans="3:15" s="14" customFormat="1" ht="13.5"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</row>
    <row r="119" spans="3:15" s="14" customFormat="1" ht="13.5"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</row>
    <row r="120" spans="3:15" s="14" customFormat="1" ht="13.5"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</row>
    <row r="121" spans="3:15" s="14" customFormat="1" ht="13.5"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</row>
    <row r="122" spans="3:15" s="14" customFormat="1" ht="13.5"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</row>
    <row r="123" spans="3:15" s="14" customFormat="1" ht="13.5"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</row>
    <row r="124" spans="3:15" s="14" customFormat="1" ht="13.5"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</row>
    <row r="125" spans="3:15" s="14" customFormat="1" ht="13.5"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</row>
    <row r="126" spans="3:15" s="14" customFormat="1" ht="13.5"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</row>
    <row r="127" spans="3:15" s="14" customFormat="1" ht="13.5"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</row>
    <row r="128" spans="3:15" s="14" customFormat="1" ht="13.5"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</row>
    <row r="129" spans="3:15" s="14" customFormat="1" ht="13.5"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</row>
    <row r="130" spans="3:15" s="14" customFormat="1" ht="13.5"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</row>
    <row r="131" spans="3:15" s="14" customFormat="1" ht="13.5"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</row>
    <row r="132" spans="3:15" s="14" customFormat="1" ht="13.5"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</row>
    <row r="133" spans="3:15" s="14" customFormat="1" ht="13.5"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</row>
    <row r="134" spans="3:15" s="14" customFormat="1" ht="13.5"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</row>
    <row r="135" spans="3:15" s="14" customFormat="1" ht="13.5"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</row>
    <row r="136" spans="3:15" s="14" customFormat="1" ht="13.5"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</row>
    <row r="137" spans="3:15" s="14" customFormat="1" ht="13.5"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</row>
    <row r="138" spans="3:15" s="14" customFormat="1" ht="13.5"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</row>
    <row r="139" spans="3:15" s="14" customFormat="1" ht="13.5"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</row>
    <row r="140" spans="3:15" s="14" customFormat="1" ht="13.5"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</row>
    <row r="141" spans="3:15" s="14" customFormat="1" ht="13.5"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</row>
    <row r="142" spans="3:15" s="14" customFormat="1" ht="13.5"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</row>
    <row r="143" spans="3:15" s="14" customFormat="1" ht="13.5"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</row>
    <row r="144" spans="3:15" s="14" customFormat="1" ht="13.5"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</row>
    <row r="145" spans="3:15" s="14" customFormat="1" ht="13.5"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</row>
    <row r="146" spans="3:15" s="14" customFormat="1" ht="13.5"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</row>
    <row r="147" spans="3:15" s="14" customFormat="1" ht="13.5"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</row>
    <row r="148" spans="3:15" s="14" customFormat="1" ht="13.5"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</row>
    <row r="149" spans="3:15" s="14" customFormat="1" ht="13.5"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</row>
    <row r="150" spans="3:15" s="14" customFormat="1" ht="13.5"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</row>
    <row r="151" spans="3:15" s="14" customFormat="1" ht="13.5"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</row>
    <row r="152" spans="3:15" s="14" customFormat="1" ht="13.5"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</row>
    <row r="153" spans="3:15" s="14" customFormat="1" ht="13.5">
      <c r="C153" s="198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</row>
    <row r="154" spans="3:15" s="14" customFormat="1" ht="13.5">
      <c r="C154" s="198"/>
      <c r="D154" s="198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</row>
    <row r="155" spans="3:15" s="14" customFormat="1" ht="13.5"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</row>
    <row r="156" spans="3:15" s="14" customFormat="1" ht="13.5"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</row>
    <row r="157" spans="3:15" s="14" customFormat="1" ht="13.5">
      <c r="C157" s="198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</row>
    <row r="158" spans="3:15" s="14" customFormat="1" ht="13.5">
      <c r="C158" s="198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</row>
    <row r="159" spans="3:15" s="14" customFormat="1" ht="13.5">
      <c r="C159" s="198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</row>
    <row r="160" spans="3:15" s="14" customFormat="1" ht="13.5"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</row>
    <row r="161" spans="3:15" s="14" customFormat="1" ht="13.5">
      <c r="C161" s="198"/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</row>
    <row r="162" spans="3:15" s="14" customFormat="1" ht="13.5">
      <c r="C162" s="198"/>
      <c r="D162" s="198"/>
      <c r="E162" s="198"/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</row>
    <row r="163" spans="3:15" s="14" customFormat="1" ht="13.5">
      <c r="C163" s="198"/>
      <c r="D163" s="198"/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</row>
    <row r="164" spans="3:15" s="14" customFormat="1" ht="13.5">
      <c r="C164" s="198"/>
      <c r="D164" s="198"/>
      <c r="E164" s="198"/>
      <c r="F164" s="198"/>
      <c r="G164" s="198"/>
      <c r="H164" s="198"/>
      <c r="I164" s="198"/>
      <c r="J164" s="198"/>
      <c r="K164" s="198"/>
      <c r="L164" s="198"/>
      <c r="M164" s="198"/>
      <c r="N164" s="198"/>
      <c r="O164" s="198"/>
    </row>
    <row r="165" spans="3:15" s="14" customFormat="1" ht="13.5">
      <c r="C165" s="198"/>
      <c r="D165" s="198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</row>
    <row r="166" spans="3:15" s="14" customFormat="1" ht="13.5">
      <c r="C166" s="198"/>
      <c r="D166" s="198"/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</row>
    <row r="167" spans="3:15" s="14" customFormat="1" ht="13.5"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</row>
    <row r="168" spans="3:15" s="14" customFormat="1" ht="13.5">
      <c r="C168" s="198"/>
      <c r="D168" s="198"/>
      <c r="E168" s="198"/>
      <c r="F168" s="198"/>
      <c r="G168" s="198"/>
      <c r="H168" s="198"/>
      <c r="I168" s="198"/>
      <c r="J168" s="198"/>
      <c r="K168" s="198"/>
      <c r="L168" s="198"/>
      <c r="M168" s="198"/>
      <c r="N168" s="198"/>
      <c r="O168" s="198"/>
    </row>
    <row r="169" spans="3:15" s="14" customFormat="1" ht="13.5"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</row>
    <row r="170" spans="3:15" s="14" customFormat="1" ht="13.5">
      <c r="C170" s="198"/>
      <c r="D170" s="198"/>
      <c r="E170" s="198"/>
      <c r="F170" s="198"/>
      <c r="G170" s="198"/>
      <c r="H170" s="198"/>
      <c r="I170" s="198"/>
      <c r="J170" s="198"/>
      <c r="K170" s="198"/>
      <c r="L170" s="198"/>
      <c r="M170" s="198"/>
      <c r="N170" s="198"/>
      <c r="O170" s="198"/>
    </row>
    <row r="171" spans="3:15" s="14" customFormat="1" ht="13.5">
      <c r="C171" s="198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</row>
    <row r="172" spans="3:15" s="14" customFormat="1" ht="13.5"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</row>
    <row r="173" spans="3:15" s="14" customFormat="1" ht="13.5"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</row>
    <row r="174" spans="3:15" s="14" customFormat="1" ht="13.5"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</row>
    <row r="175" spans="3:15" s="14" customFormat="1" ht="13.5">
      <c r="C175" s="198"/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  <c r="N175" s="198"/>
      <c r="O175" s="198"/>
    </row>
    <row r="176" spans="3:15" s="14" customFormat="1" ht="13.5"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</row>
    <row r="177" spans="3:15" s="14" customFormat="1" ht="13.5">
      <c r="C177" s="198"/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</row>
    <row r="178" spans="3:15" s="14" customFormat="1" ht="13.5">
      <c r="C178" s="198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</row>
    <row r="179" spans="3:15" s="14" customFormat="1" ht="13.5">
      <c r="C179" s="198"/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</row>
    <row r="180" spans="3:15" s="14" customFormat="1" ht="13.5"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</row>
    <row r="181" spans="3:15" s="14" customFormat="1" ht="13.5">
      <c r="C181" s="198"/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</row>
    <row r="182" spans="3:15" s="14" customFormat="1" ht="13.5">
      <c r="C182" s="198"/>
      <c r="D182" s="198"/>
      <c r="E182" s="198"/>
      <c r="F182" s="198"/>
      <c r="G182" s="198"/>
      <c r="H182" s="198"/>
      <c r="I182" s="198"/>
      <c r="J182" s="198"/>
      <c r="K182" s="198"/>
      <c r="L182" s="198"/>
      <c r="M182" s="198"/>
      <c r="N182" s="198"/>
      <c r="O182" s="198"/>
    </row>
    <row r="183" spans="3:15" s="14" customFormat="1" ht="13.5">
      <c r="C183" s="198"/>
      <c r="D183" s="198"/>
      <c r="E183" s="198"/>
      <c r="F183" s="198"/>
      <c r="G183" s="198"/>
      <c r="H183" s="198"/>
      <c r="I183" s="198"/>
      <c r="J183" s="198"/>
      <c r="K183" s="198"/>
      <c r="L183" s="198"/>
      <c r="M183" s="198"/>
      <c r="N183" s="198"/>
      <c r="O183" s="198"/>
    </row>
    <row r="184" spans="3:15" s="14" customFormat="1" ht="13.5">
      <c r="C184" s="198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  <c r="O184" s="198"/>
    </row>
    <row r="185" spans="3:15" s="14" customFormat="1" ht="13.5">
      <c r="C185" s="198"/>
      <c r="D185" s="198"/>
      <c r="E185" s="198"/>
      <c r="F185" s="198"/>
      <c r="G185" s="198"/>
      <c r="H185" s="198"/>
      <c r="I185" s="198"/>
      <c r="J185" s="198"/>
      <c r="K185" s="198"/>
      <c r="L185" s="198"/>
      <c r="M185" s="198"/>
      <c r="N185" s="198"/>
      <c r="O185" s="198"/>
    </row>
    <row r="186" spans="3:15" s="14" customFormat="1" ht="13.5">
      <c r="C186" s="198"/>
      <c r="D186" s="198"/>
      <c r="E186" s="198"/>
      <c r="F186" s="198"/>
      <c r="G186" s="198"/>
      <c r="H186" s="198"/>
      <c r="I186" s="198"/>
      <c r="J186" s="198"/>
      <c r="K186" s="198"/>
      <c r="L186" s="198"/>
      <c r="M186" s="198"/>
      <c r="N186" s="198"/>
      <c r="O186" s="198"/>
    </row>
    <row r="187" spans="3:15" s="14" customFormat="1" ht="13.5"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</row>
    <row r="188" spans="3:15" s="14" customFormat="1" ht="13.5"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</row>
    <row r="189" spans="3:15" s="14" customFormat="1" ht="13.5"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</row>
    <row r="190" spans="3:15" s="14" customFormat="1" ht="13.5"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</row>
    <row r="191" spans="3:15" s="14" customFormat="1" ht="13.5"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</row>
    <row r="192" spans="3:15" s="14" customFormat="1" ht="13.5"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</row>
    <row r="193" spans="3:15" s="14" customFormat="1" ht="13.5"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</row>
    <row r="194" spans="3:15" s="14" customFormat="1" ht="13.5"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</row>
    <row r="195" spans="3:15" s="14" customFormat="1" ht="13.5"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198"/>
    </row>
    <row r="196" spans="3:15" s="14" customFormat="1" ht="13.5">
      <c r="C196" s="198"/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</row>
    <row r="197" spans="3:15" s="14" customFormat="1" ht="13.5"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</row>
    <row r="198" spans="3:15" s="14" customFormat="1" ht="13.5"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</row>
    <row r="199" spans="3:15" s="14" customFormat="1" ht="13.5"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</row>
    <row r="200" spans="3:15" s="14" customFormat="1" ht="13.5"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</row>
    <row r="201" spans="3:15" s="14" customFormat="1" ht="13.5"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</row>
    <row r="202" spans="3:15" s="14" customFormat="1" ht="13.5"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</row>
    <row r="203" spans="3:15" s="14" customFormat="1" ht="13.5"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</row>
    <row r="204" spans="3:15" s="14" customFormat="1" ht="13.5"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</row>
    <row r="205" spans="3:15" s="14" customFormat="1" ht="13.5"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</row>
    <row r="206" spans="3:15" s="14" customFormat="1" ht="13.5"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</row>
    <row r="207" spans="3:15" s="14" customFormat="1" ht="13.5"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</row>
    <row r="208" spans="3:15" s="14" customFormat="1" ht="13.5"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8"/>
    </row>
    <row r="209" spans="3:15" s="14" customFormat="1" ht="13.5"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</row>
    <row r="210" spans="3:15" s="14" customFormat="1" ht="13.5"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</row>
    <row r="211" spans="3:15" s="14" customFormat="1" ht="13.5"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</row>
    <row r="212" spans="3:15" s="14" customFormat="1" ht="13.5"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</row>
    <row r="213" spans="3:15" s="14" customFormat="1" ht="13.5"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</row>
    <row r="214" spans="3:15" s="14" customFormat="1" ht="13.5">
      <c r="C214" s="198"/>
      <c r="D214" s="198"/>
      <c r="E214" s="198"/>
      <c r="F214" s="198"/>
      <c r="G214" s="198"/>
      <c r="H214" s="198"/>
      <c r="I214" s="198"/>
      <c r="J214" s="198"/>
      <c r="K214" s="198"/>
      <c r="L214" s="198"/>
      <c r="M214" s="198"/>
      <c r="N214" s="198"/>
      <c r="O214" s="198"/>
    </row>
    <row r="215" spans="3:15" s="14" customFormat="1" ht="13.5">
      <c r="C215" s="198"/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</row>
    <row r="216" spans="3:15" s="14" customFormat="1" ht="13.5">
      <c r="C216" s="198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</row>
    <row r="217" spans="3:15" s="14" customFormat="1" ht="13.5">
      <c r="C217" s="198"/>
      <c r="D217" s="198"/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</row>
    <row r="218" spans="3:15" s="14" customFormat="1" ht="13.5"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</row>
    <row r="219" spans="3:15" s="14" customFormat="1" ht="13.5">
      <c r="C219" s="198"/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</row>
    <row r="220" spans="3:15" s="14" customFormat="1" ht="13.5"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  <c r="N220" s="198"/>
      <c r="O220" s="198"/>
    </row>
    <row r="221" spans="3:15" s="14" customFormat="1" ht="13.5"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8"/>
    </row>
    <row r="222" spans="3:15" s="14" customFormat="1" ht="13.5">
      <c r="C222" s="198"/>
      <c r="D222" s="198"/>
      <c r="E222" s="198"/>
      <c r="F222" s="198"/>
      <c r="G222" s="198"/>
      <c r="H222" s="198"/>
      <c r="I222" s="198"/>
      <c r="J222" s="198"/>
      <c r="K222" s="198"/>
      <c r="L222" s="198"/>
      <c r="M222" s="198"/>
      <c r="N222" s="198"/>
      <c r="O222" s="198"/>
    </row>
    <row r="223" spans="3:15" s="14" customFormat="1" ht="13.5">
      <c r="C223" s="198"/>
      <c r="D223" s="198"/>
      <c r="E223" s="198"/>
      <c r="F223" s="198"/>
      <c r="G223" s="198"/>
      <c r="H223" s="198"/>
      <c r="I223" s="198"/>
      <c r="J223" s="198"/>
      <c r="K223" s="198"/>
      <c r="L223" s="198"/>
      <c r="M223" s="198"/>
      <c r="N223" s="198"/>
      <c r="O223" s="198"/>
    </row>
    <row r="224" spans="3:15" s="14" customFormat="1" ht="13.5">
      <c r="C224" s="198"/>
      <c r="D224" s="198"/>
      <c r="E224" s="198"/>
      <c r="F224" s="198"/>
      <c r="G224" s="198"/>
      <c r="H224" s="198"/>
      <c r="I224" s="198"/>
      <c r="J224" s="198"/>
      <c r="K224" s="198"/>
      <c r="L224" s="198"/>
      <c r="M224" s="198"/>
      <c r="N224" s="198"/>
      <c r="O224" s="198"/>
    </row>
    <row r="225" spans="3:15" s="14" customFormat="1" ht="13.5">
      <c r="C225" s="198"/>
      <c r="D225" s="198"/>
      <c r="E225" s="198"/>
      <c r="F225" s="198"/>
      <c r="G225" s="198"/>
      <c r="H225" s="198"/>
      <c r="I225" s="198"/>
      <c r="J225" s="198"/>
      <c r="K225" s="198"/>
      <c r="L225" s="198"/>
      <c r="M225" s="198"/>
      <c r="N225" s="198"/>
      <c r="O225" s="198"/>
    </row>
    <row r="226" spans="3:15" s="14" customFormat="1" ht="13.5">
      <c r="C226" s="198"/>
      <c r="D226" s="198"/>
      <c r="E226" s="198"/>
      <c r="F226" s="198"/>
      <c r="G226" s="198"/>
      <c r="H226" s="198"/>
      <c r="I226" s="198"/>
      <c r="J226" s="198"/>
      <c r="K226" s="198"/>
      <c r="L226" s="198"/>
      <c r="M226" s="198"/>
      <c r="N226" s="198"/>
      <c r="O226" s="198"/>
    </row>
    <row r="227" spans="3:15" s="14" customFormat="1" ht="13.5">
      <c r="C227" s="198"/>
      <c r="D227" s="198"/>
      <c r="E227" s="198"/>
      <c r="F227" s="198"/>
      <c r="G227" s="198"/>
      <c r="H227" s="198"/>
      <c r="I227" s="198"/>
      <c r="J227" s="198"/>
      <c r="K227" s="198"/>
      <c r="L227" s="198"/>
      <c r="M227" s="198"/>
      <c r="N227" s="198"/>
      <c r="O227" s="198"/>
    </row>
    <row r="228" spans="3:15" s="14" customFormat="1" ht="13.5">
      <c r="C228" s="198"/>
      <c r="D228" s="198"/>
      <c r="E228" s="198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</row>
    <row r="229" spans="3:15" s="14" customFormat="1" ht="13.5">
      <c r="C229" s="198"/>
      <c r="D229" s="198"/>
      <c r="E229" s="198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</row>
    <row r="230" spans="3:15" s="14" customFormat="1" ht="13.5"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</row>
    <row r="231" spans="3:15" s="14" customFormat="1" ht="13.5">
      <c r="C231" s="198"/>
      <c r="D231" s="198"/>
      <c r="E231" s="198"/>
      <c r="F231" s="198"/>
      <c r="G231" s="198"/>
      <c r="H231" s="198"/>
      <c r="I231" s="198"/>
      <c r="J231" s="198"/>
      <c r="K231" s="198"/>
      <c r="L231" s="198"/>
      <c r="M231" s="198"/>
      <c r="N231" s="198"/>
      <c r="O231" s="198"/>
    </row>
    <row r="232" spans="3:15" s="14" customFormat="1" ht="13.5">
      <c r="C232" s="198"/>
      <c r="D232" s="198"/>
      <c r="E232" s="198"/>
      <c r="F232" s="198"/>
      <c r="G232" s="198"/>
      <c r="H232" s="198"/>
      <c r="I232" s="198"/>
      <c r="J232" s="198"/>
      <c r="K232" s="198"/>
      <c r="L232" s="198"/>
      <c r="M232" s="198"/>
      <c r="N232" s="198"/>
      <c r="O232" s="198"/>
    </row>
    <row r="233" spans="3:15" s="14" customFormat="1" ht="13.5">
      <c r="C233" s="198"/>
      <c r="D233" s="198"/>
      <c r="E233" s="198"/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</row>
    <row r="234" spans="3:15" s="14" customFormat="1" ht="13.5">
      <c r="C234" s="198"/>
      <c r="D234" s="198"/>
      <c r="E234" s="198"/>
      <c r="F234" s="198"/>
      <c r="G234" s="198"/>
      <c r="H234" s="198"/>
      <c r="I234" s="198"/>
      <c r="J234" s="198"/>
      <c r="K234" s="198"/>
      <c r="L234" s="198"/>
      <c r="M234" s="198"/>
      <c r="N234" s="198"/>
      <c r="O234" s="198"/>
    </row>
    <row r="235" spans="3:15" s="14" customFormat="1" ht="13.5">
      <c r="C235" s="198"/>
      <c r="D235" s="198"/>
      <c r="E235" s="198"/>
      <c r="F235" s="198"/>
      <c r="G235" s="198"/>
      <c r="H235" s="198"/>
      <c r="I235" s="198"/>
      <c r="J235" s="198"/>
      <c r="K235" s="198"/>
      <c r="L235" s="198"/>
      <c r="M235" s="198"/>
      <c r="N235" s="198"/>
      <c r="O235" s="198"/>
    </row>
    <row r="236" spans="3:15" s="14" customFormat="1" ht="13.5">
      <c r="C236" s="198"/>
      <c r="D236" s="198"/>
      <c r="E236" s="198"/>
      <c r="F236" s="198"/>
      <c r="G236" s="198"/>
      <c r="H236" s="198"/>
      <c r="I236" s="198"/>
      <c r="J236" s="198"/>
      <c r="K236" s="198"/>
      <c r="L236" s="198"/>
      <c r="M236" s="198"/>
      <c r="N236" s="198"/>
      <c r="O236" s="198"/>
    </row>
    <row r="237" spans="3:15" s="14" customFormat="1" ht="13.5">
      <c r="C237" s="198"/>
      <c r="D237" s="198"/>
      <c r="E237" s="198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</row>
    <row r="238" spans="3:15" s="14" customFormat="1" ht="13.5">
      <c r="C238" s="198"/>
      <c r="D238" s="198"/>
      <c r="E238" s="198"/>
      <c r="F238" s="198"/>
      <c r="G238" s="198"/>
      <c r="H238" s="198"/>
      <c r="I238" s="198"/>
      <c r="J238" s="198"/>
      <c r="K238" s="198"/>
      <c r="L238" s="198"/>
      <c r="M238" s="198"/>
      <c r="N238" s="198"/>
      <c r="O238" s="198"/>
    </row>
    <row r="239" spans="3:15" s="14" customFormat="1" ht="13.5">
      <c r="C239" s="198"/>
      <c r="D239" s="198"/>
      <c r="E239" s="198"/>
      <c r="F239" s="198"/>
      <c r="G239" s="198"/>
      <c r="H239" s="198"/>
      <c r="I239" s="198"/>
      <c r="J239" s="198"/>
      <c r="K239" s="198"/>
      <c r="L239" s="198"/>
      <c r="M239" s="198"/>
      <c r="N239" s="198"/>
      <c r="O239" s="198"/>
    </row>
    <row r="240" spans="3:15" s="14" customFormat="1" ht="13.5">
      <c r="C240" s="19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</row>
    <row r="241" spans="3:15" s="14" customFormat="1" ht="13.5">
      <c r="C241" s="198"/>
      <c r="D241" s="198"/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</row>
    <row r="242" spans="3:15" s="14" customFormat="1" ht="13.5">
      <c r="C242" s="198"/>
      <c r="D242" s="198"/>
      <c r="E242" s="198"/>
      <c r="F242" s="198"/>
      <c r="G242" s="198"/>
      <c r="H242" s="198"/>
      <c r="I242" s="198"/>
      <c r="J242" s="198"/>
      <c r="K242" s="198"/>
      <c r="L242" s="198"/>
      <c r="M242" s="198"/>
      <c r="N242" s="198"/>
      <c r="O242" s="198"/>
    </row>
    <row r="243" spans="3:15" s="14" customFormat="1" ht="13.5">
      <c r="C243" s="198"/>
      <c r="D243" s="198"/>
      <c r="E243" s="198"/>
      <c r="F243" s="198"/>
      <c r="G243" s="198"/>
      <c r="H243" s="198"/>
      <c r="I243" s="198"/>
      <c r="J243" s="198"/>
      <c r="K243" s="198"/>
      <c r="L243" s="198"/>
      <c r="M243" s="198"/>
      <c r="N243" s="198"/>
      <c r="O243" s="198"/>
    </row>
    <row r="244" spans="3:15" s="14" customFormat="1" ht="13.5"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8"/>
    </row>
    <row r="245" spans="3:15" s="14" customFormat="1" ht="13.5">
      <c r="C245" s="198"/>
      <c r="D245" s="198"/>
      <c r="E245" s="198"/>
      <c r="F245" s="198"/>
      <c r="G245" s="198"/>
      <c r="H245" s="198"/>
      <c r="I245" s="198"/>
      <c r="J245" s="198"/>
      <c r="K245" s="198"/>
      <c r="L245" s="198"/>
      <c r="M245" s="198"/>
      <c r="N245" s="198"/>
      <c r="O245" s="198"/>
    </row>
    <row r="246" spans="3:15" s="14" customFormat="1" ht="13.5">
      <c r="C246" s="198"/>
      <c r="D246" s="198"/>
      <c r="E246" s="198"/>
      <c r="F246" s="198"/>
      <c r="G246" s="198"/>
      <c r="H246" s="198"/>
      <c r="I246" s="198"/>
      <c r="J246" s="198"/>
      <c r="K246" s="198"/>
      <c r="L246" s="198"/>
      <c r="M246" s="198"/>
      <c r="N246" s="198"/>
      <c r="O246" s="198"/>
    </row>
    <row r="247" spans="3:15" s="14" customFormat="1" ht="13.5">
      <c r="C247" s="198"/>
      <c r="D247" s="198"/>
      <c r="E247" s="198"/>
      <c r="F247" s="198"/>
      <c r="G247" s="198"/>
      <c r="H247" s="198"/>
      <c r="I247" s="198"/>
      <c r="J247" s="198"/>
      <c r="K247" s="198"/>
      <c r="L247" s="198"/>
      <c r="M247" s="198"/>
      <c r="N247" s="198"/>
      <c r="O247" s="198"/>
    </row>
    <row r="248" spans="3:15" s="14" customFormat="1" ht="13.5"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</row>
    <row r="249" spans="3:15" s="14" customFormat="1" ht="13.5">
      <c r="C249" s="198"/>
      <c r="D249" s="198"/>
      <c r="E249" s="198"/>
      <c r="F249" s="198"/>
      <c r="G249" s="198"/>
      <c r="H249" s="198"/>
      <c r="I249" s="198"/>
      <c r="J249" s="198"/>
      <c r="K249" s="198"/>
      <c r="L249" s="198"/>
      <c r="M249" s="198"/>
      <c r="N249" s="198"/>
      <c r="O249" s="198"/>
    </row>
    <row r="250" spans="3:15" s="14" customFormat="1" ht="13.5">
      <c r="C250" s="198"/>
      <c r="D250" s="198"/>
      <c r="E250" s="198"/>
      <c r="F250" s="198"/>
      <c r="G250" s="198"/>
      <c r="H250" s="198"/>
      <c r="I250" s="198"/>
      <c r="J250" s="198"/>
      <c r="K250" s="198"/>
      <c r="L250" s="198"/>
      <c r="M250" s="198"/>
      <c r="N250" s="198"/>
      <c r="O250" s="198"/>
    </row>
    <row r="251" spans="3:15" s="14" customFormat="1" ht="13.5">
      <c r="C251" s="198"/>
      <c r="D251" s="198"/>
      <c r="E251" s="198"/>
      <c r="F251" s="198"/>
      <c r="G251" s="198"/>
      <c r="H251" s="198"/>
      <c r="I251" s="198"/>
      <c r="J251" s="198"/>
      <c r="K251" s="198"/>
      <c r="L251" s="198"/>
      <c r="M251" s="198"/>
      <c r="N251" s="198"/>
      <c r="O251" s="198"/>
    </row>
    <row r="252" spans="3:15" s="14" customFormat="1" ht="13.5">
      <c r="C252" s="198"/>
      <c r="D252" s="198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</row>
    <row r="253" spans="3:15" s="14" customFormat="1" ht="13.5"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</row>
    <row r="254" spans="3:15" s="14" customFormat="1" ht="13.5"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8"/>
    </row>
    <row r="255" spans="3:15" s="14" customFormat="1" ht="13.5">
      <c r="C255" s="198"/>
      <c r="D255" s="198"/>
      <c r="E255" s="198"/>
      <c r="F255" s="198"/>
      <c r="G255" s="198"/>
      <c r="H255" s="198"/>
      <c r="I255" s="198"/>
      <c r="J255" s="198"/>
      <c r="K255" s="198"/>
      <c r="L255" s="198"/>
      <c r="M255" s="198"/>
      <c r="N255" s="198"/>
      <c r="O255" s="198"/>
    </row>
    <row r="256" spans="3:15" s="14" customFormat="1" ht="13.5">
      <c r="C256" s="198"/>
      <c r="D256" s="198"/>
      <c r="E256" s="198"/>
      <c r="F256" s="198"/>
      <c r="G256" s="198"/>
      <c r="H256" s="198"/>
      <c r="I256" s="198"/>
      <c r="J256" s="198"/>
      <c r="K256" s="198"/>
      <c r="L256" s="198"/>
      <c r="M256" s="198"/>
      <c r="N256" s="198"/>
      <c r="O256" s="198"/>
    </row>
    <row r="257" spans="3:15" s="14" customFormat="1" ht="13.5">
      <c r="C257" s="198"/>
      <c r="D257" s="198"/>
      <c r="E257" s="198"/>
      <c r="F257" s="198"/>
      <c r="G257" s="198"/>
      <c r="H257" s="198"/>
      <c r="I257" s="198"/>
      <c r="J257" s="198"/>
      <c r="K257" s="198"/>
      <c r="L257" s="198"/>
      <c r="M257" s="198"/>
      <c r="N257" s="198"/>
      <c r="O257" s="198"/>
    </row>
    <row r="258" spans="3:15" s="14" customFormat="1" ht="13.5">
      <c r="C258" s="198"/>
      <c r="D258" s="198"/>
      <c r="E258" s="198"/>
      <c r="F258" s="198"/>
      <c r="G258" s="198"/>
      <c r="H258" s="198"/>
      <c r="I258" s="198"/>
      <c r="J258" s="198"/>
      <c r="K258" s="198"/>
      <c r="L258" s="198"/>
      <c r="M258" s="198"/>
      <c r="N258" s="198"/>
      <c r="O258" s="198"/>
    </row>
    <row r="259" spans="3:15" s="14" customFormat="1" ht="13.5">
      <c r="C259" s="198"/>
      <c r="D259" s="198"/>
      <c r="E259" s="198"/>
      <c r="F259" s="198"/>
      <c r="G259" s="198"/>
      <c r="H259" s="198"/>
      <c r="I259" s="198"/>
      <c r="J259" s="198"/>
      <c r="K259" s="198"/>
      <c r="L259" s="198"/>
      <c r="M259" s="198"/>
      <c r="N259" s="198"/>
      <c r="O259" s="198"/>
    </row>
    <row r="260" spans="3:15" s="14" customFormat="1" ht="13.5">
      <c r="C260" s="198"/>
      <c r="D260" s="198"/>
      <c r="E260" s="198"/>
      <c r="F260" s="198"/>
      <c r="G260" s="198"/>
      <c r="H260" s="198"/>
      <c r="I260" s="198"/>
      <c r="J260" s="198"/>
      <c r="K260" s="198"/>
      <c r="L260" s="198"/>
      <c r="M260" s="198"/>
      <c r="N260" s="198"/>
      <c r="O260" s="198"/>
    </row>
    <row r="261" spans="3:15" s="14" customFormat="1" ht="13.5">
      <c r="C261" s="198"/>
      <c r="D261" s="198"/>
      <c r="E261" s="198"/>
      <c r="F261" s="198"/>
      <c r="G261" s="198"/>
      <c r="H261" s="198"/>
      <c r="I261" s="198"/>
      <c r="J261" s="198"/>
      <c r="K261" s="198"/>
      <c r="L261" s="198"/>
      <c r="M261" s="198"/>
      <c r="N261" s="198"/>
      <c r="O261" s="198"/>
    </row>
    <row r="262" spans="3:15" s="14" customFormat="1" ht="13.5">
      <c r="C262" s="198"/>
      <c r="D262" s="198"/>
      <c r="E262" s="198"/>
      <c r="F262" s="198"/>
      <c r="G262" s="198"/>
      <c r="H262" s="198"/>
      <c r="I262" s="198"/>
      <c r="J262" s="198"/>
      <c r="K262" s="198"/>
      <c r="L262" s="198"/>
      <c r="M262" s="198"/>
      <c r="N262" s="198"/>
      <c r="O262" s="198"/>
    </row>
    <row r="263" spans="3:15" s="14" customFormat="1" ht="13.5">
      <c r="C263" s="198"/>
      <c r="D263" s="198"/>
      <c r="E263" s="198"/>
      <c r="F263" s="198"/>
      <c r="G263" s="198"/>
      <c r="H263" s="198"/>
      <c r="I263" s="198"/>
      <c r="J263" s="198"/>
      <c r="K263" s="198"/>
      <c r="L263" s="198"/>
      <c r="M263" s="198"/>
      <c r="N263" s="198"/>
      <c r="O263" s="198"/>
    </row>
    <row r="264" spans="3:15" s="14" customFormat="1" ht="13.5">
      <c r="C264" s="198"/>
      <c r="D264" s="198"/>
      <c r="E264" s="198"/>
      <c r="F264" s="198"/>
      <c r="G264" s="198"/>
      <c r="H264" s="198"/>
      <c r="I264" s="198"/>
      <c r="J264" s="198"/>
      <c r="K264" s="198"/>
      <c r="L264" s="198"/>
      <c r="M264" s="198"/>
      <c r="N264" s="198"/>
      <c r="O264" s="198"/>
    </row>
    <row r="265" spans="3:15" s="14" customFormat="1" ht="13.5">
      <c r="C265" s="198"/>
      <c r="D265" s="198"/>
      <c r="E265" s="198"/>
      <c r="F265" s="198"/>
      <c r="G265" s="198"/>
      <c r="H265" s="198"/>
      <c r="I265" s="198"/>
      <c r="J265" s="198"/>
      <c r="K265" s="198"/>
      <c r="L265" s="198"/>
      <c r="M265" s="198"/>
      <c r="N265" s="198"/>
      <c r="O265" s="198"/>
    </row>
    <row r="266" spans="3:15" s="14" customFormat="1" ht="13.5">
      <c r="C266" s="198"/>
      <c r="D266" s="198"/>
      <c r="E266" s="198"/>
      <c r="F266" s="198"/>
      <c r="G266" s="198"/>
      <c r="H266" s="198"/>
      <c r="I266" s="198"/>
      <c r="J266" s="198"/>
      <c r="K266" s="198"/>
      <c r="L266" s="198"/>
      <c r="M266" s="198"/>
      <c r="N266" s="198"/>
      <c r="O266" s="198"/>
    </row>
    <row r="267" spans="3:15" s="14" customFormat="1" ht="13.5"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8"/>
    </row>
    <row r="268" spans="3:15" s="14" customFormat="1" ht="13.5">
      <c r="C268" s="198"/>
      <c r="D268" s="198"/>
      <c r="E268" s="198"/>
      <c r="F268" s="198"/>
      <c r="G268" s="198"/>
      <c r="H268" s="198"/>
      <c r="I268" s="198"/>
      <c r="J268" s="198"/>
      <c r="K268" s="198"/>
      <c r="L268" s="198"/>
      <c r="M268" s="198"/>
      <c r="N268" s="198"/>
      <c r="O268" s="198"/>
    </row>
    <row r="269" spans="3:15" s="14" customFormat="1" ht="13.5">
      <c r="C269" s="198"/>
      <c r="D269" s="198"/>
      <c r="E269" s="198"/>
      <c r="F269" s="198"/>
      <c r="G269" s="198"/>
      <c r="H269" s="198"/>
      <c r="I269" s="198"/>
      <c r="J269" s="198"/>
      <c r="K269" s="198"/>
      <c r="L269" s="198"/>
      <c r="M269" s="198"/>
      <c r="N269" s="198"/>
      <c r="O269" s="198"/>
    </row>
    <row r="270" spans="3:15" s="14" customFormat="1" ht="13.5">
      <c r="C270" s="198"/>
      <c r="D270" s="198"/>
      <c r="E270" s="198"/>
      <c r="F270" s="198"/>
      <c r="G270" s="198"/>
      <c r="H270" s="198"/>
      <c r="I270" s="198"/>
      <c r="J270" s="198"/>
      <c r="K270" s="198"/>
      <c r="L270" s="198"/>
      <c r="M270" s="198"/>
      <c r="N270" s="198"/>
      <c r="O270" s="198"/>
    </row>
    <row r="271" spans="3:15" s="14" customFormat="1" ht="13.5">
      <c r="C271" s="198"/>
      <c r="D271" s="198"/>
      <c r="E271" s="198"/>
      <c r="F271" s="198"/>
      <c r="G271" s="198"/>
      <c r="H271" s="198"/>
      <c r="I271" s="198"/>
      <c r="J271" s="198"/>
      <c r="K271" s="198"/>
      <c r="L271" s="198"/>
      <c r="M271" s="198"/>
      <c r="N271" s="198"/>
      <c r="O271" s="198"/>
    </row>
    <row r="272" spans="3:15" s="14" customFormat="1" ht="13.5">
      <c r="C272" s="198"/>
      <c r="D272" s="198"/>
      <c r="E272" s="198"/>
      <c r="F272" s="198"/>
      <c r="G272" s="198"/>
      <c r="H272" s="198"/>
      <c r="I272" s="198"/>
      <c r="J272" s="198"/>
      <c r="K272" s="198"/>
      <c r="L272" s="198"/>
      <c r="M272" s="198"/>
      <c r="N272" s="198"/>
      <c r="O272" s="198"/>
    </row>
    <row r="273" spans="3:15" s="14" customFormat="1" ht="13.5">
      <c r="C273" s="198"/>
      <c r="D273" s="198"/>
      <c r="E273" s="198"/>
      <c r="F273" s="198"/>
      <c r="G273" s="198"/>
      <c r="H273" s="198"/>
      <c r="I273" s="198"/>
      <c r="J273" s="198"/>
      <c r="K273" s="198"/>
      <c r="L273" s="198"/>
      <c r="M273" s="198"/>
      <c r="N273" s="198"/>
      <c r="O273" s="198"/>
    </row>
    <row r="274" spans="3:15" s="14" customFormat="1" ht="13.5">
      <c r="C274" s="198"/>
      <c r="D274" s="198"/>
      <c r="E274" s="198"/>
      <c r="F274" s="198"/>
      <c r="G274" s="198"/>
      <c r="H274" s="198"/>
      <c r="I274" s="198"/>
      <c r="J274" s="198"/>
      <c r="K274" s="198"/>
      <c r="L274" s="198"/>
      <c r="M274" s="198"/>
      <c r="N274" s="198"/>
      <c r="O274" s="198"/>
    </row>
    <row r="275" spans="3:15" s="14" customFormat="1" ht="13.5">
      <c r="C275" s="198"/>
      <c r="D275" s="198"/>
      <c r="E275" s="198"/>
      <c r="F275" s="198"/>
      <c r="G275" s="198"/>
      <c r="H275" s="198"/>
      <c r="I275" s="198"/>
      <c r="J275" s="198"/>
      <c r="K275" s="198"/>
      <c r="L275" s="198"/>
      <c r="M275" s="198"/>
      <c r="N275" s="198"/>
      <c r="O275" s="198"/>
    </row>
    <row r="276" spans="3:15" s="14" customFormat="1" ht="13.5">
      <c r="C276" s="198"/>
      <c r="D276" s="198"/>
      <c r="E276" s="198"/>
      <c r="F276" s="198"/>
      <c r="G276" s="198"/>
      <c r="H276" s="198"/>
      <c r="I276" s="198"/>
      <c r="J276" s="198"/>
      <c r="K276" s="198"/>
      <c r="L276" s="198"/>
      <c r="M276" s="198"/>
      <c r="N276" s="198"/>
      <c r="O276" s="198"/>
    </row>
    <row r="277" spans="3:15" s="14" customFormat="1" ht="13.5">
      <c r="C277" s="198"/>
      <c r="D277" s="198"/>
      <c r="E277" s="198"/>
      <c r="F277" s="198"/>
      <c r="G277" s="198"/>
      <c r="H277" s="198"/>
      <c r="I277" s="198"/>
      <c r="J277" s="198"/>
      <c r="K277" s="198"/>
      <c r="L277" s="198"/>
      <c r="M277" s="198"/>
      <c r="N277" s="198"/>
      <c r="O277" s="198"/>
    </row>
    <row r="278" spans="3:15" s="14" customFormat="1" ht="13.5">
      <c r="C278" s="198"/>
      <c r="D278" s="198"/>
      <c r="E278" s="198"/>
      <c r="F278" s="198"/>
      <c r="G278" s="198"/>
      <c r="H278" s="198"/>
      <c r="I278" s="198"/>
      <c r="J278" s="198"/>
      <c r="K278" s="198"/>
      <c r="L278" s="198"/>
      <c r="M278" s="198"/>
      <c r="N278" s="198"/>
      <c r="O278" s="198"/>
    </row>
    <row r="279" spans="3:15" s="14" customFormat="1" ht="13.5">
      <c r="C279" s="198"/>
      <c r="D279" s="198"/>
      <c r="E279" s="198"/>
      <c r="F279" s="198"/>
      <c r="G279" s="198"/>
      <c r="H279" s="198"/>
      <c r="I279" s="198"/>
      <c r="J279" s="198"/>
      <c r="K279" s="198"/>
      <c r="L279" s="198"/>
      <c r="M279" s="198"/>
      <c r="N279" s="198"/>
      <c r="O279" s="198"/>
    </row>
    <row r="280" spans="3:15" s="14" customFormat="1" ht="13.5">
      <c r="C280" s="198"/>
      <c r="D280" s="198"/>
      <c r="E280" s="198"/>
      <c r="F280" s="198"/>
      <c r="G280" s="198"/>
      <c r="H280" s="198"/>
      <c r="I280" s="198"/>
      <c r="J280" s="198"/>
      <c r="K280" s="198"/>
      <c r="L280" s="198"/>
      <c r="M280" s="198"/>
      <c r="N280" s="198"/>
      <c r="O280" s="198"/>
    </row>
    <row r="281" spans="3:15" s="14" customFormat="1" ht="13.5">
      <c r="C281" s="198"/>
      <c r="D281" s="198"/>
      <c r="E281" s="198"/>
      <c r="F281" s="198"/>
      <c r="G281" s="198"/>
      <c r="H281" s="198"/>
      <c r="I281" s="198"/>
      <c r="J281" s="198"/>
      <c r="K281" s="198"/>
      <c r="L281" s="198"/>
      <c r="M281" s="198"/>
      <c r="N281" s="198"/>
      <c r="O281" s="198"/>
    </row>
    <row r="282" spans="3:15" s="14" customFormat="1" ht="13.5">
      <c r="C282" s="198"/>
      <c r="D282" s="198"/>
      <c r="E282" s="198"/>
      <c r="F282" s="198"/>
      <c r="G282" s="198"/>
      <c r="H282" s="198"/>
      <c r="I282" s="198"/>
      <c r="J282" s="198"/>
      <c r="K282" s="198"/>
      <c r="L282" s="198"/>
      <c r="M282" s="198"/>
      <c r="N282" s="198"/>
      <c r="O282" s="198"/>
    </row>
    <row r="283" spans="3:15" s="14" customFormat="1" ht="13.5">
      <c r="C283" s="198"/>
      <c r="D283" s="198"/>
      <c r="E283" s="198"/>
      <c r="F283" s="198"/>
      <c r="G283" s="198"/>
      <c r="H283" s="198"/>
      <c r="I283" s="198"/>
      <c r="J283" s="198"/>
      <c r="K283" s="198"/>
      <c r="L283" s="198"/>
      <c r="M283" s="198"/>
      <c r="N283" s="198"/>
      <c r="O283" s="198"/>
    </row>
    <row r="284" spans="3:15" s="14" customFormat="1" ht="13.5">
      <c r="C284" s="198"/>
      <c r="D284" s="198"/>
      <c r="E284" s="198"/>
      <c r="F284" s="198"/>
      <c r="G284" s="198"/>
      <c r="H284" s="198"/>
      <c r="I284" s="198"/>
      <c r="J284" s="198"/>
      <c r="K284" s="198"/>
      <c r="L284" s="198"/>
      <c r="M284" s="198"/>
      <c r="N284" s="198"/>
      <c r="O284" s="198"/>
    </row>
    <row r="285" spans="3:15" s="14" customFormat="1" ht="13.5">
      <c r="C285" s="198"/>
      <c r="D285" s="198"/>
      <c r="E285" s="198"/>
      <c r="F285" s="198"/>
      <c r="G285" s="198"/>
      <c r="H285" s="198"/>
      <c r="I285" s="198"/>
      <c r="J285" s="198"/>
      <c r="K285" s="198"/>
      <c r="L285" s="198"/>
      <c r="M285" s="198"/>
      <c r="N285" s="198"/>
      <c r="O285" s="198"/>
    </row>
    <row r="286" spans="3:15" s="14" customFormat="1" ht="13.5">
      <c r="C286" s="198"/>
      <c r="D286" s="198"/>
      <c r="E286" s="198"/>
      <c r="F286" s="198"/>
      <c r="G286" s="198"/>
      <c r="H286" s="198"/>
      <c r="I286" s="198"/>
      <c r="J286" s="198"/>
      <c r="K286" s="198"/>
      <c r="L286" s="198"/>
      <c r="M286" s="198"/>
      <c r="N286" s="198"/>
      <c r="O286" s="198"/>
    </row>
    <row r="287" spans="3:15" s="14" customFormat="1" ht="13.5">
      <c r="C287" s="198"/>
      <c r="D287" s="198"/>
      <c r="E287" s="198"/>
      <c r="F287" s="198"/>
      <c r="G287" s="198"/>
      <c r="H287" s="198"/>
      <c r="I287" s="198"/>
      <c r="J287" s="198"/>
      <c r="K287" s="198"/>
      <c r="L287" s="198"/>
      <c r="M287" s="198"/>
      <c r="N287" s="198"/>
      <c r="O287" s="198"/>
    </row>
    <row r="288" spans="3:15" s="14" customFormat="1" ht="13.5">
      <c r="C288" s="198"/>
      <c r="D288" s="198"/>
      <c r="E288" s="198"/>
      <c r="F288" s="198"/>
      <c r="G288" s="198"/>
      <c r="H288" s="198"/>
      <c r="I288" s="198"/>
      <c r="J288" s="198"/>
      <c r="K288" s="198"/>
      <c r="L288" s="198"/>
      <c r="M288" s="198"/>
      <c r="N288" s="198"/>
      <c r="O288" s="198"/>
    </row>
    <row r="289" spans="3:15" s="14" customFormat="1" ht="13.5">
      <c r="C289" s="198"/>
      <c r="D289" s="198"/>
      <c r="E289" s="198"/>
      <c r="F289" s="198"/>
      <c r="G289" s="198"/>
      <c r="H289" s="198"/>
      <c r="I289" s="198"/>
      <c r="J289" s="198"/>
      <c r="K289" s="198"/>
      <c r="L289" s="198"/>
      <c r="M289" s="198"/>
      <c r="N289" s="198"/>
      <c r="O289" s="198"/>
    </row>
    <row r="290" spans="3:15" s="14" customFormat="1" ht="13.5">
      <c r="C290" s="198"/>
      <c r="D290" s="198"/>
      <c r="E290" s="198"/>
      <c r="F290" s="198"/>
      <c r="G290" s="198"/>
      <c r="H290" s="198"/>
      <c r="I290" s="198"/>
      <c r="J290" s="198"/>
      <c r="K290" s="198"/>
      <c r="L290" s="198"/>
      <c r="M290" s="198"/>
      <c r="N290" s="198"/>
      <c r="O290" s="198"/>
    </row>
    <row r="291" spans="3:15" s="14" customFormat="1" ht="13.5">
      <c r="C291" s="198"/>
      <c r="D291" s="198"/>
      <c r="E291" s="198"/>
      <c r="F291" s="198"/>
      <c r="G291" s="198"/>
      <c r="H291" s="198"/>
      <c r="I291" s="198"/>
      <c r="J291" s="198"/>
      <c r="K291" s="198"/>
      <c r="L291" s="198"/>
      <c r="M291" s="198"/>
      <c r="N291" s="198"/>
      <c r="O291" s="198"/>
    </row>
    <row r="292" spans="3:15" s="14" customFormat="1" ht="13.5">
      <c r="C292" s="198"/>
      <c r="D292" s="198"/>
      <c r="E292" s="198"/>
      <c r="F292" s="198"/>
      <c r="G292" s="198"/>
      <c r="H292" s="198"/>
      <c r="I292" s="198"/>
      <c r="J292" s="198"/>
      <c r="K292" s="198"/>
      <c r="L292" s="198"/>
      <c r="M292" s="198"/>
      <c r="N292" s="198"/>
      <c r="O292" s="198"/>
    </row>
    <row r="293" spans="3:15" s="14" customFormat="1" ht="13.5"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8"/>
    </row>
    <row r="294" spans="3:15" s="14" customFormat="1" ht="13.5">
      <c r="C294" s="198"/>
      <c r="D294" s="198"/>
      <c r="E294" s="198"/>
      <c r="F294" s="198"/>
      <c r="G294" s="198"/>
      <c r="H294" s="198"/>
      <c r="I294" s="198"/>
      <c r="J294" s="198"/>
      <c r="K294" s="198"/>
      <c r="L294" s="198"/>
      <c r="M294" s="198"/>
      <c r="N294" s="198"/>
      <c r="O294" s="198"/>
    </row>
    <row r="295" spans="3:15" s="14" customFormat="1" ht="13.5">
      <c r="C295" s="198"/>
      <c r="D295" s="198"/>
      <c r="E295" s="198"/>
      <c r="F295" s="198"/>
      <c r="G295" s="198"/>
      <c r="H295" s="198"/>
      <c r="I295" s="198"/>
      <c r="J295" s="198"/>
      <c r="K295" s="198"/>
      <c r="L295" s="198"/>
      <c r="M295" s="198"/>
      <c r="N295" s="198"/>
      <c r="O295" s="198"/>
    </row>
    <row r="296" spans="3:15" s="14" customFormat="1" ht="13.5">
      <c r="C296" s="198"/>
      <c r="D296" s="198"/>
      <c r="E296" s="198"/>
      <c r="F296" s="198"/>
      <c r="G296" s="198"/>
      <c r="H296" s="198"/>
      <c r="I296" s="198"/>
      <c r="J296" s="198"/>
      <c r="K296" s="198"/>
      <c r="L296" s="198"/>
      <c r="M296" s="198"/>
      <c r="N296" s="198"/>
      <c r="O296" s="198"/>
    </row>
    <row r="297" spans="3:15" s="14" customFormat="1" ht="13.5">
      <c r="C297" s="198"/>
      <c r="D297" s="198"/>
      <c r="E297" s="198"/>
      <c r="F297" s="198"/>
      <c r="G297" s="198"/>
      <c r="H297" s="198"/>
      <c r="I297" s="198"/>
      <c r="J297" s="198"/>
      <c r="K297" s="198"/>
      <c r="L297" s="198"/>
      <c r="M297" s="198"/>
      <c r="N297" s="198"/>
      <c r="O297" s="198"/>
    </row>
    <row r="298" spans="3:15" s="14" customFormat="1" ht="13.5">
      <c r="C298" s="198"/>
      <c r="D298" s="198"/>
      <c r="E298" s="198"/>
      <c r="F298" s="198"/>
      <c r="G298" s="198"/>
      <c r="H298" s="198"/>
      <c r="I298" s="198"/>
      <c r="J298" s="198"/>
      <c r="K298" s="198"/>
      <c r="L298" s="198"/>
      <c r="M298" s="198"/>
      <c r="N298" s="198"/>
      <c r="O298" s="198"/>
    </row>
    <row r="299" spans="3:15" s="14" customFormat="1" ht="13.5">
      <c r="C299" s="198"/>
      <c r="D299" s="198"/>
      <c r="E299" s="198"/>
      <c r="F299" s="198"/>
      <c r="G299" s="198"/>
      <c r="H299" s="198"/>
      <c r="I299" s="198"/>
      <c r="J299" s="198"/>
      <c r="K299" s="198"/>
      <c r="L299" s="198"/>
      <c r="M299" s="198"/>
      <c r="N299" s="198"/>
      <c r="O299" s="198"/>
    </row>
    <row r="300" spans="3:15" s="14" customFormat="1" ht="13.5">
      <c r="C300" s="198"/>
      <c r="D300" s="198"/>
      <c r="E300" s="198"/>
      <c r="F300" s="198"/>
      <c r="G300" s="198"/>
      <c r="H300" s="198"/>
      <c r="I300" s="198"/>
      <c r="J300" s="198"/>
      <c r="K300" s="198"/>
      <c r="L300" s="198"/>
      <c r="M300" s="198"/>
      <c r="N300" s="198"/>
      <c r="O300" s="198"/>
    </row>
    <row r="301" spans="3:15" s="14" customFormat="1" ht="13.5">
      <c r="C301" s="198"/>
      <c r="D301" s="198"/>
      <c r="E301" s="198"/>
      <c r="F301" s="198"/>
      <c r="G301" s="198"/>
      <c r="H301" s="198"/>
      <c r="I301" s="198"/>
      <c r="J301" s="198"/>
      <c r="K301" s="198"/>
      <c r="L301" s="198"/>
      <c r="M301" s="198"/>
      <c r="N301" s="198"/>
      <c r="O301" s="198"/>
    </row>
    <row r="302" spans="3:15" s="14" customFormat="1" ht="13.5">
      <c r="C302" s="198"/>
      <c r="D302" s="198"/>
      <c r="E302" s="198"/>
      <c r="F302" s="198"/>
      <c r="G302" s="198"/>
      <c r="H302" s="198"/>
      <c r="I302" s="198"/>
      <c r="J302" s="198"/>
      <c r="K302" s="198"/>
      <c r="L302" s="198"/>
      <c r="M302" s="198"/>
      <c r="N302" s="198"/>
      <c r="O302" s="198"/>
    </row>
    <row r="303" spans="3:15" s="14" customFormat="1" ht="13.5">
      <c r="C303" s="198"/>
      <c r="D303" s="198"/>
      <c r="E303" s="198"/>
      <c r="F303" s="198"/>
      <c r="G303" s="198"/>
      <c r="H303" s="198"/>
      <c r="I303" s="198"/>
      <c r="J303" s="198"/>
      <c r="K303" s="198"/>
      <c r="L303" s="198"/>
      <c r="M303" s="198"/>
      <c r="N303" s="198"/>
      <c r="O303" s="198"/>
    </row>
    <row r="304" spans="3:15" s="14" customFormat="1" ht="13.5">
      <c r="C304" s="198"/>
      <c r="D304" s="198"/>
      <c r="E304" s="198"/>
      <c r="F304" s="198"/>
      <c r="G304" s="198"/>
      <c r="H304" s="198"/>
      <c r="I304" s="198"/>
      <c r="J304" s="198"/>
      <c r="K304" s="198"/>
      <c r="L304" s="198"/>
      <c r="M304" s="198"/>
      <c r="N304" s="198"/>
      <c r="O304" s="198"/>
    </row>
    <row r="305" spans="3:15" s="14" customFormat="1" ht="13.5"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8"/>
    </row>
    <row r="306" spans="3:15" s="14" customFormat="1" ht="13.5">
      <c r="C306" s="198"/>
      <c r="D306" s="198"/>
      <c r="E306" s="198"/>
      <c r="F306" s="198"/>
      <c r="G306" s="198"/>
      <c r="H306" s="198"/>
      <c r="I306" s="198"/>
      <c r="J306" s="198"/>
      <c r="K306" s="198"/>
      <c r="L306" s="198"/>
      <c r="M306" s="198"/>
      <c r="N306" s="198"/>
      <c r="O306" s="198"/>
    </row>
    <row r="307" spans="3:15" s="14" customFormat="1" ht="13.5">
      <c r="C307" s="198"/>
      <c r="D307" s="198"/>
      <c r="E307" s="198"/>
      <c r="F307" s="198"/>
      <c r="G307" s="198"/>
      <c r="H307" s="198"/>
      <c r="I307" s="198"/>
      <c r="J307" s="198"/>
      <c r="K307" s="198"/>
      <c r="L307" s="198"/>
      <c r="M307" s="198"/>
      <c r="N307" s="198"/>
      <c r="O307" s="198"/>
    </row>
    <row r="308" spans="3:15" s="14" customFormat="1" ht="13.5">
      <c r="C308" s="198"/>
      <c r="D308" s="198"/>
      <c r="E308" s="198"/>
      <c r="F308" s="198"/>
      <c r="G308" s="198"/>
      <c r="H308" s="198"/>
      <c r="I308" s="198"/>
      <c r="J308" s="198"/>
      <c r="K308" s="198"/>
      <c r="L308" s="198"/>
      <c r="M308" s="198"/>
      <c r="N308" s="198"/>
      <c r="O308" s="198"/>
    </row>
    <row r="309" spans="3:15" s="14" customFormat="1" ht="13.5">
      <c r="C309" s="198"/>
      <c r="D309" s="198"/>
      <c r="E309" s="198"/>
      <c r="F309" s="198"/>
      <c r="G309" s="198"/>
      <c r="H309" s="198"/>
      <c r="I309" s="198"/>
      <c r="J309" s="198"/>
      <c r="K309" s="198"/>
      <c r="L309" s="198"/>
      <c r="M309" s="198"/>
      <c r="N309" s="198"/>
      <c r="O309" s="198"/>
    </row>
    <row r="310" spans="3:15" s="14" customFormat="1" ht="13.5">
      <c r="C310" s="198"/>
      <c r="D310" s="198"/>
      <c r="E310" s="198"/>
      <c r="F310" s="198"/>
      <c r="G310" s="198"/>
      <c r="H310" s="198"/>
      <c r="I310" s="198"/>
      <c r="J310" s="198"/>
      <c r="K310" s="198"/>
      <c r="L310" s="198"/>
      <c r="M310" s="198"/>
      <c r="N310" s="198"/>
      <c r="O310" s="198"/>
    </row>
    <row r="311" spans="3:15" s="14" customFormat="1" ht="13.5">
      <c r="C311" s="198"/>
      <c r="D311" s="198"/>
      <c r="E311" s="198"/>
      <c r="F311" s="198"/>
      <c r="G311" s="198"/>
      <c r="H311" s="198"/>
      <c r="I311" s="198"/>
      <c r="J311" s="198"/>
      <c r="K311" s="198"/>
      <c r="L311" s="198"/>
      <c r="M311" s="198"/>
      <c r="N311" s="198"/>
      <c r="O311" s="198"/>
    </row>
    <row r="312" spans="3:15" s="14" customFormat="1" ht="13.5">
      <c r="C312" s="198"/>
      <c r="D312" s="198"/>
      <c r="E312" s="198"/>
      <c r="F312" s="198"/>
      <c r="G312" s="198"/>
      <c r="H312" s="198"/>
      <c r="I312" s="198"/>
      <c r="J312" s="198"/>
      <c r="K312" s="198"/>
      <c r="L312" s="198"/>
      <c r="M312" s="198"/>
      <c r="N312" s="198"/>
      <c r="O312" s="198"/>
    </row>
    <row r="313" spans="3:15" s="14" customFormat="1" ht="13.5">
      <c r="C313" s="198"/>
      <c r="D313" s="198"/>
      <c r="E313" s="198"/>
      <c r="F313" s="198"/>
      <c r="G313" s="198"/>
      <c r="H313" s="198"/>
      <c r="I313" s="198"/>
      <c r="J313" s="198"/>
      <c r="K313" s="198"/>
      <c r="L313" s="198"/>
      <c r="M313" s="198"/>
      <c r="N313" s="198"/>
      <c r="O313" s="198"/>
    </row>
    <row r="314" spans="3:15" s="14" customFormat="1" ht="13.5">
      <c r="C314" s="198"/>
      <c r="D314" s="198"/>
      <c r="E314" s="198"/>
      <c r="F314" s="198"/>
      <c r="G314" s="198"/>
      <c r="H314" s="198"/>
      <c r="I314" s="198"/>
      <c r="J314" s="198"/>
      <c r="K314" s="198"/>
      <c r="L314" s="198"/>
      <c r="M314" s="198"/>
      <c r="N314" s="198"/>
      <c r="O314" s="198"/>
    </row>
    <row r="315" spans="3:15" s="14" customFormat="1" ht="13.5">
      <c r="C315" s="198"/>
      <c r="D315" s="198"/>
      <c r="E315" s="198"/>
      <c r="F315" s="198"/>
      <c r="G315" s="198"/>
      <c r="H315" s="198"/>
      <c r="I315" s="198"/>
      <c r="J315" s="198"/>
      <c r="K315" s="198"/>
      <c r="L315" s="198"/>
      <c r="M315" s="198"/>
      <c r="N315" s="198"/>
      <c r="O315" s="198"/>
    </row>
    <row r="316" spans="3:15" s="14" customFormat="1" ht="13.5"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8"/>
    </row>
    <row r="317" spans="3:15" s="14" customFormat="1" ht="13.5">
      <c r="C317" s="198"/>
      <c r="D317" s="198"/>
      <c r="E317" s="198"/>
      <c r="F317" s="198"/>
      <c r="G317" s="198"/>
      <c r="H317" s="198"/>
      <c r="I317" s="198"/>
      <c r="J317" s="198"/>
      <c r="K317" s="198"/>
      <c r="L317" s="198"/>
      <c r="M317" s="198"/>
      <c r="N317" s="198"/>
      <c r="O317" s="198"/>
    </row>
    <row r="318" spans="3:15" s="14" customFormat="1" ht="13.5">
      <c r="C318" s="198"/>
      <c r="D318" s="198"/>
      <c r="E318" s="198"/>
      <c r="F318" s="198"/>
      <c r="G318" s="198"/>
      <c r="H318" s="198"/>
      <c r="I318" s="198"/>
      <c r="J318" s="198"/>
      <c r="K318" s="198"/>
      <c r="L318" s="198"/>
      <c r="M318" s="198"/>
      <c r="N318" s="198"/>
      <c r="O318" s="198"/>
    </row>
    <row r="319" spans="3:15" s="14" customFormat="1" ht="13.5">
      <c r="C319" s="198"/>
      <c r="D319" s="198"/>
      <c r="E319" s="198"/>
      <c r="F319" s="198"/>
      <c r="G319" s="198"/>
      <c r="H319" s="198"/>
      <c r="I319" s="198"/>
      <c r="J319" s="198"/>
      <c r="K319" s="198"/>
      <c r="L319" s="198"/>
      <c r="M319" s="198"/>
      <c r="N319" s="198"/>
      <c r="O319" s="198"/>
    </row>
    <row r="320" spans="3:15" s="14" customFormat="1" ht="13.5">
      <c r="C320" s="198"/>
      <c r="D320" s="198"/>
      <c r="E320" s="198"/>
      <c r="F320" s="198"/>
      <c r="G320" s="198"/>
      <c r="H320" s="198"/>
      <c r="I320" s="198"/>
      <c r="J320" s="198"/>
      <c r="K320" s="198"/>
      <c r="L320" s="198"/>
      <c r="M320" s="198"/>
      <c r="N320" s="198"/>
      <c r="O320" s="198"/>
    </row>
    <row r="321" spans="3:15" s="14" customFormat="1" ht="13.5">
      <c r="C321" s="198"/>
      <c r="D321" s="198"/>
      <c r="E321" s="198"/>
      <c r="F321" s="198"/>
      <c r="G321" s="198"/>
      <c r="H321" s="198"/>
      <c r="I321" s="198"/>
      <c r="J321" s="198"/>
      <c r="K321" s="198"/>
      <c r="L321" s="198"/>
      <c r="M321" s="198"/>
      <c r="N321" s="198"/>
      <c r="O321" s="198"/>
    </row>
    <row r="322" spans="3:15" s="14" customFormat="1" ht="13.5">
      <c r="C322" s="198"/>
      <c r="D322" s="198"/>
      <c r="E322" s="198"/>
      <c r="F322" s="198"/>
      <c r="G322" s="198"/>
      <c r="H322" s="198"/>
      <c r="I322" s="198"/>
      <c r="J322" s="198"/>
      <c r="K322" s="198"/>
      <c r="L322" s="198"/>
      <c r="M322" s="198"/>
      <c r="N322" s="198"/>
      <c r="O322" s="198"/>
    </row>
    <row r="323" spans="3:15" s="14" customFormat="1" ht="13.5">
      <c r="C323" s="198"/>
      <c r="D323" s="198"/>
      <c r="E323" s="198"/>
      <c r="F323" s="198"/>
      <c r="G323" s="198"/>
      <c r="H323" s="198"/>
      <c r="I323" s="198"/>
      <c r="J323" s="198"/>
      <c r="K323" s="198"/>
      <c r="L323" s="198"/>
      <c r="M323" s="198"/>
      <c r="N323" s="198"/>
      <c r="O323" s="198"/>
    </row>
    <row r="324" spans="3:15" s="14" customFormat="1" ht="13.5">
      <c r="C324" s="198"/>
      <c r="D324" s="198"/>
      <c r="E324" s="198"/>
      <c r="F324" s="198"/>
      <c r="G324" s="198"/>
      <c r="H324" s="198"/>
      <c r="I324" s="198"/>
      <c r="J324" s="198"/>
      <c r="K324" s="198"/>
      <c r="L324" s="198"/>
      <c r="M324" s="198"/>
      <c r="N324" s="198"/>
      <c r="O324" s="198"/>
    </row>
    <row r="325" spans="3:15" s="14" customFormat="1" ht="13.5">
      <c r="C325" s="198"/>
      <c r="D325" s="198"/>
      <c r="E325" s="198"/>
      <c r="F325" s="198"/>
      <c r="G325" s="198"/>
      <c r="H325" s="198"/>
      <c r="I325" s="198"/>
      <c r="J325" s="198"/>
      <c r="K325" s="198"/>
      <c r="L325" s="198"/>
      <c r="M325" s="198"/>
      <c r="N325" s="198"/>
      <c r="O325" s="198"/>
    </row>
    <row r="326" spans="3:15" s="14" customFormat="1" ht="13.5">
      <c r="C326" s="198"/>
      <c r="D326" s="198"/>
      <c r="E326" s="198"/>
      <c r="F326" s="198"/>
      <c r="G326" s="198"/>
      <c r="H326" s="198"/>
      <c r="I326" s="198"/>
      <c r="J326" s="198"/>
      <c r="K326" s="198"/>
      <c r="L326" s="198"/>
      <c r="M326" s="198"/>
      <c r="N326" s="198"/>
      <c r="O326" s="198"/>
    </row>
    <row r="327" spans="3:15" s="14" customFormat="1" ht="13.5">
      <c r="C327" s="198"/>
      <c r="D327" s="198"/>
      <c r="E327" s="198"/>
      <c r="F327" s="198"/>
      <c r="G327" s="198"/>
      <c r="H327" s="198"/>
      <c r="I327" s="198"/>
      <c r="J327" s="198"/>
      <c r="K327" s="198"/>
      <c r="L327" s="198"/>
      <c r="M327" s="198"/>
      <c r="N327" s="198"/>
      <c r="O327" s="198"/>
    </row>
    <row r="328" spans="3:15" s="14" customFormat="1" ht="13.5">
      <c r="C328" s="198"/>
      <c r="D328" s="198"/>
      <c r="E328" s="198"/>
      <c r="F328" s="198"/>
      <c r="G328" s="198"/>
      <c r="H328" s="198"/>
      <c r="I328" s="198"/>
      <c r="J328" s="198"/>
      <c r="K328" s="198"/>
      <c r="L328" s="198"/>
      <c r="M328" s="198"/>
      <c r="N328" s="198"/>
      <c r="O328" s="198"/>
    </row>
    <row r="329" spans="3:15" s="14" customFormat="1" ht="13.5">
      <c r="C329" s="198"/>
      <c r="D329" s="198"/>
      <c r="E329" s="198"/>
      <c r="F329" s="198"/>
      <c r="G329" s="198"/>
      <c r="H329" s="198"/>
      <c r="I329" s="198"/>
      <c r="J329" s="198"/>
      <c r="K329" s="198"/>
      <c r="L329" s="198"/>
      <c r="M329" s="198"/>
      <c r="N329" s="198"/>
      <c r="O329" s="198"/>
    </row>
    <row r="330" spans="3:15" s="14" customFormat="1" ht="13.5">
      <c r="C330" s="198"/>
      <c r="D330" s="198"/>
      <c r="E330" s="198"/>
      <c r="F330" s="198"/>
      <c r="G330" s="198"/>
      <c r="H330" s="198"/>
      <c r="I330" s="198"/>
      <c r="J330" s="198"/>
      <c r="K330" s="198"/>
      <c r="L330" s="198"/>
      <c r="M330" s="198"/>
      <c r="N330" s="198"/>
      <c r="O330" s="198"/>
    </row>
    <row r="331" spans="3:15" s="14" customFormat="1" ht="13.5">
      <c r="C331" s="198"/>
      <c r="D331" s="198"/>
      <c r="E331" s="198"/>
      <c r="F331" s="198"/>
      <c r="G331" s="198"/>
      <c r="H331" s="198"/>
      <c r="I331" s="198"/>
      <c r="J331" s="198"/>
      <c r="K331" s="198"/>
      <c r="L331" s="198"/>
      <c r="M331" s="198"/>
      <c r="N331" s="198"/>
      <c r="O331" s="198"/>
    </row>
    <row r="332" spans="3:15" s="14" customFormat="1" ht="13.5">
      <c r="C332" s="198"/>
      <c r="D332" s="198"/>
      <c r="E332" s="198"/>
      <c r="F332" s="198"/>
      <c r="G332" s="198"/>
      <c r="H332" s="198"/>
      <c r="I332" s="198"/>
      <c r="J332" s="198"/>
      <c r="K332" s="198"/>
      <c r="L332" s="198"/>
      <c r="M332" s="198"/>
      <c r="N332" s="198"/>
      <c r="O332" s="198"/>
    </row>
    <row r="333" spans="3:15" s="14" customFormat="1" ht="13.5">
      <c r="C333" s="198"/>
      <c r="D333" s="198"/>
      <c r="E333" s="198"/>
      <c r="F333" s="198"/>
      <c r="G333" s="198"/>
      <c r="H333" s="198"/>
      <c r="I333" s="198"/>
      <c r="J333" s="198"/>
      <c r="K333" s="198"/>
      <c r="L333" s="198"/>
      <c r="M333" s="198"/>
      <c r="N333" s="198"/>
      <c r="O333" s="198"/>
    </row>
    <row r="334" spans="3:15" s="14" customFormat="1" ht="13.5">
      <c r="C334" s="198"/>
      <c r="D334" s="198"/>
      <c r="E334" s="198"/>
      <c r="F334" s="198"/>
      <c r="G334" s="198"/>
      <c r="H334" s="198"/>
      <c r="I334" s="198"/>
      <c r="J334" s="198"/>
      <c r="K334" s="198"/>
      <c r="L334" s="198"/>
      <c r="M334" s="198"/>
      <c r="N334" s="198"/>
      <c r="O334" s="198"/>
    </row>
    <row r="335" spans="3:15" s="14" customFormat="1" ht="13.5">
      <c r="C335" s="198"/>
      <c r="D335" s="198"/>
      <c r="E335" s="198"/>
      <c r="F335" s="198"/>
      <c r="G335" s="198"/>
      <c r="H335" s="198"/>
      <c r="I335" s="198"/>
      <c r="J335" s="198"/>
      <c r="K335" s="198"/>
      <c r="L335" s="198"/>
      <c r="M335" s="198"/>
      <c r="N335" s="198"/>
      <c r="O335" s="198"/>
    </row>
    <row r="336" spans="3:15" s="14" customFormat="1" ht="13.5">
      <c r="C336" s="198"/>
      <c r="D336" s="198"/>
      <c r="E336" s="198"/>
      <c r="F336" s="198"/>
      <c r="G336" s="198"/>
      <c r="H336" s="198"/>
      <c r="I336" s="198"/>
      <c r="J336" s="198"/>
      <c r="K336" s="198"/>
      <c r="L336" s="198"/>
      <c r="M336" s="198"/>
      <c r="N336" s="198"/>
      <c r="O336" s="198"/>
    </row>
    <row r="337" spans="3:15" s="14" customFormat="1" ht="13.5">
      <c r="C337" s="198"/>
      <c r="D337" s="198"/>
      <c r="E337" s="198"/>
      <c r="F337" s="198"/>
      <c r="G337" s="198"/>
      <c r="H337" s="198"/>
      <c r="I337" s="198"/>
      <c r="J337" s="198"/>
      <c r="K337" s="198"/>
      <c r="L337" s="198"/>
      <c r="M337" s="198"/>
      <c r="N337" s="198"/>
      <c r="O337" s="198"/>
    </row>
    <row r="338" spans="3:15" s="14" customFormat="1" ht="13.5"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8"/>
    </row>
    <row r="339" spans="3:15" s="14" customFormat="1" ht="13.5">
      <c r="C339" s="198"/>
      <c r="D339" s="198"/>
      <c r="E339" s="198"/>
      <c r="F339" s="198"/>
      <c r="G339" s="198"/>
      <c r="H339" s="198"/>
      <c r="I339" s="198"/>
      <c r="J339" s="198"/>
      <c r="K339" s="198"/>
      <c r="L339" s="198"/>
      <c r="M339" s="198"/>
      <c r="N339" s="198"/>
      <c r="O339" s="198"/>
    </row>
    <row r="340" spans="3:15" s="14" customFormat="1" ht="13.5">
      <c r="C340" s="198"/>
      <c r="D340" s="198"/>
      <c r="E340" s="198"/>
      <c r="F340" s="198"/>
      <c r="G340" s="198"/>
      <c r="H340" s="198"/>
      <c r="I340" s="198"/>
      <c r="J340" s="198"/>
      <c r="K340" s="198"/>
      <c r="L340" s="198"/>
      <c r="M340" s="198"/>
      <c r="N340" s="198"/>
      <c r="O340" s="198"/>
    </row>
    <row r="341" spans="3:15" s="14" customFormat="1" ht="13.5">
      <c r="C341" s="198"/>
      <c r="D341" s="198"/>
      <c r="E341" s="198"/>
      <c r="F341" s="198"/>
      <c r="G341" s="198"/>
      <c r="H341" s="198"/>
      <c r="I341" s="198"/>
      <c r="J341" s="198"/>
      <c r="K341" s="198"/>
      <c r="L341" s="198"/>
      <c r="M341" s="198"/>
      <c r="N341" s="198"/>
      <c r="O341" s="198"/>
    </row>
    <row r="342" spans="3:15" s="14" customFormat="1" ht="13.5">
      <c r="C342" s="198"/>
      <c r="D342" s="198"/>
      <c r="E342" s="198"/>
      <c r="F342" s="198"/>
      <c r="G342" s="198"/>
      <c r="H342" s="198"/>
      <c r="I342" s="198"/>
      <c r="J342" s="198"/>
      <c r="K342" s="198"/>
      <c r="L342" s="198"/>
      <c r="M342" s="198"/>
      <c r="N342" s="198"/>
      <c r="O342" s="198"/>
    </row>
    <row r="343" spans="3:15" s="14" customFormat="1" ht="13.5">
      <c r="C343" s="198"/>
      <c r="D343" s="198"/>
      <c r="E343" s="198"/>
      <c r="F343" s="198"/>
      <c r="G343" s="198"/>
      <c r="H343" s="198"/>
      <c r="I343" s="198"/>
      <c r="J343" s="198"/>
      <c r="K343" s="198"/>
      <c r="L343" s="198"/>
      <c r="M343" s="198"/>
      <c r="N343" s="198"/>
      <c r="O343" s="198"/>
    </row>
    <row r="344" spans="3:15" s="14" customFormat="1" ht="13.5">
      <c r="C344" s="198"/>
      <c r="D344" s="198"/>
      <c r="E344" s="198"/>
      <c r="F344" s="198"/>
      <c r="G344" s="198"/>
      <c r="H344" s="198"/>
      <c r="I344" s="198"/>
      <c r="J344" s="198"/>
      <c r="K344" s="198"/>
      <c r="L344" s="198"/>
      <c r="M344" s="198"/>
      <c r="N344" s="198"/>
      <c r="O344" s="198"/>
    </row>
    <row r="345" spans="3:15" s="14" customFormat="1" ht="13.5">
      <c r="C345" s="198"/>
      <c r="D345" s="198"/>
      <c r="E345" s="198"/>
      <c r="F345" s="198"/>
      <c r="G345" s="198"/>
      <c r="H345" s="198"/>
      <c r="I345" s="198"/>
      <c r="J345" s="198"/>
      <c r="K345" s="198"/>
      <c r="L345" s="198"/>
      <c r="M345" s="198"/>
      <c r="N345" s="198"/>
      <c r="O345" s="198"/>
    </row>
    <row r="346" spans="3:15" s="14" customFormat="1" ht="13.5">
      <c r="C346" s="198"/>
      <c r="D346" s="198"/>
      <c r="E346" s="198"/>
      <c r="F346" s="198"/>
      <c r="G346" s="198"/>
      <c r="H346" s="198"/>
      <c r="I346" s="198"/>
      <c r="J346" s="198"/>
      <c r="K346" s="198"/>
      <c r="L346" s="198"/>
      <c r="M346" s="198"/>
      <c r="N346" s="198"/>
      <c r="O346" s="198"/>
    </row>
    <row r="347" spans="3:15" s="14" customFormat="1" ht="13.5">
      <c r="C347" s="198"/>
      <c r="D347" s="198"/>
      <c r="E347" s="198"/>
      <c r="F347" s="198"/>
      <c r="G347" s="198"/>
      <c r="H347" s="198"/>
      <c r="I347" s="198"/>
      <c r="J347" s="198"/>
      <c r="K347" s="198"/>
      <c r="L347" s="198"/>
      <c r="M347" s="198"/>
      <c r="N347" s="198"/>
      <c r="O347" s="198"/>
    </row>
    <row r="348" spans="3:15" s="14" customFormat="1" ht="13.5">
      <c r="C348" s="198"/>
      <c r="D348" s="198"/>
      <c r="E348" s="198"/>
      <c r="F348" s="198"/>
      <c r="G348" s="198"/>
      <c r="H348" s="198"/>
      <c r="I348" s="198"/>
      <c r="J348" s="198"/>
      <c r="K348" s="198"/>
      <c r="L348" s="198"/>
      <c r="M348" s="198"/>
      <c r="N348" s="198"/>
      <c r="O348" s="198"/>
    </row>
    <row r="349" spans="3:15" s="14" customFormat="1" ht="13.5">
      <c r="C349" s="198"/>
      <c r="D349" s="198"/>
      <c r="E349" s="198"/>
      <c r="F349" s="198"/>
      <c r="G349" s="198"/>
      <c r="H349" s="198"/>
      <c r="I349" s="198"/>
      <c r="J349" s="198"/>
      <c r="K349" s="198"/>
      <c r="L349" s="198"/>
      <c r="M349" s="198"/>
      <c r="N349" s="198"/>
      <c r="O349" s="198"/>
    </row>
    <row r="350" spans="3:15" s="14" customFormat="1" ht="13.5">
      <c r="C350" s="198"/>
      <c r="D350" s="198"/>
      <c r="E350" s="198"/>
      <c r="F350" s="198"/>
      <c r="G350" s="198"/>
      <c r="H350" s="198"/>
      <c r="I350" s="198"/>
      <c r="J350" s="198"/>
      <c r="K350" s="198"/>
      <c r="L350" s="198"/>
      <c r="M350" s="198"/>
      <c r="N350" s="198"/>
      <c r="O350" s="198"/>
    </row>
    <row r="351" spans="3:15" s="14" customFormat="1" ht="13.5">
      <c r="C351" s="198"/>
      <c r="D351" s="198"/>
      <c r="E351" s="198"/>
      <c r="F351" s="198"/>
      <c r="G351" s="198"/>
      <c r="H351" s="198"/>
      <c r="I351" s="198"/>
      <c r="J351" s="198"/>
      <c r="K351" s="198"/>
      <c r="L351" s="198"/>
      <c r="M351" s="198"/>
      <c r="N351" s="198"/>
      <c r="O351" s="198"/>
    </row>
    <row r="352" spans="3:15" s="14" customFormat="1" ht="13.5">
      <c r="C352" s="198"/>
      <c r="D352" s="198"/>
      <c r="E352" s="198"/>
      <c r="F352" s="198"/>
      <c r="G352" s="198"/>
      <c r="H352" s="198"/>
      <c r="I352" s="198"/>
      <c r="J352" s="198"/>
      <c r="K352" s="198"/>
      <c r="L352" s="198"/>
      <c r="M352" s="198"/>
      <c r="N352" s="198"/>
      <c r="O352" s="198"/>
    </row>
    <row r="353" spans="3:15" s="14" customFormat="1" ht="13.5">
      <c r="C353" s="198"/>
      <c r="D353" s="198"/>
      <c r="E353" s="198"/>
      <c r="F353" s="198"/>
      <c r="G353" s="198"/>
      <c r="H353" s="198"/>
      <c r="I353" s="198"/>
      <c r="J353" s="198"/>
      <c r="K353" s="198"/>
      <c r="L353" s="198"/>
      <c r="M353" s="198"/>
      <c r="N353" s="198"/>
      <c r="O353" s="198"/>
    </row>
    <row r="354" spans="3:15" s="14" customFormat="1" ht="13.5"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8"/>
    </row>
    <row r="355" spans="3:15" s="14" customFormat="1" ht="13.5">
      <c r="C355" s="198"/>
      <c r="D355" s="198"/>
      <c r="E355" s="198"/>
      <c r="F355" s="198"/>
      <c r="G355" s="198"/>
      <c r="H355" s="198"/>
      <c r="I355" s="198"/>
      <c r="J355" s="198"/>
      <c r="K355" s="198"/>
      <c r="L355" s="198"/>
      <c r="M355" s="198"/>
      <c r="N355" s="198"/>
      <c r="O355" s="198"/>
    </row>
    <row r="356" spans="3:15" s="14" customFormat="1" ht="13.5">
      <c r="C356" s="198"/>
      <c r="D356" s="198"/>
      <c r="E356" s="198"/>
      <c r="F356" s="198"/>
      <c r="G356" s="198"/>
      <c r="H356" s="198"/>
      <c r="I356" s="198"/>
      <c r="J356" s="198"/>
      <c r="K356" s="198"/>
      <c r="L356" s="198"/>
      <c r="M356" s="198"/>
      <c r="N356" s="198"/>
      <c r="O356" s="198"/>
    </row>
    <row r="357" spans="3:15" s="14" customFormat="1" ht="13.5">
      <c r="C357" s="198"/>
      <c r="D357" s="198"/>
      <c r="E357" s="198"/>
      <c r="F357" s="198"/>
      <c r="G357" s="198"/>
      <c r="H357" s="198"/>
      <c r="I357" s="198"/>
      <c r="J357" s="198"/>
      <c r="K357" s="198"/>
      <c r="L357" s="198"/>
      <c r="M357" s="198"/>
      <c r="N357" s="198"/>
      <c r="O357" s="198"/>
    </row>
    <row r="358" spans="3:15" s="14" customFormat="1" ht="13.5">
      <c r="C358" s="198"/>
      <c r="D358" s="198"/>
      <c r="E358" s="198"/>
      <c r="F358" s="198"/>
      <c r="G358" s="198"/>
      <c r="H358" s="198"/>
      <c r="I358" s="198"/>
      <c r="J358" s="198"/>
      <c r="K358" s="198"/>
      <c r="L358" s="198"/>
      <c r="M358" s="198"/>
      <c r="N358" s="198"/>
      <c r="O358" s="198"/>
    </row>
    <row r="359" spans="3:15" s="14" customFormat="1" ht="13.5">
      <c r="C359" s="198"/>
      <c r="D359" s="198"/>
      <c r="E359" s="198"/>
      <c r="F359" s="198"/>
      <c r="G359" s="198"/>
      <c r="H359" s="198"/>
      <c r="I359" s="198"/>
      <c r="J359" s="198"/>
      <c r="K359" s="198"/>
      <c r="L359" s="198"/>
      <c r="M359" s="198"/>
      <c r="N359" s="198"/>
      <c r="O359" s="198"/>
    </row>
    <row r="360" spans="3:15" s="14" customFormat="1" ht="13.5">
      <c r="C360" s="198"/>
      <c r="D360" s="198"/>
      <c r="E360" s="198"/>
      <c r="F360" s="198"/>
      <c r="G360" s="198"/>
      <c r="H360" s="198"/>
      <c r="I360" s="198"/>
      <c r="J360" s="198"/>
      <c r="K360" s="198"/>
      <c r="L360" s="198"/>
      <c r="M360" s="198"/>
      <c r="N360" s="198"/>
      <c r="O360" s="198"/>
    </row>
    <row r="361" spans="3:15" s="14" customFormat="1" ht="13.5"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8"/>
    </row>
    <row r="362" spans="3:15" s="14" customFormat="1" ht="13.5">
      <c r="C362" s="198"/>
      <c r="D362" s="198"/>
      <c r="E362" s="198"/>
      <c r="F362" s="198"/>
      <c r="G362" s="198"/>
      <c r="H362" s="198"/>
      <c r="I362" s="198"/>
      <c r="J362" s="198"/>
      <c r="K362" s="198"/>
      <c r="L362" s="198"/>
      <c r="M362" s="198"/>
      <c r="N362" s="198"/>
      <c r="O362" s="198"/>
    </row>
    <row r="363" spans="3:15" s="14" customFormat="1" ht="13.5">
      <c r="C363" s="198"/>
      <c r="D363" s="198"/>
      <c r="E363" s="198"/>
      <c r="F363" s="198"/>
      <c r="G363" s="198"/>
      <c r="H363" s="198"/>
      <c r="I363" s="198"/>
      <c r="J363" s="198"/>
      <c r="K363" s="198"/>
      <c r="L363" s="198"/>
      <c r="M363" s="198"/>
      <c r="N363" s="198"/>
      <c r="O363" s="198"/>
    </row>
    <row r="364" spans="3:15" s="14" customFormat="1" ht="13.5">
      <c r="C364" s="198"/>
      <c r="D364" s="198"/>
      <c r="E364" s="198"/>
      <c r="F364" s="198"/>
      <c r="G364" s="198"/>
      <c r="H364" s="198"/>
      <c r="I364" s="198"/>
      <c r="J364" s="198"/>
      <c r="K364" s="198"/>
      <c r="L364" s="198"/>
      <c r="M364" s="198"/>
      <c r="N364" s="198"/>
      <c r="O364" s="198"/>
    </row>
    <row r="365" spans="3:15" s="14" customFormat="1" ht="13.5">
      <c r="C365" s="198"/>
      <c r="D365" s="198"/>
      <c r="E365" s="198"/>
      <c r="F365" s="198"/>
      <c r="G365" s="198"/>
      <c r="H365" s="198"/>
      <c r="I365" s="198"/>
      <c r="J365" s="198"/>
      <c r="K365" s="198"/>
      <c r="L365" s="198"/>
      <c r="M365" s="198"/>
      <c r="N365" s="198"/>
      <c r="O365" s="198"/>
    </row>
    <row r="366" spans="3:15" s="14" customFormat="1" ht="13.5">
      <c r="C366" s="198"/>
      <c r="D366" s="198"/>
      <c r="E366" s="198"/>
      <c r="F366" s="198"/>
      <c r="G366" s="198"/>
      <c r="H366" s="198"/>
      <c r="I366" s="198"/>
      <c r="J366" s="198"/>
      <c r="K366" s="198"/>
      <c r="L366" s="198"/>
      <c r="M366" s="198"/>
      <c r="N366" s="198"/>
      <c r="O366" s="198"/>
    </row>
    <row r="367" spans="3:15" s="14" customFormat="1" ht="13.5">
      <c r="C367" s="198"/>
      <c r="D367" s="198"/>
      <c r="E367" s="198"/>
      <c r="F367" s="198"/>
      <c r="G367" s="198"/>
      <c r="H367" s="198"/>
      <c r="I367" s="198"/>
      <c r="J367" s="198"/>
      <c r="K367" s="198"/>
      <c r="L367" s="198"/>
      <c r="M367" s="198"/>
      <c r="N367" s="198"/>
      <c r="O367" s="198"/>
    </row>
    <row r="368" spans="3:15" s="14" customFormat="1" ht="13.5">
      <c r="C368" s="198"/>
      <c r="D368" s="198"/>
      <c r="E368" s="198"/>
      <c r="F368" s="198"/>
      <c r="G368" s="198"/>
      <c r="H368" s="198"/>
      <c r="I368" s="198"/>
      <c r="J368" s="198"/>
      <c r="K368" s="198"/>
      <c r="L368" s="198"/>
      <c r="M368" s="198"/>
      <c r="N368" s="198"/>
      <c r="O368" s="198"/>
    </row>
    <row r="369" spans="3:15" s="14" customFormat="1" ht="13.5">
      <c r="C369" s="198"/>
      <c r="D369" s="198"/>
      <c r="E369" s="198"/>
      <c r="F369" s="198"/>
      <c r="G369" s="198"/>
      <c r="H369" s="198"/>
      <c r="I369" s="198"/>
      <c r="J369" s="198"/>
      <c r="K369" s="198"/>
      <c r="L369" s="198"/>
      <c r="M369" s="198"/>
      <c r="N369" s="198"/>
      <c r="O369" s="198"/>
    </row>
    <row r="370" spans="3:15" s="14" customFormat="1" ht="13.5">
      <c r="C370" s="198"/>
      <c r="D370" s="198"/>
      <c r="E370" s="198"/>
      <c r="F370" s="198"/>
      <c r="G370" s="198"/>
      <c r="H370" s="198"/>
      <c r="I370" s="198"/>
      <c r="J370" s="198"/>
      <c r="K370" s="198"/>
      <c r="L370" s="198"/>
      <c r="M370" s="198"/>
      <c r="N370" s="198"/>
      <c r="O370" s="198"/>
    </row>
    <row r="371" spans="3:15" s="14" customFormat="1" ht="13.5">
      <c r="C371" s="198"/>
      <c r="D371" s="198"/>
      <c r="E371" s="198"/>
      <c r="F371" s="198"/>
      <c r="G371" s="198"/>
      <c r="H371" s="198"/>
      <c r="I371" s="198"/>
      <c r="J371" s="198"/>
      <c r="K371" s="198"/>
      <c r="L371" s="198"/>
      <c r="M371" s="198"/>
      <c r="N371" s="198"/>
      <c r="O371" s="198"/>
    </row>
    <row r="372" spans="3:15" s="14" customFormat="1" ht="13.5">
      <c r="C372" s="198"/>
      <c r="D372" s="198"/>
      <c r="E372" s="198"/>
      <c r="F372" s="198"/>
      <c r="G372" s="198"/>
      <c r="H372" s="198"/>
      <c r="I372" s="198"/>
      <c r="J372" s="198"/>
      <c r="K372" s="198"/>
      <c r="L372" s="198"/>
      <c r="M372" s="198"/>
      <c r="N372" s="198"/>
      <c r="O372" s="198"/>
    </row>
    <row r="373" spans="3:15" s="14" customFormat="1" ht="13.5">
      <c r="C373" s="198"/>
      <c r="D373" s="198"/>
      <c r="E373" s="198"/>
      <c r="F373" s="198"/>
      <c r="G373" s="198"/>
      <c r="H373" s="198"/>
      <c r="I373" s="198"/>
      <c r="J373" s="198"/>
      <c r="K373" s="198"/>
      <c r="L373" s="198"/>
      <c r="M373" s="198"/>
      <c r="N373" s="198"/>
      <c r="O373" s="198"/>
    </row>
    <row r="374" spans="3:15" s="14" customFormat="1" ht="13.5">
      <c r="C374" s="198"/>
      <c r="D374" s="198"/>
      <c r="E374" s="198"/>
      <c r="F374" s="198"/>
      <c r="G374" s="198"/>
      <c r="H374" s="198"/>
      <c r="I374" s="198"/>
      <c r="J374" s="198"/>
      <c r="K374" s="198"/>
      <c r="L374" s="198"/>
      <c r="M374" s="198"/>
      <c r="N374" s="198"/>
      <c r="O374" s="198"/>
    </row>
    <row r="375" spans="3:15" s="14" customFormat="1" ht="13.5">
      <c r="C375" s="198"/>
      <c r="D375" s="198"/>
      <c r="E375" s="198"/>
      <c r="F375" s="198"/>
      <c r="G375" s="198"/>
      <c r="H375" s="198"/>
      <c r="I375" s="198"/>
      <c r="J375" s="198"/>
      <c r="K375" s="198"/>
      <c r="L375" s="198"/>
      <c r="M375" s="198"/>
      <c r="N375" s="198"/>
      <c r="O375" s="198"/>
    </row>
    <row r="376" spans="3:15" s="14" customFormat="1" ht="13.5">
      <c r="C376" s="198"/>
      <c r="D376" s="198"/>
      <c r="E376" s="198"/>
      <c r="F376" s="198"/>
      <c r="G376" s="198"/>
      <c r="H376" s="198"/>
      <c r="I376" s="198"/>
      <c r="J376" s="198"/>
      <c r="K376" s="198"/>
      <c r="L376" s="198"/>
      <c r="M376" s="198"/>
      <c r="N376" s="198"/>
      <c r="O376" s="198"/>
    </row>
    <row r="377" spans="3:15" s="14" customFormat="1" ht="13.5">
      <c r="C377" s="198"/>
      <c r="D377" s="198"/>
      <c r="E377" s="198"/>
      <c r="F377" s="198"/>
      <c r="G377" s="198"/>
      <c r="H377" s="198"/>
      <c r="I377" s="198"/>
      <c r="J377" s="198"/>
      <c r="K377" s="198"/>
      <c r="L377" s="198"/>
      <c r="M377" s="198"/>
      <c r="N377" s="198"/>
      <c r="O377" s="198"/>
    </row>
    <row r="378" spans="3:15" s="14" customFormat="1" ht="13.5">
      <c r="C378" s="198"/>
      <c r="D378" s="198"/>
      <c r="E378" s="198"/>
      <c r="F378" s="198"/>
      <c r="G378" s="198"/>
      <c r="H378" s="198"/>
      <c r="I378" s="198"/>
      <c r="J378" s="198"/>
      <c r="K378" s="198"/>
      <c r="L378" s="198"/>
      <c r="M378" s="198"/>
      <c r="N378" s="198"/>
      <c r="O378" s="198"/>
    </row>
    <row r="379" spans="3:15" s="14" customFormat="1" ht="13.5">
      <c r="C379" s="198"/>
      <c r="D379" s="198"/>
      <c r="E379" s="198"/>
      <c r="F379" s="198"/>
      <c r="G379" s="198"/>
      <c r="H379" s="198"/>
      <c r="I379" s="198"/>
      <c r="J379" s="198"/>
      <c r="K379" s="198"/>
      <c r="L379" s="198"/>
      <c r="M379" s="198"/>
      <c r="N379" s="198"/>
      <c r="O379" s="198"/>
    </row>
    <row r="380" spans="3:15" s="14" customFormat="1" ht="13.5">
      <c r="C380" s="198"/>
      <c r="D380" s="198"/>
      <c r="E380" s="198"/>
      <c r="F380" s="198"/>
      <c r="G380" s="198"/>
      <c r="H380" s="198"/>
      <c r="I380" s="198"/>
      <c r="J380" s="198"/>
      <c r="K380" s="198"/>
      <c r="L380" s="198"/>
      <c r="M380" s="198"/>
      <c r="N380" s="198"/>
      <c r="O380" s="198"/>
    </row>
    <row r="381" spans="3:15" s="14" customFormat="1" ht="13.5">
      <c r="C381" s="198"/>
      <c r="D381" s="198"/>
      <c r="E381" s="198"/>
      <c r="F381" s="198"/>
      <c r="G381" s="198"/>
      <c r="H381" s="198"/>
      <c r="I381" s="198"/>
      <c r="J381" s="198"/>
      <c r="K381" s="198"/>
      <c r="L381" s="198"/>
      <c r="M381" s="198"/>
      <c r="N381" s="198"/>
      <c r="O381" s="198"/>
    </row>
    <row r="382" spans="3:15" s="14" customFormat="1" ht="13.5">
      <c r="C382" s="198"/>
      <c r="D382" s="198"/>
      <c r="E382" s="198"/>
      <c r="F382" s="198"/>
      <c r="G382" s="198"/>
      <c r="H382" s="198"/>
      <c r="I382" s="198"/>
      <c r="J382" s="198"/>
      <c r="K382" s="198"/>
      <c r="L382" s="198"/>
      <c r="M382" s="198"/>
      <c r="N382" s="198"/>
      <c r="O382" s="198"/>
    </row>
    <row r="383" spans="3:15" s="14" customFormat="1" ht="13.5">
      <c r="C383" s="198"/>
      <c r="D383" s="198"/>
      <c r="E383" s="198"/>
      <c r="F383" s="198"/>
      <c r="G383" s="198"/>
      <c r="H383" s="198"/>
      <c r="I383" s="198"/>
      <c r="J383" s="198"/>
      <c r="K383" s="198"/>
      <c r="L383" s="198"/>
      <c r="M383" s="198"/>
      <c r="N383" s="198"/>
      <c r="O383" s="198"/>
    </row>
    <row r="384" spans="3:15" s="14" customFormat="1" ht="13.5">
      <c r="C384" s="198"/>
      <c r="D384" s="198"/>
      <c r="E384" s="198"/>
      <c r="F384" s="198"/>
      <c r="G384" s="198"/>
      <c r="H384" s="198"/>
      <c r="I384" s="198"/>
      <c r="J384" s="198"/>
      <c r="K384" s="198"/>
      <c r="L384" s="198"/>
      <c r="M384" s="198"/>
      <c r="N384" s="198"/>
      <c r="O384" s="198"/>
    </row>
    <row r="385" spans="3:15" s="14" customFormat="1" ht="13.5">
      <c r="C385" s="198"/>
      <c r="D385" s="198"/>
      <c r="E385" s="198"/>
      <c r="F385" s="198"/>
      <c r="G385" s="198"/>
      <c r="H385" s="198"/>
      <c r="I385" s="198"/>
      <c r="J385" s="198"/>
      <c r="K385" s="198"/>
      <c r="L385" s="198"/>
      <c r="M385" s="198"/>
      <c r="N385" s="198"/>
      <c r="O385" s="198"/>
    </row>
    <row r="386" spans="3:15" s="14" customFormat="1" ht="13.5">
      <c r="C386" s="198"/>
      <c r="D386" s="198"/>
      <c r="E386" s="198"/>
      <c r="F386" s="198"/>
      <c r="G386" s="198"/>
      <c r="H386" s="198"/>
      <c r="I386" s="198"/>
      <c r="J386" s="198"/>
      <c r="K386" s="198"/>
      <c r="L386" s="198"/>
      <c r="M386" s="198"/>
      <c r="N386" s="198"/>
      <c r="O386" s="198"/>
    </row>
    <row r="387" spans="3:15" s="14" customFormat="1" ht="13.5"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8"/>
    </row>
    <row r="388" spans="3:15" s="14" customFormat="1" ht="13.5">
      <c r="C388" s="198"/>
      <c r="D388" s="198"/>
      <c r="E388" s="198"/>
      <c r="F388" s="198"/>
      <c r="G388" s="198"/>
      <c r="H388" s="198"/>
      <c r="I388" s="198"/>
      <c r="J388" s="198"/>
      <c r="K388" s="198"/>
      <c r="L388" s="198"/>
      <c r="M388" s="198"/>
      <c r="N388" s="198"/>
      <c r="O388" s="198"/>
    </row>
    <row r="389" spans="3:15" s="14" customFormat="1" ht="13.5">
      <c r="C389" s="198"/>
      <c r="D389" s="198"/>
      <c r="E389" s="198"/>
      <c r="F389" s="198"/>
      <c r="G389" s="198"/>
      <c r="H389" s="198"/>
      <c r="I389" s="198"/>
      <c r="J389" s="198"/>
      <c r="K389" s="198"/>
      <c r="L389" s="198"/>
      <c r="M389" s="198"/>
      <c r="N389" s="198"/>
      <c r="O389" s="198"/>
    </row>
    <row r="390" spans="3:15" s="14" customFormat="1" ht="13.5">
      <c r="C390" s="198"/>
      <c r="D390" s="198"/>
      <c r="E390" s="198"/>
      <c r="F390" s="198"/>
      <c r="G390" s="198"/>
      <c r="H390" s="198"/>
      <c r="I390" s="198"/>
      <c r="J390" s="198"/>
      <c r="K390" s="198"/>
      <c r="L390" s="198"/>
      <c r="M390" s="198"/>
      <c r="N390" s="198"/>
      <c r="O390" s="198"/>
    </row>
    <row r="391" spans="3:15" s="14" customFormat="1" ht="13.5">
      <c r="C391" s="198"/>
      <c r="D391" s="198"/>
      <c r="E391" s="198"/>
      <c r="F391" s="198"/>
      <c r="G391" s="198"/>
      <c r="H391" s="198"/>
      <c r="I391" s="198"/>
      <c r="J391" s="198"/>
      <c r="K391" s="198"/>
      <c r="L391" s="198"/>
      <c r="M391" s="198"/>
      <c r="N391" s="198"/>
      <c r="O391" s="198"/>
    </row>
    <row r="392" spans="3:15" s="14" customFormat="1" ht="13.5">
      <c r="C392" s="198"/>
      <c r="D392" s="198"/>
      <c r="E392" s="198"/>
      <c r="F392" s="198"/>
      <c r="G392" s="198"/>
      <c r="H392" s="198"/>
      <c r="I392" s="198"/>
      <c r="J392" s="198"/>
      <c r="K392" s="198"/>
      <c r="L392" s="198"/>
      <c r="M392" s="198"/>
      <c r="N392" s="198"/>
      <c r="O392" s="198"/>
    </row>
    <row r="393" spans="3:15" s="14" customFormat="1" ht="13.5">
      <c r="C393" s="198"/>
      <c r="D393" s="198"/>
      <c r="E393" s="198"/>
      <c r="F393" s="198"/>
      <c r="G393" s="198"/>
      <c r="H393" s="198"/>
      <c r="I393" s="198"/>
      <c r="J393" s="198"/>
      <c r="K393" s="198"/>
      <c r="L393" s="198"/>
      <c r="M393" s="198"/>
      <c r="N393" s="198"/>
      <c r="O393" s="198"/>
    </row>
    <row r="394" spans="3:15" s="14" customFormat="1" ht="13.5">
      <c r="C394" s="198"/>
      <c r="D394" s="198"/>
      <c r="E394" s="198"/>
      <c r="F394" s="198"/>
      <c r="G394" s="198"/>
      <c r="H394" s="198"/>
      <c r="I394" s="198"/>
      <c r="J394" s="198"/>
      <c r="K394" s="198"/>
      <c r="L394" s="198"/>
      <c r="M394" s="198"/>
      <c r="N394" s="198"/>
      <c r="O394" s="198"/>
    </row>
    <row r="395" spans="3:15" s="14" customFormat="1" ht="13.5">
      <c r="C395" s="198"/>
      <c r="D395" s="198"/>
      <c r="E395" s="198"/>
      <c r="F395" s="198"/>
      <c r="G395" s="198"/>
      <c r="H395" s="198"/>
      <c r="I395" s="198"/>
      <c r="J395" s="198"/>
      <c r="K395" s="198"/>
      <c r="L395" s="198"/>
      <c r="M395" s="198"/>
      <c r="N395" s="198"/>
      <c r="O395" s="198"/>
    </row>
    <row r="396" spans="3:15" s="14" customFormat="1" ht="13.5">
      <c r="C396" s="198"/>
      <c r="D396" s="198"/>
      <c r="E396" s="198"/>
      <c r="F396" s="198"/>
      <c r="G396" s="198"/>
      <c r="H396" s="198"/>
      <c r="I396" s="198"/>
      <c r="J396" s="198"/>
      <c r="K396" s="198"/>
      <c r="L396" s="198"/>
      <c r="M396" s="198"/>
      <c r="N396" s="198"/>
      <c r="O396" s="198"/>
    </row>
    <row r="397" spans="3:15" s="14" customFormat="1" ht="13.5">
      <c r="C397" s="198"/>
      <c r="D397" s="198"/>
      <c r="E397" s="198"/>
      <c r="F397" s="198"/>
      <c r="G397" s="198"/>
      <c r="H397" s="198"/>
      <c r="I397" s="198"/>
      <c r="J397" s="198"/>
      <c r="K397" s="198"/>
      <c r="L397" s="198"/>
      <c r="M397" s="198"/>
      <c r="N397" s="198"/>
      <c r="O397" s="198"/>
    </row>
    <row r="398" spans="3:15" s="14" customFormat="1" ht="13.5">
      <c r="C398" s="198"/>
      <c r="D398" s="198"/>
      <c r="E398" s="198"/>
      <c r="F398" s="198"/>
      <c r="G398" s="198"/>
      <c r="H398" s="198"/>
      <c r="I398" s="198"/>
      <c r="J398" s="198"/>
      <c r="K398" s="198"/>
      <c r="L398" s="198"/>
      <c r="M398" s="198"/>
      <c r="N398" s="198"/>
      <c r="O398" s="198"/>
    </row>
    <row r="399" spans="3:15" s="14" customFormat="1" ht="13.5">
      <c r="C399" s="198"/>
      <c r="D399" s="198"/>
      <c r="E399" s="198"/>
      <c r="F399" s="198"/>
      <c r="G399" s="198"/>
      <c r="H399" s="198"/>
      <c r="I399" s="198"/>
      <c r="J399" s="198"/>
      <c r="K399" s="198"/>
      <c r="L399" s="198"/>
      <c r="M399" s="198"/>
      <c r="N399" s="198"/>
      <c r="O399" s="198"/>
    </row>
    <row r="400" spans="3:15" s="14" customFormat="1" ht="13.5">
      <c r="C400" s="198"/>
      <c r="D400" s="198"/>
      <c r="E400" s="198"/>
      <c r="F400" s="198"/>
      <c r="G400" s="198"/>
      <c r="H400" s="198"/>
      <c r="I400" s="198"/>
      <c r="J400" s="198"/>
      <c r="K400" s="198"/>
      <c r="L400" s="198"/>
      <c r="M400" s="198"/>
      <c r="N400" s="198"/>
      <c r="O400" s="198"/>
    </row>
    <row r="401" spans="3:15" s="14" customFormat="1" ht="13.5">
      <c r="C401" s="198"/>
      <c r="D401" s="198"/>
      <c r="E401" s="198"/>
      <c r="F401" s="198"/>
      <c r="G401" s="198"/>
      <c r="H401" s="198"/>
      <c r="I401" s="198"/>
      <c r="J401" s="198"/>
      <c r="K401" s="198"/>
      <c r="L401" s="198"/>
      <c r="M401" s="198"/>
      <c r="N401" s="198"/>
      <c r="O401" s="198"/>
    </row>
    <row r="402" spans="3:15" s="14" customFormat="1" ht="13.5">
      <c r="C402" s="198"/>
      <c r="D402" s="198"/>
      <c r="E402" s="198"/>
      <c r="F402" s="198"/>
      <c r="G402" s="198"/>
      <c r="H402" s="198"/>
      <c r="I402" s="198"/>
      <c r="J402" s="198"/>
      <c r="K402" s="198"/>
      <c r="L402" s="198"/>
      <c r="M402" s="198"/>
      <c r="N402" s="198"/>
      <c r="O402" s="198"/>
    </row>
    <row r="403" spans="3:15" s="14" customFormat="1" ht="13.5">
      <c r="C403" s="198"/>
      <c r="D403" s="198"/>
      <c r="E403" s="198"/>
      <c r="F403" s="198"/>
      <c r="G403" s="198"/>
      <c r="H403" s="198"/>
      <c r="I403" s="198"/>
      <c r="J403" s="198"/>
      <c r="K403" s="198"/>
      <c r="L403" s="198"/>
      <c r="M403" s="198"/>
      <c r="N403" s="198"/>
      <c r="O403" s="198"/>
    </row>
    <row r="404" spans="3:15" s="14" customFormat="1" ht="13.5">
      <c r="C404" s="198"/>
      <c r="D404" s="198"/>
      <c r="E404" s="198"/>
      <c r="F404" s="198"/>
      <c r="G404" s="198"/>
      <c r="H404" s="198"/>
      <c r="I404" s="198"/>
      <c r="J404" s="198"/>
      <c r="K404" s="198"/>
      <c r="L404" s="198"/>
      <c r="M404" s="198"/>
      <c r="N404" s="198"/>
      <c r="O404" s="198"/>
    </row>
    <row r="405" spans="3:15" s="14" customFormat="1" ht="13.5"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8"/>
    </row>
    <row r="406" spans="3:15" s="14" customFormat="1" ht="13.5">
      <c r="C406" s="198"/>
      <c r="D406" s="198"/>
      <c r="E406" s="198"/>
      <c r="F406" s="198"/>
      <c r="G406" s="198"/>
      <c r="H406" s="198"/>
      <c r="I406" s="198"/>
      <c r="J406" s="198"/>
      <c r="K406" s="198"/>
      <c r="L406" s="198"/>
      <c r="M406" s="198"/>
      <c r="N406" s="198"/>
      <c r="O406" s="198"/>
    </row>
    <row r="407" spans="3:15" s="14" customFormat="1" ht="13.5">
      <c r="C407" s="198"/>
      <c r="D407" s="198"/>
      <c r="E407" s="198"/>
      <c r="F407" s="198"/>
      <c r="G407" s="198"/>
      <c r="H407" s="198"/>
      <c r="I407" s="198"/>
      <c r="J407" s="198"/>
      <c r="K407" s="198"/>
      <c r="L407" s="198"/>
      <c r="M407" s="198"/>
      <c r="N407" s="198"/>
      <c r="O407" s="198"/>
    </row>
    <row r="408" spans="3:15" s="14" customFormat="1" ht="13.5">
      <c r="C408" s="198"/>
      <c r="D408" s="198"/>
      <c r="E408" s="198"/>
      <c r="F408" s="198"/>
      <c r="G408" s="198"/>
      <c r="H408" s="198"/>
      <c r="I408" s="198"/>
      <c r="J408" s="198"/>
      <c r="K408" s="198"/>
      <c r="L408" s="198"/>
      <c r="M408" s="198"/>
      <c r="N408" s="198"/>
      <c r="O408" s="198"/>
    </row>
    <row r="409" spans="3:15" s="14" customFormat="1" ht="13.5">
      <c r="C409" s="198"/>
      <c r="D409" s="198"/>
      <c r="E409" s="198"/>
      <c r="F409" s="198"/>
      <c r="G409" s="198"/>
      <c r="H409" s="198"/>
      <c r="I409" s="198"/>
      <c r="J409" s="198"/>
      <c r="K409" s="198"/>
      <c r="L409" s="198"/>
      <c r="M409" s="198"/>
      <c r="N409" s="198"/>
      <c r="O409" s="198"/>
    </row>
    <row r="410" spans="3:15" s="14" customFormat="1" ht="13.5"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8"/>
    </row>
    <row r="411" spans="3:15" s="14" customFormat="1" ht="13.5">
      <c r="C411" s="198"/>
      <c r="D411" s="198"/>
      <c r="E411" s="198"/>
      <c r="F411" s="198"/>
      <c r="G411" s="198"/>
      <c r="H411" s="198"/>
      <c r="I411" s="198"/>
      <c r="J411" s="198"/>
      <c r="K411" s="198"/>
      <c r="L411" s="198"/>
      <c r="M411" s="198"/>
      <c r="N411" s="198"/>
      <c r="O411" s="198"/>
    </row>
    <row r="412" spans="3:15" s="14" customFormat="1" ht="13.5">
      <c r="C412" s="198"/>
      <c r="D412" s="198"/>
      <c r="E412" s="198"/>
      <c r="F412" s="198"/>
      <c r="G412" s="198"/>
      <c r="H412" s="198"/>
      <c r="I412" s="198"/>
      <c r="J412" s="198"/>
      <c r="K412" s="198"/>
      <c r="L412" s="198"/>
      <c r="M412" s="198"/>
      <c r="N412" s="198"/>
      <c r="O412" s="198"/>
    </row>
    <row r="413" spans="3:15" s="14" customFormat="1" ht="13.5">
      <c r="C413" s="198"/>
      <c r="D413" s="198"/>
      <c r="E413" s="198"/>
      <c r="F413" s="198"/>
      <c r="G413" s="198"/>
      <c r="H413" s="198"/>
      <c r="I413" s="198"/>
      <c r="J413" s="198"/>
      <c r="K413" s="198"/>
      <c r="L413" s="198"/>
      <c r="M413" s="198"/>
      <c r="N413" s="198"/>
      <c r="O413" s="198"/>
    </row>
    <row r="414" spans="3:15" s="14" customFormat="1" ht="13.5">
      <c r="C414" s="198"/>
      <c r="D414" s="198"/>
      <c r="E414" s="198"/>
      <c r="F414" s="198"/>
      <c r="G414" s="198"/>
      <c r="H414" s="198"/>
      <c r="I414" s="198"/>
      <c r="J414" s="198"/>
      <c r="K414" s="198"/>
      <c r="L414" s="198"/>
      <c r="M414" s="198"/>
      <c r="N414" s="198"/>
      <c r="O414" s="198"/>
    </row>
    <row r="415" spans="3:15" s="14" customFormat="1" ht="13.5">
      <c r="C415" s="198"/>
      <c r="D415" s="198"/>
      <c r="E415" s="198"/>
      <c r="F415" s="198"/>
      <c r="G415" s="198"/>
      <c r="H415" s="198"/>
      <c r="I415" s="198"/>
      <c r="J415" s="198"/>
      <c r="K415" s="198"/>
      <c r="L415" s="198"/>
      <c r="M415" s="198"/>
      <c r="N415" s="198"/>
      <c r="O415" s="198"/>
    </row>
    <row r="416" spans="3:15" s="14" customFormat="1" ht="13.5">
      <c r="C416" s="198"/>
      <c r="D416" s="198"/>
      <c r="E416" s="198"/>
      <c r="F416" s="198"/>
      <c r="G416" s="198"/>
      <c r="H416" s="198"/>
      <c r="I416" s="198"/>
      <c r="J416" s="198"/>
      <c r="K416" s="198"/>
      <c r="L416" s="198"/>
      <c r="M416" s="198"/>
      <c r="N416" s="198"/>
      <c r="O416" s="198"/>
    </row>
    <row r="417" spans="3:15" s="14" customFormat="1" ht="13.5">
      <c r="C417" s="198"/>
      <c r="D417" s="198"/>
      <c r="E417" s="198"/>
      <c r="F417" s="198"/>
      <c r="G417" s="198"/>
      <c r="H417" s="198"/>
      <c r="I417" s="198"/>
      <c r="J417" s="198"/>
      <c r="K417" s="198"/>
      <c r="L417" s="198"/>
      <c r="M417" s="198"/>
      <c r="N417" s="198"/>
      <c r="O417" s="198"/>
    </row>
    <row r="418" spans="3:15" s="14" customFormat="1" ht="13.5">
      <c r="C418" s="198"/>
      <c r="D418" s="198"/>
      <c r="E418" s="198"/>
      <c r="F418" s="198"/>
      <c r="G418" s="198"/>
      <c r="H418" s="198"/>
      <c r="I418" s="198"/>
      <c r="J418" s="198"/>
      <c r="K418" s="198"/>
      <c r="L418" s="198"/>
      <c r="M418" s="198"/>
      <c r="N418" s="198"/>
      <c r="O418" s="198"/>
    </row>
    <row r="419" spans="3:15" s="14" customFormat="1" ht="13.5">
      <c r="C419" s="198"/>
      <c r="D419" s="198"/>
      <c r="E419" s="198"/>
      <c r="F419" s="198"/>
      <c r="G419" s="198"/>
      <c r="H419" s="198"/>
      <c r="I419" s="198"/>
      <c r="J419" s="198"/>
      <c r="K419" s="198"/>
      <c r="L419" s="198"/>
      <c r="M419" s="198"/>
      <c r="N419" s="198"/>
      <c r="O419" s="198"/>
    </row>
    <row r="420" spans="3:15" s="14" customFormat="1" ht="13.5">
      <c r="C420" s="198"/>
      <c r="D420" s="198"/>
      <c r="E420" s="198"/>
      <c r="F420" s="198"/>
      <c r="G420" s="198"/>
      <c r="H420" s="198"/>
      <c r="I420" s="198"/>
      <c r="J420" s="198"/>
      <c r="K420" s="198"/>
      <c r="L420" s="198"/>
      <c r="M420" s="198"/>
      <c r="N420" s="198"/>
      <c r="O420" s="198"/>
    </row>
    <row r="421" spans="3:15" s="14" customFormat="1" ht="13.5">
      <c r="C421" s="198"/>
      <c r="D421" s="198"/>
      <c r="E421" s="198"/>
      <c r="F421" s="198"/>
      <c r="G421" s="198"/>
      <c r="H421" s="198"/>
      <c r="I421" s="198"/>
      <c r="J421" s="198"/>
      <c r="K421" s="198"/>
      <c r="L421" s="198"/>
      <c r="M421" s="198"/>
      <c r="N421" s="198"/>
      <c r="O421" s="198"/>
    </row>
    <row r="422" spans="3:15" s="14" customFormat="1" ht="13.5">
      <c r="C422" s="198"/>
      <c r="D422" s="198"/>
      <c r="E422" s="198"/>
      <c r="F422" s="198"/>
      <c r="G422" s="198"/>
      <c r="H422" s="198"/>
      <c r="I422" s="198"/>
      <c r="J422" s="198"/>
      <c r="K422" s="198"/>
      <c r="L422" s="198"/>
      <c r="M422" s="198"/>
      <c r="N422" s="198"/>
      <c r="O422" s="198"/>
    </row>
    <row r="423" spans="3:15" s="14" customFormat="1" ht="13.5">
      <c r="C423" s="198"/>
      <c r="D423" s="198"/>
      <c r="E423" s="198"/>
      <c r="F423" s="198"/>
      <c r="G423" s="198"/>
      <c r="H423" s="198"/>
      <c r="I423" s="198"/>
      <c r="J423" s="198"/>
      <c r="K423" s="198"/>
      <c r="L423" s="198"/>
      <c r="M423" s="198"/>
      <c r="N423" s="198"/>
      <c r="O423" s="198"/>
    </row>
    <row r="424" spans="3:15" s="14" customFormat="1" ht="13.5">
      <c r="C424" s="198"/>
      <c r="D424" s="198"/>
      <c r="E424" s="198"/>
      <c r="F424" s="198"/>
      <c r="G424" s="198"/>
      <c r="H424" s="198"/>
      <c r="I424" s="198"/>
      <c r="J424" s="198"/>
      <c r="K424" s="198"/>
      <c r="L424" s="198"/>
      <c r="M424" s="198"/>
      <c r="N424" s="198"/>
      <c r="O424" s="198"/>
    </row>
    <row r="425" spans="3:15" s="14" customFormat="1" ht="13.5">
      <c r="C425" s="198"/>
      <c r="D425" s="198"/>
      <c r="E425" s="198"/>
      <c r="F425" s="198"/>
      <c r="G425" s="198"/>
      <c r="H425" s="198"/>
      <c r="I425" s="198"/>
      <c r="J425" s="198"/>
      <c r="K425" s="198"/>
      <c r="L425" s="198"/>
      <c r="M425" s="198"/>
      <c r="N425" s="198"/>
      <c r="O425" s="198"/>
    </row>
    <row r="426" spans="3:15" s="14" customFormat="1" ht="13.5">
      <c r="C426" s="198"/>
      <c r="D426" s="198"/>
      <c r="E426" s="198"/>
      <c r="F426" s="198"/>
      <c r="G426" s="198"/>
      <c r="H426" s="198"/>
      <c r="I426" s="198"/>
      <c r="J426" s="198"/>
      <c r="K426" s="198"/>
      <c r="L426" s="198"/>
      <c r="M426" s="198"/>
      <c r="N426" s="198"/>
      <c r="O426" s="198"/>
    </row>
    <row r="427" spans="3:15" s="14" customFormat="1" ht="13.5">
      <c r="C427" s="198"/>
      <c r="D427" s="198"/>
      <c r="E427" s="198"/>
      <c r="F427" s="198"/>
      <c r="G427" s="198"/>
      <c r="H427" s="198"/>
      <c r="I427" s="198"/>
      <c r="J427" s="198"/>
      <c r="K427" s="198"/>
      <c r="L427" s="198"/>
      <c r="M427" s="198"/>
      <c r="N427" s="198"/>
      <c r="O427" s="198"/>
    </row>
    <row r="428" spans="3:15" s="14" customFormat="1" ht="13.5">
      <c r="C428" s="198"/>
      <c r="D428" s="198"/>
      <c r="E428" s="198"/>
      <c r="F428" s="198"/>
      <c r="G428" s="198"/>
      <c r="H428" s="198"/>
      <c r="I428" s="198"/>
      <c r="J428" s="198"/>
      <c r="K428" s="198"/>
      <c r="L428" s="198"/>
      <c r="M428" s="198"/>
      <c r="N428" s="198"/>
      <c r="O428" s="198"/>
    </row>
    <row r="429" spans="3:15" s="14" customFormat="1" ht="13.5">
      <c r="C429" s="198"/>
      <c r="D429" s="198"/>
      <c r="E429" s="198"/>
      <c r="F429" s="198"/>
      <c r="G429" s="198"/>
      <c r="H429" s="198"/>
      <c r="I429" s="198"/>
      <c r="J429" s="198"/>
      <c r="K429" s="198"/>
      <c r="L429" s="198"/>
      <c r="M429" s="198"/>
      <c r="N429" s="198"/>
      <c r="O429" s="198"/>
    </row>
    <row r="430" spans="3:15" s="14" customFormat="1" ht="13.5">
      <c r="C430" s="198"/>
      <c r="D430" s="198"/>
      <c r="E430" s="198"/>
      <c r="F430" s="198"/>
      <c r="G430" s="198"/>
      <c r="H430" s="198"/>
      <c r="I430" s="198"/>
      <c r="J430" s="198"/>
      <c r="K430" s="198"/>
      <c r="L430" s="198"/>
      <c r="M430" s="198"/>
      <c r="N430" s="198"/>
      <c r="O430" s="198"/>
    </row>
    <row r="431" spans="3:15" s="14" customFormat="1" ht="13.5">
      <c r="C431" s="198"/>
      <c r="D431" s="198"/>
      <c r="E431" s="198"/>
      <c r="F431" s="198"/>
      <c r="G431" s="198"/>
      <c r="H431" s="198"/>
      <c r="I431" s="198"/>
      <c r="J431" s="198"/>
      <c r="K431" s="198"/>
      <c r="L431" s="198"/>
      <c r="M431" s="198"/>
      <c r="N431" s="198"/>
      <c r="O431" s="198"/>
    </row>
    <row r="432" spans="3:15" s="14" customFormat="1" ht="13.5">
      <c r="C432" s="198"/>
      <c r="D432" s="198"/>
      <c r="E432" s="198"/>
      <c r="F432" s="198"/>
      <c r="G432" s="198"/>
      <c r="H432" s="198"/>
      <c r="I432" s="198"/>
      <c r="J432" s="198"/>
      <c r="K432" s="198"/>
      <c r="L432" s="198"/>
      <c r="M432" s="198"/>
      <c r="N432" s="198"/>
      <c r="O432" s="198"/>
    </row>
    <row r="433" spans="3:15" s="14" customFormat="1" ht="13.5"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8"/>
    </row>
    <row r="434" spans="3:15" s="14" customFormat="1" ht="13.5">
      <c r="C434" s="198"/>
      <c r="D434" s="198"/>
      <c r="E434" s="198"/>
      <c r="F434" s="198"/>
      <c r="G434" s="198"/>
      <c r="H434" s="198"/>
      <c r="I434" s="198"/>
      <c r="J434" s="198"/>
      <c r="K434" s="198"/>
      <c r="L434" s="198"/>
      <c r="M434" s="198"/>
      <c r="N434" s="198"/>
      <c r="O434" s="198"/>
    </row>
    <row r="435" spans="3:15" s="14" customFormat="1" ht="13.5">
      <c r="C435" s="198"/>
      <c r="D435" s="198"/>
      <c r="E435" s="198"/>
      <c r="F435" s="198"/>
      <c r="G435" s="198"/>
      <c r="H435" s="198"/>
      <c r="I435" s="198"/>
      <c r="J435" s="198"/>
      <c r="K435" s="198"/>
      <c r="L435" s="198"/>
      <c r="M435" s="198"/>
      <c r="N435" s="198"/>
      <c r="O435" s="198"/>
    </row>
    <row r="436" spans="3:15" s="14" customFormat="1" ht="13.5">
      <c r="C436" s="198"/>
      <c r="D436" s="198"/>
      <c r="E436" s="198"/>
      <c r="F436" s="198"/>
      <c r="G436" s="198"/>
      <c r="H436" s="198"/>
      <c r="I436" s="198"/>
      <c r="J436" s="198"/>
      <c r="K436" s="198"/>
      <c r="L436" s="198"/>
      <c r="M436" s="198"/>
      <c r="N436" s="198"/>
      <c r="O436" s="198"/>
    </row>
    <row r="437" spans="3:15" s="14" customFormat="1" ht="13.5">
      <c r="C437" s="198"/>
      <c r="D437" s="198"/>
      <c r="E437" s="198"/>
      <c r="F437" s="198"/>
      <c r="G437" s="198"/>
      <c r="H437" s="198"/>
      <c r="I437" s="198"/>
      <c r="J437" s="198"/>
      <c r="K437" s="198"/>
      <c r="L437" s="198"/>
      <c r="M437" s="198"/>
      <c r="N437" s="198"/>
      <c r="O437" s="198"/>
    </row>
    <row r="438" spans="3:15" s="14" customFormat="1" ht="13.5">
      <c r="C438" s="198"/>
      <c r="D438" s="198"/>
      <c r="E438" s="198"/>
      <c r="F438" s="198"/>
      <c r="G438" s="198"/>
      <c r="H438" s="198"/>
      <c r="I438" s="198"/>
      <c r="J438" s="198"/>
      <c r="K438" s="198"/>
      <c r="L438" s="198"/>
      <c r="M438" s="198"/>
      <c r="N438" s="198"/>
      <c r="O438" s="198"/>
    </row>
    <row r="439" spans="3:15" s="14" customFormat="1" ht="13.5">
      <c r="C439" s="198"/>
      <c r="D439" s="198"/>
      <c r="E439" s="198"/>
      <c r="F439" s="198"/>
      <c r="G439" s="198"/>
      <c r="H439" s="198"/>
      <c r="I439" s="198"/>
      <c r="J439" s="198"/>
      <c r="K439" s="198"/>
      <c r="L439" s="198"/>
      <c r="M439" s="198"/>
      <c r="N439" s="198"/>
      <c r="O439" s="198"/>
    </row>
    <row r="440" spans="3:15" s="14" customFormat="1" ht="13.5">
      <c r="C440" s="198"/>
      <c r="D440" s="198"/>
      <c r="E440" s="198"/>
      <c r="F440" s="198"/>
      <c r="G440" s="198"/>
      <c r="H440" s="198"/>
      <c r="I440" s="198"/>
      <c r="J440" s="198"/>
      <c r="K440" s="198"/>
      <c r="L440" s="198"/>
      <c r="M440" s="198"/>
      <c r="N440" s="198"/>
      <c r="O440" s="198"/>
    </row>
    <row r="441" spans="3:15" s="14" customFormat="1" ht="13.5">
      <c r="C441" s="198"/>
      <c r="D441" s="198"/>
      <c r="E441" s="198"/>
      <c r="F441" s="198"/>
      <c r="G441" s="198"/>
      <c r="H441" s="198"/>
      <c r="I441" s="198"/>
      <c r="J441" s="198"/>
      <c r="K441" s="198"/>
      <c r="L441" s="198"/>
      <c r="M441" s="198"/>
      <c r="N441" s="198"/>
      <c r="O441" s="198"/>
    </row>
    <row r="442" spans="3:15" s="14" customFormat="1" ht="13.5">
      <c r="C442" s="198"/>
      <c r="D442" s="198"/>
      <c r="E442" s="198"/>
      <c r="F442" s="198"/>
      <c r="G442" s="198"/>
      <c r="H442" s="198"/>
      <c r="I442" s="198"/>
      <c r="J442" s="198"/>
      <c r="K442" s="198"/>
      <c r="L442" s="198"/>
      <c r="M442" s="198"/>
      <c r="N442" s="198"/>
      <c r="O442" s="198"/>
    </row>
    <row r="443" spans="3:15" s="14" customFormat="1" ht="13.5">
      <c r="C443" s="198"/>
      <c r="D443" s="198"/>
      <c r="E443" s="198"/>
      <c r="F443" s="198"/>
      <c r="G443" s="198"/>
      <c r="H443" s="198"/>
      <c r="I443" s="198"/>
      <c r="J443" s="198"/>
      <c r="K443" s="198"/>
      <c r="L443" s="198"/>
      <c r="M443" s="198"/>
      <c r="N443" s="198"/>
      <c r="O443" s="198"/>
    </row>
    <row r="444" spans="3:15" s="14" customFormat="1" ht="13.5">
      <c r="C444" s="198"/>
      <c r="D444" s="198"/>
      <c r="E444" s="198"/>
      <c r="F444" s="198"/>
      <c r="G444" s="198"/>
      <c r="H444" s="198"/>
      <c r="I444" s="198"/>
      <c r="J444" s="198"/>
      <c r="K444" s="198"/>
      <c r="L444" s="198"/>
      <c r="M444" s="198"/>
      <c r="N444" s="198"/>
      <c r="O444" s="198"/>
    </row>
    <row r="445" spans="3:15" s="14" customFormat="1" ht="13.5">
      <c r="C445" s="198"/>
      <c r="D445" s="198"/>
      <c r="E445" s="198"/>
      <c r="F445" s="198"/>
      <c r="G445" s="198"/>
      <c r="H445" s="198"/>
      <c r="I445" s="198"/>
      <c r="J445" s="198"/>
      <c r="K445" s="198"/>
      <c r="L445" s="198"/>
      <c r="M445" s="198"/>
      <c r="N445" s="198"/>
      <c r="O445" s="198"/>
    </row>
    <row r="446" spans="3:15" s="14" customFormat="1" ht="13.5">
      <c r="C446" s="198"/>
      <c r="D446" s="198"/>
      <c r="E446" s="198"/>
      <c r="F446" s="198"/>
      <c r="G446" s="198"/>
      <c r="H446" s="198"/>
      <c r="I446" s="198"/>
      <c r="J446" s="198"/>
      <c r="K446" s="198"/>
      <c r="L446" s="198"/>
      <c r="M446" s="198"/>
      <c r="N446" s="198"/>
      <c r="O446" s="198"/>
    </row>
    <row r="447" spans="3:15" s="14" customFormat="1" ht="13.5">
      <c r="C447" s="198"/>
      <c r="D447" s="198"/>
      <c r="E447" s="198"/>
      <c r="F447" s="198"/>
      <c r="G447" s="198"/>
      <c r="H447" s="198"/>
      <c r="I447" s="198"/>
      <c r="J447" s="198"/>
      <c r="K447" s="198"/>
      <c r="L447" s="198"/>
      <c r="M447" s="198"/>
      <c r="N447" s="198"/>
      <c r="O447" s="198"/>
    </row>
    <row r="448" spans="3:15" s="14" customFormat="1" ht="13.5">
      <c r="C448" s="198"/>
      <c r="D448" s="198"/>
      <c r="E448" s="198"/>
      <c r="F448" s="198"/>
      <c r="G448" s="198"/>
      <c r="H448" s="198"/>
      <c r="I448" s="198"/>
      <c r="J448" s="198"/>
      <c r="K448" s="198"/>
      <c r="L448" s="198"/>
      <c r="M448" s="198"/>
      <c r="N448" s="198"/>
      <c r="O448" s="198"/>
    </row>
    <row r="449" spans="3:15" s="14" customFormat="1" ht="13.5">
      <c r="C449" s="198"/>
      <c r="D449" s="198"/>
      <c r="E449" s="198"/>
      <c r="F449" s="198"/>
      <c r="G449" s="198"/>
      <c r="H449" s="198"/>
      <c r="I449" s="198"/>
      <c r="J449" s="198"/>
      <c r="K449" s="198"/>
      <c r="L449" s="198"/>
      <c r="M449" s="198"/>
      <c r="N449" s="198"/>
      <c r="O449" s="198"/>
    </row>
    <row r="450" spans="3:15" s="14" customFormat="1" ht="13.5">
      <c r="C450" s="198"/>
      <c r="D450" s="198"/>
      <c r="E450" s="198"/>
      <c r="F450" s="198"/>
      <c r="G450" s="198"/>
      <c r="H450" s="198"/>
      <c r="I450" s="198"/>
      <c r="J450" s="198"/>
      <c r="K450" s="198"/>
      <c r="L450" s="198"/>
      <c r="M450" s="198"/>
      <c r="N450" s="198"/>
      <c r="O450" s="198"/>
    </row>
    <row r="451" spans="3:15" s="14" customFormat="1" ht="13.5">
      <c r="C451" s="198"/>
      <c r="D451" s="198"/>
      <c r="E451" s="198"/>
      <c r="F451" s="198"/>
      <c r="G451" s="198"/>
      <c r="H451" s="198"/>
      <c r="I451" s="198"/>
      <c r="J451" s="198"/>
      <c r="K451" s="198"/>
      <c r="L451" s="198"/>
      <c r="M451" s="198"/>
      <c r="N451" s="198"/>
      <c r="O451" s="198"/>
    </row>
    <row r="452" spans="3:15" s="14" customFormat="1" ht="13.5"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8"/>
    </row>
    <row r="453" spans="3:15" s="14" customFormat="1" ht="13.5">
      <c r="C453" s="198"/>
      <c r="D453" s="198"/>
      <c r="E453" s="198"/>
      <c r="F453" s="198"/>
      <c r="G453" s="198"/>
      <c r="H453" s="198"/>
      <c r="I453" s="198"/>
      <c r="J453" s="198"/>
      <c r="K453" s="198"/>
      <c r="L453" s="198"/>
      <c r="M453" s="198"/>
      <c r="N453" s="198"/>
      <c r="O453" s="198"/>
    </row>
    <row r="454" spans="3:15" s="14" customFormat="1" ht="13.5">
      <c r="C454" s="198"/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</row>
    <row r="455" spans="3:15" s="14" customFormat="1" ht="13.5">
      <c r="C455" s="198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</row>
    <row r="456" spans="3:15" s="14" customFormat="1" ht="13.5"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</row>
    <row r="457" spans="3:15" s="14" customFormat="1" ht="13.5">
      <c r="C457" s="198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</row>
    <row r="458" spans="3:15" s="14" customFormat="1" ht="13.5">
      <c r="C458" s="198"/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</row>
    <row r="459" spans="3:15" s="14" customFormat="1" ht="13.5">
      <c r="C459" s="198"/>
      <c r="D459" s="198"/>
      <c r="E459" s="198"/>
      <c r="F459" s="198"/>
      <c r="G459" s="198"/>
      <c r="H459" s="198"/>
      <c r="I459" s="198"/>
      <c r="J459" s="198"/>
      <c r="K459" s="198"/>
      <c r="L459" s="198"/>
      <c r="M459" s="198"/>
      <c r="N459" s="198"/>
      <c r="O459" s="198"/>
    </row>
    <row r="460" spans="3:15" s="14" customFormat="1" ht="13.5">
      <c r="C460" s="198"/>
      <c r="D460" s="198"/>
      <c r="E460" s="198"/>
      <c r="F460" s="198"/>
      <c r="G460" s="198"/>
      <c r="H460" s="198"/>
      <c r="I460" s="198"/>
      <c r="J460" s="198"/>
      <c r="K460" s="198"/>
      <c r="L460" s="198"/>
      <c r="M460" s="198"/>
      <c r="N460" s="198"/>
      <c r="O460" s="198"/>
    </row>
    <row r="461" spans="3:15" s="14" customFormat="1" ht="13.5">
      <c r="C461" s="198"/>
      <c r="D461" s="198"/>
      <c r="E461" s="198"/>
      <c r="F461" s="198"/>
      <c r="G461" s="198"/>
      <c r="H461" s="198"/>
      <c r="I461" s="198"/>
      <c r="J461" s="198"/>
      <c r="K461" s="198"/>
      <c r="L461" s="198"/>
      <c r="M461" s="198"/>
      <c r="N461" s="198"/>
      <c r="O461" s="198"/>
    </row>
    <row r="462" spans="3:15" s="14" customFormat="1" ht="13.5">
      <c r="C462" s="198"/>
      <c r="D462" s="198"/>
      <c r="E462" s="198"/>
      <c r="F462" s="198"/>
      <c r="G462" s="198"/>
      <c r="H462" s="198"/>
      <c r="I462" s="198"/>
      <c r="J462" s="198"/>
      <c r="K462" s="198"/>
      <c r="L462" s="198"/>
      <c r="M462" s="198"/>
      <c r="N462" s="198"/>
      <c r="O462" s="198"/>
    </row>
    <row r="463" spans="3:15" s="14" customFormat="1" ht="13.5">
      <c r="C463" s="198"/>
      <c r="D463" s="198"/>
      <c r="E463" s="198"/>
      <c r="F463" s="198"/>
      <c r="G463" s="198"/>
      <c r="H463" s="198"/>
      <c r="I463" s="198"/>
      <c r="J463" s="198"/>
      <c r="K463" s="198"/>
      <c r="L463" s="198"/>
      <c r="M463" s="198"/>
      <c r="N463" s="198"/>
      <c r="O463" s="198"/>
    </row>
    <row r="464" spans="3:15" s="14" customFormat="1" ht="13.5">
      <c r="C464" s="198"/>
      <c r="D464" s="198"/>
      <c r="E464" s="198"/>
      <c r="F464" s="198"/>
      <c r="G464" s="198"/>
      <c r="H464" s="198"/>
      <c r="I464" s="198"/>
      <c r="J464" s="198"/>
      <c r="K464" s="198"/>
      <c r="L464" s="198"/>
      <c r="M464" s="198"/>
      <c r="N464" s="198"/>
      <c r="O464" s="198"/>
    </row>
    <row r="465" spans="3:15" s="14" customFormat="1" ht="13.5">
      <c r="C465" s="198"/>
      <c r="D465" s="198"/>
      <c r="E465" s="198"/>
      <c r="F465" s="198"/>
      <c r="G465" s="198"/>
      <c r="H465" s="198"/>
      <c r="I465" s="198"/>
      <c r="J465" s="198"/>
      <c r="K465" s="198"/>
      <c r="L465" s="198"/>
      <c r="M465" s="198"/>
      <c r="N465" s="198"/>
      <c r="O465" s="198"/>
    </row>
    <row r="466" spans="3:15" s="14" customFormat="1" ht="13.5">
      <c r="C466" s="198"/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</row>
    <row r="467" spans="3:15" s="14" customFormat="1" ht="13.5">
      <c r="C467" s="198"/>
      <c r="D467" s="198"/>
      <c r="E467" s="198"/>
      <c r="F467" s="198"/>
      <c r="G467" s="198"/>
      <c r="H467" s="198"/>
      <c r="I467" s="198"/>
      <c r="J467" s="198"/>
      <c r="K467" s="198"/>
      <c r="L467" s="198"/>
      <c r="M467" s="198"/>
      <c r="N467" s="198"/>
      <c r="O467" s="198"/>
    </row>
    <row r="468" spans="3:15" s="14" customFormat="1" ht="13.5">
      <c r="C468" s="198"/>
      <c r="D468" s="198"/>
      <c r="E468" s="198"/>
      <c r="F468" s="198"/>
      <c r="G468" s="198"/>
      <c r="H468" s="198"/>
      <c r="I468" s="198"/>
      <c r="J468" s="198"/>
      <c r="K468" s="198"/>
      <c r="L468" s="198"/>
      <c r="M468" s="198"/>
      <c r="N468" s="198"/>
      <c r="O468" s="198"/>
    </row>
    <row r="469" spans="3:15" s="14" customFormat="1" ht="13.5">
      <c r="C469" s="198"/>
      <c r="D469" s="198"/>
      <c r="E469" s="198"/>
      <c r="F469" s="198"/>
      <c r="G469" s="198"/>
      <c r="H469" s="198"/>
      <c r="I469" s="198"/>
      <c r="J469" s="198"/>
      <c r="K469" s="198"/>
      <c r="L469" s="198"/>
      <c r="M469" s="198"/>
      <c r="N469" s="198"/>
      <c r="O469" s="198"/>
    </row>
    <row r="470" spans="3:15" s="14" customFormat="1" ht="13.5">
      <c r="C470" s="198"/>
      <c r="D470" s="198"/>
      <c r="E470" s="198"/>
      <c r="F470" s="198"/>
      <c r="G470" s="198"/>
      <c r="H470" s="198"/>
      <c r="I470" s="198"/>
      <c r="J470" s="198"/>
      <c r="K470" s="198"/>
      <c r="L470" s="198"/>
      <c r="M470" s="198"/>
      <c r="N470" s="198"/>
      <c r="O470" s="198"/>
    </row>
    <row r="471" spans="3:15" s="14" customFormat="1" ht="13.5">
      <c r="C471" s="198"/>
      <c r="D471" s="198"/>
      <c r="E471" s="198"/>
      <c r="F471" s="198"/>
      <c r="G471" s="198"/>
      <c r="H471" s="198"/>
      <c r="I471" s="198"/>
      <c r="J471" s="198"/>
      <c r="K471" s="198"/>
      <c r="L471" s="198"/>
      <c r="M471" s="198"/>
      <c r="N471" s="198"/>
      <c r="O471" s="198"/>
    </row>
    <row r="472" spans="3:15" s="14" customFormat="1" ht="13.5">
      <c r="C472" s="198"/>
      <c r="D472" s="198"/>
      <c r="E472" s="198"/>
      <c r="F472" s="198"/>
      <c r="G472" s="198"/>
      <c r="H472" s="198"/>
      <c r="I472" s="198"/>
      <c r="J472" s="198"/>
      <c r="K472" s="198"/>
      <c r="L472" s="198"/>
      <c r="M472" s="198"/>
      <c r="N472" s="198"/>
      <c r="O472" s="198"/>
    </row>
    <row r="473" spans="3:15" s="14" customFormat="1" ht="13.5">
      <c r="C473" s="198"/>
      <c r="D473" s="198"/>
      <c r="E473" s="198"/>
      <c r="F473" s="198"/>
      <c r="G473" s="198"/>
      <c r="H473" s="198"/>
      <c r="I473" s="198"/>
      <c r="J473" s="198"/>
      <c r="K473" s="198"/>
      <c r="L473" s="198"/>
      <c r="M473" s="198"/>
      <c r="N473" s="198"/>
      <c r="O473" s="198"/>
    </row>
    <row r="474" spans="3:15" s="14" customFormat="1" ht="13.5">
      <c r="C474" s="198"/>
      <c r="D474" s="198"/>
      <c r="E474" s="198"/>
      <c r="F474" s="198"/>
      <c r="G474" s="198"/>
      <c r="H474" s="198"/>
      <c r="I474" s="198"/>
      <c r="J474" s="198"/>
      <c r="K474" s="198"/>
      <c r="L474" s="198"/>
      <c r="M474" s="198"/>
      <c r="N474" s="198"/>
      <c r="O474" s="198"/>
    </row>
    <row r="475" spans="3:15" s="14" customFormat="1" ht="13.5">
      <c r="C475" s="198"/>
      <c r="D475" s="198"/>
      <c r="E475" s="198"/>
      <c r="F475" s="198"/>
      <c r="G475" s="198"/>
      <c r="H475" s="198"/>
      <c r="I475" s="198"/>
      <c r="J475" s="198"/>
      <c r="K475" s="198"/>
      <c r="L475" s="198"/>
      <c r="M475" s="198"/>
      <c r="N475" s="198"/>
      <c r="O475" s="198"/>
    </row>
    <row r="476" spans="3:15" s="14" customFormat="1" ht="13.5">
      <c r="C476" s="198"/>
      <c r="D476" s="198"/>
      <c r="E476" s="198"/>
      <c r="F476" s="198"/>
      <c r="G476" s="198"/>
      <c r="H476" s="198"/>
      <c r="I476" s="198"/>
      <c r="J476" s="198"/>
      <c r="K476" s="198"/>
      <c r="L476" s="198"/>
      <c r="M476" s="198"/>
      <c r="N476" s="198"/>
      <c r="O476" s="198"/>
    </row>
    <row r="477" spans="3:15" s="14" customFormat="1" ht="13.5">
      <c r="C477" s="198"/>
      <c r="D477" s="198"/>
      <c r="E477" s="198"/>
      <c r="F477" s="198"/>
      <c r="G477" s="198"/>
      <c r="H477" s="198"/>
      <c r="I477" s="198"/>
      <c r="J477" s="198"/>
      <c r="K477" s="198"/>
      <c r="L477" s="198"/>
      <c r="M477" s="198"/>
      <c r="N477" s="198"/>
      <c r="O477" s="198"/>
    </row>
    <row r="478" spans="3:15" s="14" customFormat="1" ht="13.5">
      <c r="C478" s="198"/>
      <c r="D478" s="198"/>
      <c r="E478" s="198"/>
      <c r="F478" s="198"/>
      <c r="G478" s="198"/>
      <c r="H478" s="198"/>
      <c r="I478" s="198"/>
      <c r="J478" s="198"/>
      <c r="K478" s="198"/>
      <c r="L478" s="198"/>
      <c r="M478" s="198"/>
      <c r="N478" s="198"/>
      <c r="O478" s="198"/>
    </row>
    <row r="479" spans="3:15" s="14" customFormat="1" ht="13.5"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8"/>
    </row>
    <row r="480" spans="3:15" s="14" customFormat="1" ht="13.5">
      <c r="C480" s="198"/>
      <c r="D480" s="198"/>
      <c r="E480" s="198"/>
      <c r="F480" s="198"/>
      <c r="G480" s="198"/>
      <c r="H480" s="198"/>
      <c r="I480" s="198"/>
      <c r="J480" s="198"/>
      <c r="K480" s="198"/>
      <c r="L480" s="198"/>
      <c r="M480" s="198"/>
      <c r="N480" s="198"/>
      <c r="O480" s="198"/>
    </row>
    <row r="481" spans="3:15" s="14" customFormat="1" ht="13.5">
      <c r="C481" s="198"/>
      <c r="D481" s="198"/>
      <c r="E481" s="198"/>
      <c r="F481" s="198"/>
      <c r="G481" s="198"/>
      <c r="H481" s="198"/>
      <c r="I481" s="198"/>
      <c r="J481" s="198"/>
      <c r="K481" s="198"/>
      <c r="L481" s="198"/>
      <c r="M481" s="198"/>
      <c r="N481" s="198"/>
      <c r="O481" s="198"/>
    </row>
    <row r="482" spans="3:15" s="14" customFormat="1" ht="13.5">
      <c r="C482" s="198"/>
      <c r="D482" s="198"/>
      <c r="E482" s="198"/>
      <c r="F482" s="198"/>
      <c r="G482" s="198"/>
      <c r="H482" s="198"/>
      <c r="I482" s="198"/>
      <c r="J482" s="198"/>
      <c r="K482" s="198"/>
      <c r="L482" s="198"/>
      <c r="M482" s="198"/>
      <c r="N482" s="198"/>
      <c r="O482" s="198"/>
    </row>
    <row r="483" spans="3:15" s="14" customFormat="1" ht="13.5">
      <c r="C483" s="198"/>
      <c r="D483" s="198"/>
      <c r="E483" s="198"/>
      <c r="F483" s="198"/>
      <c r="G483" s="198"/>
      <c r="H483" s="198"/>
      <c r="I483" s="198"/>
      <c r="J483" s="198"/>
      <c r="K483" s="198"/>
      <c r="L483" s="198"/>
      <c r="M483" s="198"/>
      <c r="N483" s="198"/>
      <c r="O483" s="198"/>
    </row>
    <row r="484" spans="3:15" s="14" customFormat="1" ht="13.5">
      <c r="C484" s="198"/>
      <c r="D484" s="198"/>
      <c r="E484" s="198"/>
      <c r="F484" s="198"/>
      <c r="G484" s="198"/>
      <c r="H484" s="198"/>
      <c r="I484" s="198"/>
      <c r="J484" s="198"/>
      <c r="K484" s="198"/>
      <c r="L484" s="198"/>
      <c r="M484" s="198"/>
      <c r="N484" s="198"/>
      <c r="O484" s="198"/>
    </row>
    <row r="485" spans="3:15" s="14" customFormat="1" ht="13.5">
      <c r="C485" s="198"/>
      <c r="D485" s="198"/>
      <c r="E485" s="198"/>
      <c r="F485" s="198"/>
      <c r="G485" s="198"/>
      <c r="H485" s="198"/>
      <c r="I485" s="198"/>
      <c r="J485" s="198"/>
      <c r="K485" s="198"/>
      <c r="L485" s="198"/>
      <c r="M485" s="198"/>
      <c r="N485" s="198"/>
      <c r="O485" s="198"/>
    </row>
    <row r="486" spans="3:15" s="14" customFormat="1" ht="13.5">
      <c r="C486" s="198"/>
      <c r="D486" s="198"/>
      <c r="E486" s="198"/>
      <c r="F486" s="198"/>
      <c r="G486" s="198"/>
      <c r="H486" s="198"/>
      <c r="I486" s="198"/>
      <c r="J486" s="198"/>
      <c r="K486" s="198"/>
      <c r="L486" s="198"/>
      <c r="M486" s="198"/>
      <c r="N486" s="198"/>
      <c r="O486" s="198"/>
    </row>
    <row r="487" spans="3:15" s="14" customFormat="1" ht="13.5">
      <c r="C487" s="198"/>
      <c r="D487" s="198"/>
      <c r="E487" s="198"/>
      <c r="F487" s="198"/>
      <c r="G487" s="198"/>
      <c r="H487" s="198"/>
      <c r="I487" s="198"/>
      <c r="J487" s="198"/>
      <c r="K487" s="198"/>
      <c r="L487" s="198"/>
      <c r="M487" s="198"/>
      <c r="N487" s="198"/>
      <c r="O487" s="198"/>
    </row>
    <row r="488" spans="3:15" s="14" customFormat="1" ht="13.5">
      <c r="C488" s="198"/>
      <c r="D488" s="198"/>
      <c r="E488" s="198"/>
      <c r="F488" s="198"/>
      <c r="G488" s="198"/>
      <c r="H488" s="198"/>
      <c r="I488" s="198"/>
      <c r="J488" s="198"/>
      <c r="K488" s="198"/>
      <c r="L488" s="198"/>
      <c r="M488" s="198"/>
      <c r="N488" s="198"/>
      <c r="O488" s="198"/>
    </row>
    <row r="489" spans="3:15" s="14" customFormat="1" ht="13.5">
      <c r="C489" s="198"/>
      <c r="D489" s="198"/>
      <c r="E489" s="198"/>
      <c r="F489" s="198"/>
      <c r="G489" s="198"/>
      <c r="H489" s="198"/>
      <c r="I489" s="198"/>
      <c r="J489" s="198"/>
      <c r="K489" s="198"/>
      <c r="L489" s="198"/>
      <c r="M489" s="198"/>
      <c r="N489" s="198"/>
      <c r="O489" s="198"/>
    </row>
    <row r="490" spans="3:15" s="14" customFormat="1" ht="13.5">
      <c r="C490" s="198"/>
      <c r="D490" s="198"/>
      <c r="E490" s="198"/>
      <c r="F490" s="198"/>
      <c r="G490" s="198"/>
      <c r="H490" s="198"/>
      <c r="I490" s="198"/>
      <c r="J490" s="198"/>
      <c r="K490" s="198"/>
      <c r="L490" s="198"/>
      <c r="M490" s="198"/>
      <c r="N490" s="198"/>
      <c r="O490" s="198"/>
    </row>
    <row r="491" spans="3:15" s="14" customFormat="1" ht="13.5">
      <c r="C491" s="198"/>
      <c r="D491" s="198"/>
      <c r="E491" s="198"/>
      <c r="F491" s="198"/>
      <c r="G491" s="198"/>
      <c r="H491" s="198"/>
      <c r="I491" s="198"/>
      <c r="J491" s="198"/>
      <c r="K491" s="198"/>
      <c r="L491" s="198"/>
      <c r="M491" s="198"/>
      <c r="N491" s="198"/>
      <c r="O491" s="198"/>
    </row>
    <row r="492" spans="3:15" s="14" customFormat="1" ht="13.5">
      <c r="C492" s="198"/>
      <c r="D492" s="198"/>
      <c r="E492" s="198"/>
      <c r="F492" s="198"/>
      <c r="G492" s="198"/>
      <c r="H492" s="198"/>
      <c r="I492" s="198"/>
      <c r="J492" s="198"/>
      <c r="K492" s="198"/>
      <c r="L492" s="198"/>
      <c r="M492" s="198"/>
      <c r="N492" s="198"/>
      <c r="O492" s="198"/>
    </row>
    <row r="493" spans="3:15" s="14" customFormat="1" ht="13.5">
      <c r="C493" s="198"/>
      <c r="D493" s="198"/>
      <c r="E493" s="198"/>
      <c r="F493" s="198"/>
      <c r="G493" s="198"/>
      <c r="H493" s="198"/>
      <c r="I493" s="198"/>
      <c r="J493" s="198"/>
      <c r="K493" s="198"/>
      <c r="L493" s="198"/>
      <c r="M493" s="198"/>
      <c r="N493" s="198"/>
      <c r="O493" s="198"/>
    </row>
    <row r="494" spans="3:15" s="14" customFormat="1" ht="13.5">
      <c r="C494" s="198"/>
      <c r="D494" s="198"/>
      <c r="E494" s="198"/>
      <c r="F494" s="198"/>
      <c r="G494" s="198"/>
      <c r="H494" s="198"/>
      <c r="I494" s="198"/>
      <c r="J494" s="198"/>
      <c r="K494" s="198"/>
      <c r="L494" s="198"/>
      <c r="M494" s="198"/>
      <c r="N494" s="198"/>
      <c r="O494" s="198"/>
    </row>
    <row r="495" spans="3:15" s="14" customFormat="1" ht="13.5">
      <c r="C495" s="198"/>
      <c r="D495" s="198"/>
      <c r="E495" s="198"/>
      <c r="F495" s="198"/>
      <c r="G495" s="198"/>
      <c r="H495" s="198"/>
      <c r="I495" s="198"/>
      <c r="J495" s="198"/>
      <c r="K495" s="198"/>
      <c r="L495" s="198"/>
      <c r="M495" s="198"/>
      <c r="N495" s="198"/>
      <c r="O495" s="198"/>
    </row>
    <row r="496" spans="3:15" s="14" customFormat="1" ht="13.5">
      <c r="C496" s="198"/>
      <c r="D496" s="198"/>
      <c r="E496" s="198"/>
      <c r="F496" s="198"/>
      <c r="G496" s="198"/>
      <c r="H496" s="198"/>
      <c r="I496" s="198"/>
      <c r="J496" s="198"/>
      <c r="K496" s="198"/>
      <c r="L496" s="198"/>
      <c r="M496" s="198"/>
      <c r="N496" s="198"/>
      <c r="O496" s="198"/>
    </row>
    <row r="497" spans="3:15" s="14" customFormat="1" ht="13.5">
      <c r="C497" s="198"/>
      <c r="D497" s="198"/>
      <c r="E497" s="198"/>
      <c r="F497" s="198"/>
      <c r="G497" s="198"/>
      <c r="H497" s="198"/>
      <c r="I497" s="198"/>
      <c r="J497" s="198"/>
      <c r="K497" s="198"/>
      <c r="L497" s="198"/>
      <c r="M497" s="198"/>
      <c r="N497" s="198"/>
      <c r="O497" s="198"/>
    </row>
    <row r="498" spans="3:15" s="14" customFormat="1" ht="13.5">
      <c r="C498" s="198"/>
      <c r="D498" s="198"/>
      <c r="E498" s="198"/>
      <c r="F498" s="198"/>
      <c r="G498" s="198"/>
      <c r="H498" s="198"/>
      <c r="I498" s="198"/>
      <c r="J498" s="198"/>
      <c r="K498" s="198"/>
      <c r="L498" s="198"/>
      <c r="M498" s="198"/>
      <c r="N498" s="198"/>
      <c r="O498" s="198"/>
    </row>
    <row r="499" spans="3:15" s="14" customFormat="1" ht="13.5">
      <c r="C499" s="198"/>
      <c r="D499" s="198"/>
      <c r="E499" s="198"/>
      <c r="F499" s="198"/>
      <c r="G499" s="198"/>
      <c r="H499" s="198"/>
      <c r="I499" s="198"/>
      <c r="J499" s="198"/>
      <c r="K499" s="198"/>
      <c r="L499" s="198"/>
      <c r="M499" s="198"/>
      <c r="N499" s="198"/>
      <c r="O499" s="198"/>
    </row>
    <row r="500" spans="3:15" s="14" customFormat="1" ht="13.5"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  <row r="501" spans="3:15" s="14" customFormat="1" ht="13.5">
      <c r="C501" s="198"/>
      <c r="D501" s="198"/>
      <c r="E501" s="198"/>
      <c r="F501" s="198"/>
      <c r="G501" s="198"/>
      <c r="H501" s="198"/>
      <c r="I501" s="198"/>
      <c r="J501" s="198"/>
      <c r="K501" s="198"/>
      <c r="L501" s="198"/>
      <c r="M501" s="198"/>
      <c r="N501" s="198"/>
      <c r="O501" s="198"/>
    </row>
    <row r="502" spans="3:15" s="14" customFormat="1" ht="13.5">
      <c r="C502" s="198"/>
      <c r="D502" s="198"/>
      <c r="E502" s="198"/>
      <c r="F502" s="198"/>
      <c r="G502" s="198"/>
      <c r="H502" s="198"/>
      <c r="I502" s="198"/>
      <c r="J502" s="198"/>
      <c r="K502" s="198"/>
      <c r="L502" s="198"/>
      <c r="M502" s="198"/>
      <c r="N502" s="198"/>
      <c r="O502" s="198"/>
    </row>
    <row r="503" spans="3:15" s="14" customFormat="1" ht="13.5"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8"/>
    </row>
    <row r="504" spans="3:15" s="14" customFormat="1" ht="13.5">
      <c r="C504" s="198"/>
      <c r="D504" s="198"/>
      <c r="E504" s="198"/>
      <c r="F504" s="198"/>
      <c r="G504" s="198"/>
      <c r="H504" s="198"/>
      <c r="I504" s="198"/>
      <c r="J504" s="198"/>
      <c r="K504" s="198"/>
      <c r="L504" s="198"/>
      <c r="M504" s="198"/>
      <c r="N504" s="198"/>
      <c r="O504" s="198"/>
    </row>
    <row r="505" spans="3:15" s="14" customFormat="1" ht="13.5"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8"/>
    </row>
    <row r="506" spans="3:15" s="14" customFormat="1" ht="13.5">
      <c r="C506" s="198"/>
      <c r="D506" s="198"/>
      <c r="E506" s="198"/>
      <c r="F506" s="198"/>
      <c r="G506" s="198"/>
      <c r="H506" s="198"/>
      <c r="I506" s="198"/>
      <c r="J506" s="198"/>
      <c r="K506" s="198"/>
      <c r="L506" s="198"/>
      <c r="M506" s="198"/>
      <c r="N506" s="198"/>
      <c r="O506" s="198"/>
    </row>
    <row r="507" spans="3:15" s="14" customFormat="1" ht="13.5">
      <c r="C507" s="198"/>
      <c r="D507" s="198"/>
      <c r="E507" s="198"/>
      <c r="F507" s="198"/>
      <c r="G507" s="198"/>
      <c r="H507" s="198"/>
      <c r="I507" s="198"/>
      <c r="J507" s="198"/>
      <c r="K507" s="198"/>
      <c r="L507" s="198"/>
      <c r="M507" s="198"/>
      <c r="N507" s="198"/>
      <c r="O507" s="198"/>
    </row>
    <row r="508" spans="3:15" s="14" customFormat="1" ht="13.5">
      <c r="C508" s="198"/>
      <c r="D508" s="198"/>
      <c r="E508" s="198"/>
      <c r="F508" s="198"/>
      <c r="G508" s="198"/>
      <c r="H508" s="198"/>
      <c r="I508" s="198"/>
      <c r="J508" s="198"/>
      <c r="K508" s="198"/>
      <c r="L508" s="198"/>
      <c r="M508" s="198"/>
      <c r="N508" s="198"/>
      <c r="O508" s="198"/>
    </row>
    <row r="509" spans="3:15" s="14" customFormat="1" ht="13.5">
      <c r="C509" s="198"/>
      <c r="D509" s="198"/>
      <c r="E509" s="198"/>
      <c r="F509" s="198"/>
      <c r="G509" s="198"/>
      <c r="H509" s="198"/>
      <c r="I509" s="198"/>
      <c r="J509" s="198"/>
      <c r="K509" s="198"/>
      <c r="L509" s="198"/>
      <c r="M509" s="198"/>
      <c r="N509" s="198"/>
      <c r="O509" s="198"/>
    </row>
    <row r="510" spans="3:15" s="14" customFormat="1" ht="13.5">
      <c r="C510" s="198"/>
      <c r="D510" s="198"/>
      <c r="E510" s="198"/>
      <c r="F510" s="198"/>
      <c r="G510" s="198"/>
      <c r="H510" s="198"/>
      <c r="I510" s="198"/>
      <c r="J510" s="198"/>
      <c r="K510" s="198"/>
      <c r="L510" s="198"/>
      <c r="M510" s="198"/>
      <c r="N510" s="198"/>
      <c r="O510" s="198"/>
    </row>
    <row r="511" spans="3:15" s="14" customFormat="1" ht="13.5">
      <c r="C511" s="198"/>
      <c r="D511" s="198"/>
      <c r="E511" s="198"/>
      <c r="F511" s="198"/>
      <c r="G511" s="198"/>
      <c r="H511" s="198"/>
      <c r="I511" s="198"/>
      <c r="J511" s="198"/>
      <c r="K511" s="198"/>
      <c r="L511" s="198"/>
      <c r="M511" s="198"/>
      <c r="N511" s="198"/>
      <c r="O511" s="198"/>
    </row>
    <row r="512" spans="3:15" s="14" customFormat="1" ht="13.5">
      <c r="C512" s="198"/>
      <c r="D512" s="198"/>
      <c r="E512" s="198"/>
      <c r="F512" s="198"/>
      <c r="G512" s="198"/>
      <c r="H512" s="198"/>
      <c r="I512" s="198"/>
      <c r="J512" s="198"/>
      <c r="K512" s="198"/>
      <c r="L512" s="198"/>
      <c r="M512" s="198"/>
      <c r="N512" s="198"/>
      <c r="O512" s="198"/>
    </row>
    <row r="513" spans="3:15" s="14" customFormat="1" ht="13.5">
      <c r="C513" s="198"/>
      <c r="D513" s="198"/>
      <c r="E513" s="198"/>
      <c r="F513" s="198"/>
      <c r="G513" s="198"/>
      <c r="H513" s="198"/>
      <c r="I513" s="198"/>
      <c r="J513" s="198"/>
      <c r="K513" s="198"/>
      <c r="L513" s="198"/>
      <c r="M513" s="198"/>
      <c r="N513" s="198"/>
      <c r="O513" s="198"/>
    </row>
    <row r="514" spans="3:15" s="14" customFormat="1" ht="13.5">
      <c r="C514" s="198"/>
      <c r="D514" s="198"/>
      <c r="E514" s="198"/>
      <c r="F514" s="198"/>
      <c r="G514" s="198"/>
      <c r="H514" s="198"/>
      <c r="I514" s="198"/>
      <c r="J514" s="198"/>
      <c r="K514" s="198"/>
      <c r="L514" s="198"/>
      <c r="M514" s="198"/>
      <c r="N514" s="198"/>
      <c r="O514" s="198"/>
    </row>
    <row r="515" spans="3:15" s="14" customFormat="1" ht="13.5">
      <c r="C515" s="198"/>
      <c r="D515" s="198"/>
      <c r="E515" s="198"/>
      <c r="F515" s="198"/>
      <c r="G515" s="198"/>
      <c r="H515" s="198"/>
      <c r="I515" s="198"/>
      <c r="J515" s="198"/>
      <c r="K515" s="198"/>
      <c r="L515" s="198"/>
      <c r="M515" s="198"/>
      <c r="N515" s="198"/>
      <c r="O515" s="198"/>
    </row>
    <row r="516" spans="3:15" s="14" customFormat="1" ht="13.5">
      <c r="C516" s="198"/>
      <c r="D516" s="198"/>
      <c r="E516" s="198"/>
      <c r="F516" s="198"/>
      <c r="G516" s="198"/>
      <c r="H516" s="198"/>
      <c r="I516" s="198"/>
      <c r="J516" s="198"/>
      <c r="K516" s="198"/>
      <c r="L516" s="198"/>
      <c r="M516" s="198"/>
      <c r="N516" s="198"/>
      <c r="O516" s="198"/>
    </row>
    <row r="517" spans="3:15" s="14" customFormat="1" ht="13.5">
      <c r="C517" s="198"/>
      <c r="D517" s="198"/>
      <c r="E517" s="198"/>
      <c r="F517" s="198"/>
      <c r="G517" s="198"/>
      <c r="H517" s="198"/>
      <c r="I517" s="198"/>
      <c r="J517" s="198"/>
      <c r="K517" s="198"/>
      <c r="L517" s="198"/>
      <c r="M517" s="198"/>
      <c r="N517" s="198"/>
      <c r="O517" s="198"/>
    </row>
    <row r="518" spans="3:15" s="14" customFormat="1" ht="13.5">
      <c r="C518" s="198"/>
      <c r="D518" s="198"/>
      <c r="E518" s="198"/>
      <c r="F518" s="198"/>
      <c r="G518" s="198"/>
      <c r="H518" s="198"/>
      <c r="I518" s="198"/>
      <c r="J518" s="198"/>
      <c r="K518" s="198"/>
      <c r="L518" s="198"/>
      <c r="M518" s="198"/>
      <c r="N518" s="198"/>
      <c r="O518" s="198"/>
    </row>
    <row r="519" spans="3:15" s="14" customFormat="1" ht="13.5">
      <c r="C519" s="198"/>
      <c r="D519" s="198"/>
      <c r="E519" s="198"/>
      <c r="F519" s="198"/>
      <c r="G519" s="198"/>
      <c r="H519" s="198"/>
      <c r="I519" s="198"/>
      <c r="J519" s="198"/>
      <c r="K519" s="198"/>
      <c r="L519" s="198"/>
      <c r="M519" s="198"/>
      <c r="N519" s="198"/>
      <c r="O519" s="198"/>
    </row>
    <row r="520" spans="3:15" s="14" customFormat="1" ht="13.5">
      <c r="C520" s="198"/>
      <c r="D520" s="198"/>
      <c r="E520" s="198"/>
      <c r="F520" s="198"/>
      <c r="G520" s="198"/>
      <c r="H520" s="198"/>
      <c r="I520" s="198"/>
      <c r="J520" s="198"/>
      <c r="K520" s="198"/>
      <c r="L520" s="198"/>
      <c r="M520" s="198"/>
      <c r="N520" s="198"/>
      <c r="O520" s="198"/>
    </row>
    <row r="521" spans="3:15" s="14" customFormat="1" ht="13.5">
      <c r="C521" s="198"/>
      <c r="D521" s="198"/>
      <c r="E521" s="198"/>
      <c r="F521" s="198"/>
      <c r="G521" s="198"/>
      <c r="H521" s="198"/>
      <c r="I521" s="198"/>
      <c r="J521" s="198"/>
      <c r="K521" s="198"/>
      <c r="L521" s="198"/>
      <c r="M521" s="198"/>
      <c r="N521" s="198"/>
      <c r="O521" s="198"/>
    </row>
    <row r="522" spans="3:15" s="14" customFormat="1" ht="13.5">
      <c r="C522" s="198"/>
      <c r="D522" s="198"/>
      <c r="E522" s="198"/>
      <c r="F522" s="198"/>
      <c r="G522" s="198"/>
      <c r="H522" s="198"/>
      <c r="I522" s="198"/>
      <c r="J522" s="198"/>
      <c r="K522" s="198"/>
      <c r="L522" s="198"/>
      <c r="M522" s="198"/>
      <c r="N522" s="198"/>
      <c r="O522" s="198"/>
    </row>
    <row r="523" spans="3:15" s="14" customFormat="1" ht="13.5">
      <c r="C523" s="198"/>
      <c r="D523" s="198"/>
      <c r="E523" s="198"/>
      <c r="F523" s="198"/>
      <c r="G523" s="198"/>
      <c r="H523" s="198"/>
      <c r="I523" s="198"/>
      <c r="J523" s="198"/>
      <c r="K523" s="198"/>
      <c r="L523" s="198"/>
      <c r="M523" s="198"/>
      <c r="N523" s="198"/>
      <c r="O523" s="198"/>
    </row>
    <row r="524" spans="3:15" s="14" customFormat="1" ht="13.5">
      <c r="C524" s="198"/>
      <c r="D524" s="198"/>
      <c r="E524" s="198"/>
      <c r="F524" s="198"/>
      <c r="G524" s="198"/>
      <c r="H524" s="198"/>
      <c r="I524" s="198"/>
      <c r="J524" s="198"/>
      <c r="K524" s="198"/>
      <c r="L524" s="198"/>
      <c r="M524" s="198"/>
      <c r="N524" s="198"/>
      <c r="O524" s="198"/>
    </row>
    <row r="525" spans="3:15" s="14" customFormat="1" ht="13.5">
      <c r="C525" s="198"/>
      <c r="D525" s="198"/>
      <c r="E525" s="198"/>
      <c r="F525" s="198"/>
      <c r="G525" s="198"/>
      <c r="H525" s="198"/>
      <c r="I525" s="198"/>
      <c r="J525" s="198"/>
      <c r="K525" s="198"/>
      <c r="L525" s="198"/>
      <c r="M525" s="198"/>
      <c r="N525" s="198"/>
      <c r="O525" s="198"/>
    </row>
    <row r="526" spans="3:15" s="14" customFormat="1" ht="13.5">
      <c r="C526" s="198"/>
      <c r="D526" s="198"/>
      <c r="E526" s="198"/>
      <c r="F526" s="198"/>
      <c r="G526" s="198"/>
      <c r="H526" s="198"/>
      <c r="I526" s="198"/>
      <c r="J526" s="198"/>
      <c r="K526" s="198"/>
      <c r="L526" s="198"/>
      <c r="M526" s="198"/>
      <c r="N526" s="198"/>
      <c r="O526" s="198"/>
    </row>
    <row r="527" spans="3:15" s="14" customFormat="1" ht="13.5">
      <c r="C527" s="198"/>
      <c r="D527" s="198"/>
      <c r="E527" s="198"/>
      <c r="F527" s="198"/>
      <c r="G527" s="198"/>
      <c r="H527" s="198"/>
      <c r="I527" s="198"/>
      <c r="J527" s="198"/>
      <c r="K527" s="198"/>
      <c r="L527" s="198"/>
      <c r="M527" s="198"/>
      <c r="N527" s="198"/>
      <c r="O527" s="198"/>
    </row>
    <row r="528" spans="3:15" s="14" customFormat="1" ht="13.5"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8"/>
    </row>
    <row r="529" spans="3:15" s="14" customFormat="1" ht="13.5">
      <c r="C529" s="198"/>
      <c r="D529" s="198"/>
      <c r="E529" s="198"/>
      <c r="F529" s="198"/>
      <c r="G529" s="198"/>
      <c r="H529" s="198"/>
      <c r="I529" s="198"/>
      <c r="J529" s="198"/>
      <c r="K529" s="198"/>
      <c r="L529" s="198"/>
      <c r="M529" s="198"/>
      <c r="N529" s="198"/>
      <c r="O529" s="198"/>
    </row>
    <row r="530" spans="3:15" s="14" customFormat="1" ht="13.5">
      <c r="C530" s="198"/>
      <c r="D530" s="198"/>
      <c r="E530" s="198"/>
      <c r="F530" s="198"/>
      <c r="G530" s="198"/>
      <c r="H530" s="198"/>
      <c r="I530" s="198"/>
      <c r="J530" s="198"/>
      <c r="K530" s="198"/>
      <c r="L530" s="198"/>
      <c r="M530" s="198"/>
      <c r="N530" s="198"/>
      <c r="O530" s="198"/>
    </row>
    <row r="531" spans="3:15" s="14" customFormat="1" ht="13.5">
      <c r="C531" s="198"/>
      <c r="D531" s="198"/>
      <c r="E531" s="198"/>
      <c r="F531" s="198"/>
      <c r="G531" s="198"/>
      <c r="H531" s="198"/>
      <c r="I531" s="198"/>
      <c r="J531" s="198"/>
      <c r="K531" s="198"/>
      <c r="L531" s="198"/>
      <c r="M531" s="198"/>
      <c r="N531" s="198"/>
      <c r="O531" s="198"/>
    </row>
    <row r="532" spans="3:15" s="14" customFormat="1" ht="13.5">
      <c r="C532" s="198"/>
      <c r="D532" s="198"/>
      <c r="E532" s="198"/>
      <c r="F532" s="198"/>
      <c r="G532" s="198"/>
      <c r="H532" s="198"/>
      <c r="I532" s="198"/>
      <c r="J532" s="198"/>
      <c r="K532" s="198"/>
      <c r="L532" s="198"/>
      <c r="M532" s="198"/>
      <c r="N532" s="198"/>
      <c r="O532" s="198"/>
    </row>
    <row r="533" spans="3:15" s="14" customFormat="1" ht="13.5">
      <c r="C533" s="198"/>
      <c r="D533" s="198"/>
      <c r="E533" s="198"/>
      <c r="F533" s="198"/>
      <c r="G533" s="198"/>
      <c r="H533" s="198"/>
      <c r="I533" s="198"/>
      <c r="J533" s="198"/>
      <c r="K533" s="198"/>
      <c r="L533" s="198"/>
      <c r="M533" s="198"/>
      <c r="N533" s="198"/>
      <c r="O533" s="198"/>
    </row>
    <row r="534" spans="3:15" s="14" customFormat="1" ht="13.5">
      <c r="C534" s="198"/>
      <c r="D534" s="198"/>
      <c r="E534" s="198"/>
      <c r="F534" s="198"/>
      <c r="G534" s="198"/>
      <c r="H534" s="198"/>
      <c r="I534" s="198"/>
      <c r="J534" s="198"/>
      <c r="K534" s="198"/>
      <c r="L534" s="198"/>
      <c r="M534" s="198"/>
      <c r="N534" s="198"/>
      <c r="O534" s="198"/>
    </row>
    <row r="535" spans="3:15" s="14" customFormat="1" ht="13.5">
      <c r="C535" s="198"/>
      <c r="D535" s="198"/>
      <c r="E535" s="198"/>
      <c r="F535" s="198"/>
      <c r="G535" s="198"/>
      <c r="H535" s="198"/>
      <c r="I535" s="198"/>
      <c r="J535" s="198"/>
      <c r="K535" s="198"/>
      <c r="L535" s="198"/>
      <c r="M535" s="198"/>
      <c r="N535" s="198"/>
      <c r="O535" s="198"/>
    </row>
    <row r="536" spans="3:15" s="14" customFormat="1" ht="13.5">
      <c r="C536" s="198"/>
      <c r="D536" s="198"/>
      <c r="E536" s="198"/>
      <c r="F536" s="198"/>
      <c r="G536" s="198"/>
      <c r="H536" s="198"/>
      <c r="I536" s="198"/>
      <c r="J536" s="198"/>
      <c r="K536" s="198"/>
      <c r="L536" s="198"/>
      <c r="M536" s="198"/>
      <c r="N536" s="198"/>
      <c r="O536" s="198"/>
    </row>
    <row r="537" spans="3:15" s="14" customFormat="1" ht="13.5">
      <c r="C537" s="198"/>
      <c r="D537" s="198"/>
      <c r="E537" s="198"/>
      <c r="F537" s="198"/>
      <c r="G537" s="198"/>
      <c r="H537" s="198"/>
      <c r="I537" s="198"/>
      <c r="J537" s="198"/>
      <c r="K537" s="198"/>
      <c r="L537" s="198"/>
      <c r="M537" s="198"/>
      <c r="N537" s="198"/>
      <c r="O537" s="198"/>
    </row>
    <row r="538" spans="3:15" s="14" customFormat="1" ht="13.5">
      <c r="C538" s="198"/>
      <c r="D538" s="198"/>
      <c r="E538" s="198"/>
      <c r="F538" s="198"/>
      <c r="G538" s="198"/>
      <c r="H538" s="198"/>
      <c r="I538" s="198"/>
      <c r="J538" s="198"/>
      <c r="K538" s="198"/>
      <c r="L538" s="198"/>
      <c r="M538" s="198"/>
      <c r="N538" s="198"/>
      <c r="O538" s="198"/>
    </row>
    <row r="539" spans="3:15" s="14" customFormat="1" ht="13.5">
      <c r="C539" s="198"/>
      <c r="D539" s="198"/>
      <c r="E539" s="198"/>
      <c r="F539" s="198"/>
      <c r="G539" s="198"/>
      <c r="H539" s="198"/>
      <c r="I539" s="198"/>
      <c r="J539" s="198"/>
      <c r="K539" s="198"/>
      <c r="L539" s="198"/>
      <c r="M539" s="198"/>
      <c r="N539" s="198"/>
      <c r="O539" s="198"/>
    </row>
    <row r="540" spans="3:15" s="14" customFormat="1" ht="13.5">
      <c r="C540" s="198"/>
      <c r="D540" s="198"/>
      <c r="E540" s="198"/>
      <c r="F540" s="198"/>
      <c r="G540" s="198"/>
      <c r="H540" s="198"/>
      <c r="I540" s="198"/>
      <c r="J540" s="198"/>
      <c r="K540" s="198"/>
      <c r="L540" s="198"/>
      <c r="M540" s="198"/>
      <c r="N540" s="198"/>
      <c r="O540" s="198"/>
    </row>
    <row r="541" spans="3:15" s="14" customFormat="1" ht="13.5">
      <c r="C541" s="198"/>
      <c r="D541" s="198"/>
      <c r="E541" s="198"/>
      <c r="F541" s="198"/>
      <c r="G541" s="198"/>
      <c r="H541" s="198"/>
      <c r="I541" s="198"/>
      <c r="J541" s="198"/>
      <c r="K541" s="198"/>
      <c r="L541" s="198"/>
      <c r="M541" s="198"/>
      <c r="N541" s="198"/>
      <c r="O541" s="198"/>
    </row>
    <row r="542" spans="3:15" s="14" customFormat="1" ht="13.5">
      <c r="C542" s="198"/>
      <c r="D542" s="198"/>
      <c r="E542" s="198"/>
      <c r="F542" s="198"/>
      <c r="G542" s="198"/>
      <c r="H542" s="198"/>
      <c r="I542" s="198"/>
      <c r="J542" s="198"/>
      <c r="K542" s="198"/>
      <c r="L542" s="198"/>
      <c r="M542" s="198"/>
      <c r="N542" s="198"/>
      <c r="O542" s="198"/>
    </row>
    <row r="543" spans="3:15" s="14" customFormat="1" ht="13.5">
      <c r="C543" s="198"/>
      <c r="D543" s="198"/>
      <c r="E543" s="198"/>
      <c r="F543" s="198"/>
      <c r="G543" s="198"/>
      <c r="H543" s="198"/>
      <c r="I543" s="198"/>
      <c r="J543" s="198"/>
      <c r="K543" s="198"/>
      <c r="L543" s="198"/>
      <c r="M543" s="198"/>
      <c r="N543" s="198"/>
      <c r="O543" s="198"/>
    </row>
    <row r="544" spans="3:15" s="14" customFormat="1" ht="13.5">
      <c r="C544" s="198"/>
      <c r="D544" s="198"/>
      <c r="E544" s="198"/>
      <c r="F544" s="198"/>
      <c r="G544" s="198"/>
      <c r="H544" s="198"/>
      <c r="I544" s="198"/>
      <c r="J544" s="198"/>
      <c r="K544" s="198"/>
      <c r="L544" s="198"/>
      <c r="M544" s="198"/>
      <c r="N544" s="198"/>
      <c r="O544" s="198"/>
    </row>
    <row r="545" spans="3:15" s="14" customFormat="1" ht="13.5">
      <c r="C545" s="198"/>
      <c r="D545" s="198"/>
      <c r="E545" s="198"/>
      <c r="F545" s="198"/>
      <c r="G545" s="198"/>
      <c r="H545" s="198"/>
      <c r="I545" s="198"/>
      <c r="J545" s="198"/>
      <c r="K545" s="198"/>
      <c r="L545" s="198"/>
      <c r="M545" s="198"/>
      <c r="N545" s="198"/>
      <c r="O545" s="198"/>
    </row>
    <row r="546" spans="3:15" s="14" customFormat="1" ht="13.5">
      <c r="C546" s="198"/>
      <c r="D546" s="198"/>
      <c r="E546" s="198"/>
      <c r="F546" s="198"/>
      <c r="G546" s="198"/>
      <c r="H546" s="198"/>
      <c r="I546" s="198"/>
      <c r="J546" s="198"/>
      <c r="K546" s="198"/>
      <c r="L546" s="198"/>
      <c r="M546" s="198"/>
      <c r="N546" s="198"/>
      <c r="O546" s="198"/>
    </row>
    <row r="547" spans="3:15" s="14" customFormat="1" ht="13.5">
      <c r="C547" s="198"/>
      <c r="D547" s="198"/>
      <c r="E547" s="198"/>
      <c r="F547" s="198"/>
      <c r="G547" s="198"/>
      <c r="H547" s="198"/>
      <c r="I547" s="198"/>
      <c r="J547" s="198"/>
      <c r="K547" s="198"/>
      <c r="L547" s="198"/>
      <c r="M547" s="198"/>
      <c r="N547" s="198"/>
      <c r="O547" s="198"/>
    </row>
    <row r="548" spans="3:15" s="14" customFormat="1" ht="13.5">
      <c r="C548" s="198"/>
      <c r="D548" s="198"/>
      <c r="E548" s="198"/>
      <c r="F548" s="198"/>
      <c r="G548" s="198"/>
      <c r="H548" s="198"/>
      <c r="I548" s="198"/>
      <c r="J548" s="198"/>
      <c r="K548" s="198"/>
      <c r="L548" s="198"/>
      <c r="M548" s="198"/>
      <c r="N548" s="198"/>
      <c r="O548" s="198"/>
    </row>
    <row r="549" spans="3:15" s="14" customFormat="1" ht="13.5">
      <c r="C549" s="198"/>
      <c r="D549" s="198"/>
      <c r="E549" s="198"/>
      <c r="F549" s="198"/>
      <c r="G549" s="198"/>
      <c r="H549" s="198"/>
      <c r="I549" s="198"/>
      <c r="J549" s="198"/>
      <c r="K549" s="198"/>
      <c r="L549" s="198"/>
      <c r="M549" s="198"/>
      <c r="N549" s="198"/>
      <c r="O549" s="198"/>
    </row>
    <row r="550" spans="3:15" s="14" customFormat="1" ht="13.5">
      <c r="C550" s="198"/>
      <c r="D550" s="198"/>
      <c r="E550" s="198"/>
      <c r="F550" s="198"/>
      <c r="G550" s="198"/>
      <c r="H550" s="198"/>
      <c r="I550" s="198"/>
      <c r="J550" s="198"/>
      <c r="K550" s="198"/>
      <c r="L550" s="198"/>
      <c r="M550" s="198"/>
      <c r="N550" s="198"/>
      <c r="O550" s="198"/>
    </row>
    <row r="551" spans="3:15" s="14" customFormat="1" ht="13.5"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8"/>
    </row>
    <row r="552" spans="3:15" s="14" customFormat="1" ht="13.5"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8"/>
    </row>
    <row r="553" spans="3:15" s="14" customFormat="1" ht="13.5">
      <c r="C553" s="198"/>
      <c r="D553" s="198"/>
      <c r="E553" s="198"/>
      <c r="F553" s="198"/>
      <c r="G553" s="198"/>
      <c r="H553" s="198"/>
      <c r="I553" s="198"/>
      <c r="J553" s="198"/>
      <c r="K553" s="198"/>
      <c r="L553" s="198"/>
      <c r="M553" s="198"/>
      <c r="N553" s="198"/>
      <c r="O553" s="198"/>
    </row>
    <row r="554" spans="3:15" s="14" customFormat="1" ht="13.5">
      <c r="C554" s="198"/>
      <c r="D554" s="198"/>
      <c r="E554" s="198"/>
      <c r="F554" s="198"/>
      <c r="G554" s="198"/>
      <c r="H554" s="198"/>
      <c r="I554" s="198"/>
      <c r="J554" s="198"/>
      <c r="K554" s="198"/>
      <c r="L554" s="198"/>
      <c r="M554" s="198"/>
      <c r="N554" s="198"/>
      <c r="O554" s="198"/>
    </row>
    <row r="555" spans="3:15" s="14" customFormat="1" ht="13.5">
      <c r="C555" s="198"/>
      <c r="D555" s="198"/>
      <c r="E555" s="198"/>
      <c r="F555" s="198"/>
      <c r="G555" s="198"/>
      <c r="H555" s="198"/>
      <c r="I555" s="198"/>
      <c r="J555" s="198"/>
      <c r="K555" s="198"/>
      <c r="L555" s="198"/>
      <c r="M555" s="198"/>
      <c r="N555" s="198"/>
      <c r="O555" s="198"/>
    </row>
    <row r="556" spans="3:15" s="14" customFormat="1" ht="13.5">
      <c r="C556" s="198"/>
      <c r="D556" s="198"/>
      <c r="E556" s="198"/>
      <c r="F556" s="198"/>
      <c r="G556" s="198"/>
      <c r="H556" s="198"/>
      <c r="I556" s="198"/>
      <c r="J556" s="198"/>
      <c r="K556" s="198"/>
      <c r="L556" s="198"/>
      <c r="M556" s="198"/>
      <c r="N556" s="198"/>
      <c r="O556" s="198"/>
    </row>
    <row r="557" spans="3:15" s="14" customFormat="1" ht="13.5">
      <c r="C557" s="198"/>
      <c r="D557" s="198"/>
      <c r="E557" s="198"/>
      <c r="F557" s="198"/>
      <c r="G557" s="198"/>
      <c r="H557" s="198"/>
      <c r="I557" s="198"/>
      <c r="J557" s="198"/>
      <c r="K557" s="198"/>
      <c r="L557" s="198"/>
      <c r="M557" s="198"/>
      <c r="N557" s="198"/>
      <c r="O557" s="198"/>
    </row>
    <row r="558" spans="3:15" s="14" customFormat="1" ht="13.5">
      <c r="C558" s="198"/>
      <c r="D558" s="198"/>
      <c r="E558" s="198"/>
      <c r="F558" s="198"/>
      <c r="G558" s="198"/>
      <c r="H558" s="198"/>
      <c r="I558" s="198"/>
      <c r="J558" s="198"/>
      <c r="K558" s="198"/>
      <c r="L558" s="198"/>
      <c r="M558" s="198"/>
      <c r="N558" s="198"/>
      <c r="O558" s="198"/>
    </row>
    <row r="559" spans="3:15" s="14" customFormat="1" ht="13.5">
      <c r="C559" s="198"/>
      <c r="D559" s="198"/>
      <c r="E559" s="198"/>
      <c r="F559" s="198"/>
      <c r="G559" s="198"/>
      <c r="H559" s="198"/>
      <c r="I559" s="198"/>
      <c r="J559" s="198"/>
      <c r="K559" s="198"/>
      <c r="L559" s="198"/>
      <c r="M559" s="198"/>
      <c r="N559" s="198"/>
      <c r="O559" s="198"/>
    </row>
    <row r="560" spans="3:15" s="14" customFormat="1" ht="13.5">
      <c r="C560" s="198"/>
      <c r="D560" s="198"/>
      <c r="E560" s="198"/>
      <c r="F560" s="198"/>
      <c r="G560" s="198"/>
      <c r="H560" s="198"/>
      <c r="I560" s="198"/>
      <c r="J560" s="198"/>
      <c r="K560" s="198"/>
      <c r="L560" s="198"/>
      <c r="M560" s="198"/>
      <c r="N560" s="198"/>
      <c r="O560" s="198"/>
    </row>
    <row r="561" spans="3:15" s="14" customFormat="1" ht="13.5">
      <c r="C561" s="198"/>
      <c r="D561" s="198"/>
      <c r="E561" s="198"/>
      <c r="F561" s="198"/>
      <c r="G561" s="198"/>
      <c r="H561" s="198"/>
      <c r="I561" s="198"/>
      <c r="J561" s="198"/>
      <c r="K561" s="198"/>
      <c r="L561" s="198"/>
      <c r="M561" s="198"/>
      <c r="N561" s="198"/>
      <c r="O561" s="198"/>
    </row>
    <row r="562" spans="3:15" s="14" customFormat="1" ht="13.5">
      <c r="C562" s="198"/>
      <c r="D562" s="198"/>
      <c r="E562" s="198"/>
      <c r="F562" s="198"/>
      <c r="G562" s="198"/>
      <c r="H562" s="198"/>
      <c r="I562" s="198"/>
      <c r="J562" s="198"/>
      <c r="K562" s="198"/>
      <c r="L562" s="198"/>
      <c r="M562" s="198"/>
      <c r="N562" s="198"/>
      <c r="O562" s="198"/>
    </row>
    <row r="563" spans="3:15" s="14" customFormat="1" ht="13.5">
      <c r="C563" s="198"/>
      <c r="D563" s="198"/>
      <c r="E563" s="198"/>
      <c r="F563" s="198"/>
      <c r="G563" s="198"/>
      <c r="H563" s="198"/>
      <c r="I563" s="198"/>
      <c r="J563" s="198"/>
      <c r="K563" s="198"/>
      <c r="L563" s="198"/>
      <c r="M563" s="198"/>
      <c r="N563" s="198"/>
      <c r="O563" s="198"/>
    </row>
    <row r="564" spans="3:15" s="14" customFormat="1" ht="13.5">
      <c r="C564" s="198"/>
      <c r="D564" s="198"/>
      <c r="E564" s="198"/>
      <c r="F564" s="198"/>
      <c r="G564" s="198"/>
      <c r="H564" s="198"/>
      <c r="I564" s="198"/>
      <c r="J564" s="198"/>
      <c r="K564" s="198"/>
      <c r="L564" s="198"/>
      <c r="M564" s="198"/>
      <c r="N564" s="198"/>
      <c r="O564" s="198"/>
    </row>
    <row r="565" spans="3:15" s="14" customFormat="1" ht="13.5">
      <c r="C565" s="198"/>
      <c r="D565" s="198"/>
      <c r="E565" s="198"/>
      <c r="F565" s="198"/>
      <c r="G565" s="198"/>
      <c r="H565" s="198"/>
      <c r="I565" s="198"/>
      <c r="J565" s="198"/>
      <c r="K565" s="198"/>
      <c r="L565" s="198"/>
      <c r="M565" s="198"/>
      <c r="N565" s="198"/>
      <c r="O565" s="198"/>
    </row>
    <row r="566" spans="3:15" s="14" customFormat="1" ht="13.5">
      <c r="C566" s="198"/>
      <c r="D566" s="198"/>
      <c r="E566" s="198"/>
      <c r="F566" s="198"/>
      <c r="G566" s="198"/>
      <c r="H566" s="198"/>
      <c r="I566" s="198"/>
      <c r="J566" s="198"/>
      <c r="K566" s="198"/>
      <c r="L566" s="198"/>
      <c r="M566" s="198"/>
      <c r="N566" s="198"/>
      <c r="O566" s="198"/>
    </row>
    <row r="567" spans="3:15" s="14" customFormat="1" ht="13.5">
      <c r="C567" s="198"/>
      <c r="D567" s="198"/>
      <c r="E567" s="198"/>
      <c r="F567" s="198"/>
      <c r="G567" s="198"/>
      <c r="H567" s="198"/>
      <c r="I567" s="198"/>
      <c r="J567" s="198"/>
      <c r="K567" s="198"/>
      <c r="L567" s="198"/>
      <c r="M567" s="198"/>
      <c r="N567" s="198"/>
      <c r="O567" s="198"/>
    </row>
    <row r="568" spans="3:15" s="14" customFormat="1" ht="13.5">
      <c r="C568" s="198"/>
      <c r="D568" s="198"/>
      <c r="E568" s="198"/>
      <c r="F568" s="198"/>
      <c r="G568" s="198"/>
      <c r="H568" s="198"/>
      <c r="I568" s="198"/>
      <c r="J568" s="198"/>
      <c r="K568" s="198"/>
      <c r="L568" s="198"/>
      <c r="M568" s="198"/>
      <c r="N568" s="198"/>
      <c r="O568" s="198"/>
    </row>
    <row r="569" spans="3:15" s="14" customFormat="1" ht="13.5">
      <c r="C569" s="198"/>
      <c r="D569" s="198"/>
      <c r="E569" s="198"/>
      <c r="F569" s="198"/>
      <c r="G569" s="198"/>
      <c r="H569" s="198"/>
      <c r="I569" s="198"/>
      <c r="J569" s="198"/>
      <c r="K569" s="198"/>
      <c r="L569" s="198"/>
      <c r="M569" s="198"/>
      <c r="N569" s="198"/>
      <c r="O569" s="198"/>
    </row>
    <row r="570" spans="3:15" s="14" customFormat="1" ht="13.5">
      <c r="C570" s="198"/>
      <c r="D570" s="198"/>
      <c r="E570" s="198"/>
      <c r="F570" s="198"/>
      <c r="G570" s="198"/>
      <c r="H570" s="198"/>
      <c r="I570" s="198"/>
      <c r="J570" s="198"/>
      <c r="K570" s="198"/>
      <c r="L570" s="198"/>
      <c r="M570" s="198"/>
      <c r="N570" s="198"/>
      <c r="O570" s="198"/>
    </row>
    <row r="571" spans="3:15" s="14" customFormat="1" ht="13.5">
      <c r="C571" s="198"/>
      <c r="D571" s="198"/>
      <c r="E571" s="198"/>
      <c r="F571" s="198"/>
      <c r="G571" s="198"/>
      <c r="H571" s="198"/>
      <c r="I571" s="198"/>
      <c r="J571" s="198"/>
      <c r="K571" s="198"/>
      <c r="L571" s="198"/>
      <c r="M571" s="198"/>
      <c r="N571" s="198"/>
      <c r="O571" s="198"/>
    </row>
    <row r="572" spans="3:15" s="14" customFormat="1" ht="13.5">
      <c r="C572" s="198"/>
      <c r="D572" s="198"/>
      <c r="E572" s="198"/>
      <c r="F572" s="198"/>
      <c r="G572" s="198"/>
      <c r="H572" s="198"/>
      <c r="I572" s="198"/>
      <c r="J572" s="198"/>
      <c r="K572" s="198"/>
      <c r="L572" s="198"/>
      <c r="M572" s="198"/>
      <c r="N572" s="198"/>
      <c r="O572" s="198"/>
    </row>
    <row r="573" spans="3:15" s="14" customFormat="1" ht="13.5">
      <c r="C573" s="198"/>
      <c r="D573" s="198"/>
      <c r="E573" s="198"/>
      <c r="F573" s="198"/>
      <c r="G573" s="198"/>
      <c r="H573" s="198"/>
      <c r="I573" s="198"/>
      <c r="J573" s="198"/>
      <c r="K573" s="198"/>
      <c r="L573" s="198"/>
      <c r="M573" s="198"/>
      <c r="N573" s="198"/>
      <c r="O573" s="198"/>
    </row>
    <row r="574" spans="3:15" s="14" customFormat="1" ht="13.5"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8"/>
    </row>
    <row r="575" spans="3:15" s="14" customFormat="1" ht="13.5">
      <c r="C575" s="198"/>
      <c r="D575" s="198"/>
      <c r="E575" s="198"/>
      <c r="F575" s="198"/>
      <c r="G575" s="198"/>
      <c r="H575" s="198"/>
      <c r="I575" s="198"/>
      <c r="J575" s="198"/>
      <c r="K575" s="198"/>
      <c r="L575" s="198"/>
      <c r="M575" s="198"/>
      <c r="N575" s="198"/>
      <c r="O575" s="198"/>
    </row>
    <row r="576" spans="3:15" s="14" customFormat="1" ht="13.5">
      <c r="C576" s="198"/>
      <c r="D576" s="198"/>
      <c r="E576" s="198"/>
      <c r="F576" s="198"/>
      <c r="G576" s="198"/>
      <c r="H576" s="198"/>
      <c r="I576" s="198"/>
      <c r="J576" s="198"/>
      <c r="K576" s="198"/>
      <c r="L576" s="198"/>
      <c r="M576" s="198"/>
      <c r="N576" s="198"/>
      <c r="O576" s="198"/>
    </row>
    <row r="577" spans="3:15" s="14" customFormat="1" ht="13.5">
      <c r="C577" s="198"/>
      <c r="D577" s="198"/>
      <c r="E577" s="198"/>
      <c r="F577" s="198"/>
      <c r="G577" s="198"/>
      <c r="H577" s="198"/>
      <c r="I577" s="198"/>
      <c r="J577" s="198"/>
      <c r="K577" s="198"/>
      <c r="L577" s="198"/>
      <c r="M577" s="198"/>
      <c r="N577" s="198"/>
      <c r="O577" s="198"/>
    </row>
    <row r="578" spans="3:15" s="14" customFormat="1" ht="13.5">
      <c r="C578" s="198"/>
      <c r="D578" s="198"/>
      <c r="E578" s="198"/>
      <c r="F578" s="198"/>
      <c r="G578" s="198"/>
      <c r="H578" s="198"/>
      <c r="I578" s="198"/>
      <c r="J578" s="198"/>
      <c r="K578" s="198"/>
      <c r="L578" s="198"/>
      <c r="M578" s="198"/>
      <c r="N578" s="198"/>
      <c r="O578" s="198"/>
    </row>
    <row r="579" spans="3:15" s="14" customFormat="1" ht="13.5">
      <c r="C579" s="198"/>
      <c r="D579" s="198"/>
      <c r="E579" s="198"/>
      <c r="F579" s="198"/>
      <c r="G579" s="198"/>
      <c r="H579" s="198"/>
      <c r="I579" s="198"/>
      <c r="J579" s="198"/>
      <c r="K579" s="198"/>
      <c r="L579" s="198"/>
      <c r="M579" s="198"/>
      <c r="N579" s="198"/>
      <c r="O579" s="198"/>
    </row>
    <row r="580" spans="3:15" s="14" customFormat="1" ht="13.5">
      <c r="C580" s="198"/>
      <c r="D580" s="198"/>
      <c r="E580" s="198"/>
      <c r="F580" s="198"/>
      <c r="G580" s="198"/>
      <c r="H580" s="198"/>
      <c r="I580" s="198"/>
      <c r="J580" s="198"/>
      <c r="K580" s="198"/>
      <c r="L580" s="198"/>
      <c r="M580" s="198"/>
      <c r="N580" s="198"/>
      <c r="O580" s="198"/>
    </row>
    <row r="581" spans="3:15" s="14" customFormat="1" ht="13.5">
      <c r="C581" s="198"/>
      <c r="D581" s="198"/>
      <c r="E581" s="198"/>
      <c r="F581" s="198"/>
      <c r="G581" s="198"/>
      <c r="H581" s="198"/>
      <c r="I581" s="198"/>
      <c r="J581" s="198"/>
      <c r="K581" s="198"/>
      <c r="L581" s="198"/>
      <c r="M581" s="198"/>
      <c r="N581" s="198"/>
      <c r="O581" s="198"/>
    </row>
    <row r="582" spans="3:15" s="14" customFormat="1" ht="13.5">
      <c r="C582" s="198"/>
      <c r="D582" s="198"/>
      <c r="E582" s="198"/>
      <c r="F582" s="198"/>
      <c r="G582" s="198"/>
      <c r="H582" s="198"/>
      <c r="I582" s="198"/>
      <c r="J582" s="198"/>
      <c r="K582" s="198"/>
      <c r="L582" s="198"/>
      <c r="M582" s="198"/>
      <c r="N582" s="198"/>
      <c r="O582" s="198"/>
    </row>
    <row r="583" spans="3:15" s="14" customFormat="1" ht="13.5">
      <c r="C583" s="198"/>
      <c r="D583" s="198"/>
      <c r="E583" s="198"/>
      <c r="F583" s="198"/>
      <c r="G583" s="198"/>
      <c r="H583" s="198"/>
      <c r="I583" s="198"/>
      <c r="J583" s="198"/>
      <c r="K583" s="198"/>
      <c r="L583" s="198"/>
      <c r="M583" s="198"/>
      <c r="N583" s="198"/>
      <c r="O583" s="198"/>
    </row>
    <row r="584" spans="3:15" s="14" customFormat="1" ht="13.5">
      <c r="C584" s="198"/>
      <c r="D584" s="198"/>
      <c r="E584" s="198"/>
      <c r="F584" s="198"/>
      <c r="G584" s="198"/>
      <c r="H584" s="198"/>
      <c r="I584" s="198"/>
      <c r="J584" s="198"/>
      <c r="K584" s="198"/>
      <c r="L584" s="198"/>
      <c r="M584" s="198"/>
      <c r="N584" s="198"/>
      <c r="O584" s="198"/>
    </row>
    <row r="585" spans="3:15" s="14" customFormat="1" ht="13.5">
      <c r="C585" s="198"/>
      <c r="D585" s="198"/>
      <c r="E585" s="198"/>
      <c r="F585" s="198"/>
      <c r="G585" s="198"/>
      <c r="H585" s="198"/>
      <c r="I585" s="198"/>
      <c r="J585" s="198"/>
      <c r="K585" s="198"/>
      <c r="L585" s="198"/>
      <c r="M585" s="198"/>
      <c r="N585" s="198"/>
      <c r="O585" s="198"/>
    </row>
    <row r="586" spans="3:15" s="14" customFormat="1" ht="13.5">
      <c r="C586" s="198"/>
      <c r="D586" s="198"/>
      <c r="E586" s="198"/>
      <c r="F586" s="198"/>
      <c r="G586" s="198"/>
      <c r="H586" s="198"/>
      <c r="I586" s="198"/>
      <c r="J586" s="198"/>
      <c r="K586" s="198"/>
      <c r="L586" s="198"/>
      <c r="M586" s="198"/>
      <c r="N586" s="198"/>
      <c r="O586" s="198"/>
    </row>
    <row r="587" spans="3:15" s="14" customFormat="1" ht="13.5">
      <c r="C587" s="198"/>
      <c r="D587" s="198"/>
      <c r="E587" s="198"/>
      <c r="F587" s="198"/>
      <c r="G587" s="198"/>
      <c r="H587" s="198"/>
      <c r="I587" s="198"/>
      <c r="J587" s="198"/>
      <c r="K587" s="198"/>
      <c r="L587" s="198"/>
      <c r="M587" s="198"/>
      <c r="N587" s="198"/>
      <c r="O587" s="198"/>
    </row>
    <row r="588" spans="3:15" s="14" customFormat="1" ht="13.5">
      <c r="C588" s="198"/>
      <c r="D588" s="198"/>
      <c r="E588" s="198"/>
      <c r="F588" s="198"/>
      <c r="G588" s="198"/>
      <c r="H588" s="198"/>
      <c r="I588" s="198"/>
      <c r="J588" s="198"/>
      <c r="K588" s="198"/>
      <c r="L588" s="198"/>
      <c r="M588" s="198"/>
      <c r="N588" s="198"/>
      <c r="O588" s="198"/>
    </row>
    <row r="589" spans="3:15" s="14" customFormat="1" ht="13.5">
      <c r="C589" s="198"/>
      <c r="D589" s="198"/>
      <c r="E589" s="198"/>
      <c r="F589" s="198"/>
      <c r="G589" s="198"/>
      <c r="H589" s="198"/>
      <c r="I589" s="198"/>
      <c r="J589" s="198"/>
      <c r="K589" s="198"/>
      <c r="L589" s="198"/>
      <c r="M589" s="198"/>
      <c r="N589" s="198"/>
      <c r="O589" s="198"/>
    </row>
    <row r="590" spans="3:15" s="14" customFormat="1" ht="13.5">
      <c r="C590" s="198"/>
      <c r="D590" s="198"/>
      <c r="E590" s="198"/>
      <c r="F590" s="198"/>
      <c r="G590" s="198"/>
      <c r="H590" s="198"/>
      <c r="I590" s="198"/>
      <c r="J590" s="198"/>
      <c r="K590" s="198"/>
      <c r="L590" s="198"/>
      <c r="M590" s="198"/>
      <c r="N590" s="198"/>
      <c r="O590" s="198"/>
    </row>
    <row r="591" spans="3:15" s="14" customFormat="1" ht="13.5">
      <c r="C591" s="198"/>
      <c r="D591" s="198"/>
      <c r="E591" s="198"/>
      <c r="F591" s="198"/>
      <c r="G591" s="198"/>
      <c r="H591" s="198"/>
      <c r="I591" s="198"/>
      <c r="J591" s="198"/>
      <c r="K591" s="198"/>
      <c r="L591" s="198"/>
      <c r="M591" s="198"/>
      <c r="N591" s="198"/>
      <c r="O591" s="198"/>
    </row>
    <row r="592" spans="3:15" s="14" customFormat="1" ht="13.5">
      <c r="C592" s="198"/>
      <c r="D592" s="198"/>
      <c r="E592" s="198"/>
      <c r="F592" s="198"/>
      <c r="G592" s="198"/>
      <c r="H592" s="198"/>
      <c r="I592" s="198"/>
      <c r="J592" s="198"/>
      <c r="K592" s="198"/>
      <c r="L592" s="198"/>
      <c r="M592" s="198"/>
      <c r="N592" s="198"/>
      <c r="O592" s="198"/>
    </row>
    <row r="593" spans="3:15" s="14" customFormat="1" ht="13.5">
      <c r="C593" s="198"/>
      <c r="D593" s="198"/>
      <c r="E593" s="198"/>
      <c r="F593" s="198"/>
      <c r="G593" s="198"/>
      <c r="H593" s="198"/>
      <c r="I593" s="198"/>
      <c r="J593" s="198"/>
      <c r="K593" s="198"/>
      <c r="L593" s="198"/>
      <c r="M593" s="198"/>
      <c r="N593" s="198"/>
      <c r="O593" s="198"/>
    </row>
    <row r="594" spans="3:15" s="14" customFormat="1" ht="13.5">
      <c r="C594" s="198"/>
      <c r="D594" s="198"/>
      <c r="E594" s="198"/>
      <c r="F594" s="198"/>
      <c r="G594" s="198"/>
      <c r="H594" s="198"/>
      <c r="I594" s="198"/>
      <c r="J594" s="198"/>
      <c r="K594" s="198"/>
      <c r="L594" s="198"/>
      <c r="M594" s="198"/>
      <c r="N594" s="198"/>
      <c r="O594" s="198"/>
    </row>
    <row r="595" spans="3:15" s="14" customFormat="1" ht="13.5">
      <c r="C595" s="198"/>
      <c r="D595" s="198"/>
      <c r="E595" s="198"/>
      <c r="F595" s="198"/>
      <c r="G595" s="198"/>
      <c r="H595" s="198"/>
      <c r="I595" s="198"/>
      <c r="J595" s="198"/>
      <c r="K595" s="198"/>
      <c r="L595" s="198"/>
      <c r="M595" s="198"/>
      <c r="N595" s="198"/>
      <c r="O595" s="198"/>
    </row>
    <row r="596" spans="3:15" s="14" customFormat="1" ht="13.5">
      <c r="C596" s="198"/>
      <c r="D596" s="198"/>
      <c r="E596" s="198"/>
      <c r="F596" s="198"/>
      <c r="G596" s="198"/>
      <c r="H596" s="198"/>
      <c r="I596" s="198"/>
      <c r="J596" s="198"/>
      <c r="K596" s="198"/>
      <c r="L596" s="198"/>
      <c r="M596" s="198"/>
      <c r="N596" s="198"/>
      <c r="O596" s="198"/>
    </row>
    <row r="597" spans="3:15" s="14" customFormat="1" ht="13.5">
      <c r="C597" s="198"/>
      <c r="D597" s="198"/>
      <c r="E597" s="198"/>
      <c r="F597" s="198"/>
      <c r="G597" s="198"/>
      <c r="H597" s="198"/>
      <c r="I597" s="198"/>
      <c r="J597" s="198"/>
      <c r="K597" s="198"/>
      <c r="L597" s="198"/>
      <c r="M597" s="198"/>
      <c r="N597" s="198"/>
      <c r="O597" s="198"/>
    </row>
    <row r="598" spans="3:15" s="14" customFormat="1" ht="13.5">
      <c r="C598" s="198"/>
      <c r="D598" s="198"/>
      <c r="E598" s="198"/>
      <c r="F598" s="198"/>
      <c r="G598" s="198"/>
      <c r="H598" s="198"/>
      <c r="I598" s="198"/>
      <c r="J598" s="198"/>
      <c r="K598" s="198"/>
      <c r="L598" s="198"/>
      <c r="M598" s="198"/>
      <c r="N598" s="198"/>
      <c r="O598" s="198"/>
    </row>
    <row r="599" spans="3:15" s="14" customFormat="1" ht="13.5">
      <c r="C599" s="198"/>
      <c r="D599" s="198"/>
      <c r="E599" s="198"/>
      <c r="F599" s="198"/>
      <c r="G599" s="198"/>
      <c r="H599" s="198"/>
      <c r="I599" s="198"/>
      <c r="J599" s="198"/>
      <c r="K599" s="198"/>
      <c r="L599" s="198"/>
      <c r="M599" s="198"/>
      <c r="N599" s="198"/>
      <c r="O599" s="198"/>
    </row>
    <row r="600" spans="3:15" s="14" customFormat="1" ht="13.5"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8"/>
    </row>
    <row r="601" spans="3:15" s="14" customFormat="1" ht="13.5">
      <c r="C601" s="198"/>
      <c r="D601" s="198"/>
      <c r="E601" s="198"/>
      <c r="F601" s="198"/>
      <c r="G601" s="198"/>
      <c r="H601" s="198"/>
      <c r="I601" s="198"/>
      <c r="J601" s="198"/>
      <c r="K601" s="198"/>
      <c r="L601" s="198"/>
      <c r="M601" s="198"/>
      <c r="N601" s="198"/>
      <c r="O601" s="198"/>
    </row>
    <row r="602" spans="3:15" s="14" customFormat="1" ht="13.5">
      <c r="C602" s="198"/>
      <c r="D602" s="198"/>
      <c r="E602" s="198"/>
      <c r="F602" s="198"/>
      <c r="G602" s="198"/>
      <c r="H602" s="198"/>
      <c r="I602" s="198"/>
      <c r="J602" s="198"/>
      <c r="K602" s="198"/>
      <c r="L602" s="198"/>
      <c r="M602" s="198"/>
      <c r="N602" s="198"/>
      <c r="O602" s="198"/>
    </row>
    <row r="603" spans="1:15" s="14" customFormat="1" ht="13.5">
      <c r="A603" s="7"/>
      <c r="B603" s="7"/>
      <c r="C603" s="246"/>
      <c r="D603" s="246"/>
      <c r="E603" s="246"/>
      <c r="F603" s="246"/>
      <c r="G603" s="246"/>
      <c r="H603" s="246"/>
      <c r="I603" s="246"/>
      <c r="J603" s="246"/>
      <c r="K603" s="246"/>
      <c r="L603" s="246"/>
      <c r="M603" s="246"/>
      <c r="N603" s="246"/>
      <c r="O603" s="246"/>
    </row>
  </sheetData>
  <sheetProtection/>
  <mergeCells count="14">
    <mergeCell ref="A1:O1"/>
    <mergeCell ref="N3:O3"/>
    <mergeCell ref="A4:A5"/>
    <mergeCell ref="B4:B5"/>
    <mergeCell ref="C4:C5"/>
    <mergeCell ref="D4:G4"/>
    <mergeCell ref="H4:K4"/>
    <mergeCell ref="L4:O4"/>
    <mergeCell ref="A7:A11"/>
    <mergeCell ref="A13:A17"/>
    <mergeCell ref="A19:A23"/>
    <mergeCell ref="A25:A29"/>
    <mergeCell ref="A31:A35"/>
    <mergeCell ref="A37:A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11.375" style="14" customWidth="1"/>
    <col min="2" max="3" width="4.50390625" style="14" customWidth="1"/>
    <col min="4" max="4" width="6.875" style="14" customWidth="1"/>
    <col min="5" max="15" width="5.875" style="14" customWidth="1"/>
    <col min="16" max="16" width="4.50390625" style="14" customWidth="1"/>
    <col min="17" max="16384" width="9.00390625" style="14" customWidth="1"/>
  </cols>
  <sheetData>
    <row r="1" spans="1:16" ht="17.25">
      <c r="A1" s="432" t="s">
        <v>312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2:16" ht="9" customHeight="1" thickBot="1"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25"/>
    </row>
    <row r="3" spans="1:16" ht="28.5" customHeight="1">
      <c r="A3" s="406" t="s">
        <v>217</v>
      </c>
      <c r="B3" s="433" t="s">
        <v>90</v>
      </c>
      <c r="C3" s="433" t="s">
        <v>34</v>
      </c>
      <c r="D3" s="402" t="s">
        <v>216</v>
      </c>
      <c r="E3" s="435"/>
      <c r="F3" s="436"/>
      <c r="G3" s="402" t="s">
        <v>363</v>
      </c>
      <c r="H3" s="435"/>
      <c r="I3" s="436"/>
      <c r="J3" s="402" t="s">
        <v>364</v>
      </c>
      <c r="K3" s="435"/>
      <c r="L3" s="436"/>
      <c r="M3" s="402" t="s">
        <v>365</v>
      </c>
      <c r="N3" s="435"/>
      <c r="O3" s="436"/>
      <c r="P3" s="437" t="s">
        <v>91</v>
      </c>
    </row>
    <row r="4" spans="1:16" ht="28.5" customHeight="1">
      <c r="A4" s="408"/>
      <c r="B4" s="434"/>
      <c r="C4" s="434"/>
      <c r="D4" s="195" t="s">
        <v>13</v>
      </c>
      <c r="E4" s="209" t="s">
        <v>35</v>
      </c>
      <c r="F4" s="209" t="s">
        <v>36</v>
      </c>
      <c r="G4" s="209" t="s">
        <v>13</v>
      </c>
      <c r="H4" s="209" t="s">
        <v>35</v>
      </c>
      <c r="I4" s="209" t="s">
        <v>36</v>
      </c>
      <c r="J4" s="209" t="s">
        <v>13</v>
      </c>
      <c r="K4" s="209" t="s">
        <v>35</v>
      </c>
      <c r="L4" s="209" t="s">
        <v>36</v>
      </c>
      <c r="M4" s="209" t="s">
        <v>13</v>
      </c>
      <c r="N4" s="209" t="s">
        <v>35</v>
      </c>
      <c r="O4" s="209" t="s">
        <v>36</v>
      </c>
      <c r="P4" s="438"/>
    </row>
    <row r="5" spans="1:16" ht="6" customHeight="1">
      <c r="A5" s="2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6" ht="44.25" customHeight="1">
      <c r="A6" s="28" t="s">
        <v>492</v>
      </c>
      <c r="B6" s="226">
        <v>22</v>
      </c>
      <c r="C6" s="227">
        <v>340</v>
      </c>
      <c r="D6" s="227">
        <v>11096</v>
      </c>
      <c r="E6" s="227">
        <v>5676</v>
      </c>
      <c r="F6" s="227">
        <v>5420</v>
      </c>
      <c r="G6" s="227">
        <v>3643</v>
      </c>
      <c r="H6" s="180">
        <v>1873</v>
      </c>
      <c r="I6" s="180">
        <v>1770</v>
      </c>
      <c r="J6" s="225">
        <v>3854</v>
      </c>
      <c r="K6" s="225">
        <v>1950</v>
      </c>
      <c r="L6" s="225">
        <v>1904</v>
      </c>
      <c r="M6" s="225">
        <v>3599</v>
      </c>
      <c r="N6" s="225">
        <v>1853</v>
      </c>
      <c r="O6" s="225">
        <v>1746</v>
      </c>
      <c r="P6" s="227">
        <v>63</v>
      </c>
    </row>
    <row r="7" spans="1:16" ht="44.25" customHeight="1">
      <c r="A7" s="28">
        <v>23</v>
      </c>
      <c r="B7" s="228">
        <v>22</v>
      </c>
      <c r="C7" s="229">
        <v>353</v>
      </c>
      <c r="D7" s="229">
        <v>11240</v>
      </c>
      <c r="E7" s="229">
        <v>5804</v>
      </c>
      <c r="F7" s="229">
        <v>5436</v>
      </c>
      <c r="G7" s="229">
        <v>3736</v>
      </c>
      <c r="H7" s="229">
        <v>1975</v>
      </c>
      <c r="I7" s="229">
        <v>1761</v>
      </c>
      <c r="J7" s="229">
        <v>3644</v>
      </c>
      <c r="K7" s="229">
        <v>1872</v>
      </c>
      <c r="L7" s="229">
        <v>1772</v>
      </c>
      <c r="M7" s="229">
        <v>3860</v>
      </c>
      <c r="N7" s="229">
        <v>1957</v>
      </c>
      <c r="O7" s="229">
        <v>1903</v>
      </c>
      <c r="P7" s="229">
        <v>60</v>
      </c>
    </row>
    <row r="8" spans="1:16" ht="44.25" customHeight="1">
      <c r="A8" s="28">
        <v>24</v>
      </c>
      <c r="B8" s="228">
        <v>22</v>
      </c>
      <c r="C8" s="229">
        <v>357</v>
      </c>
      <c r="D8" s="229">
        <v>11180</v>
      </c>
      <c r="E8" s="229">
        <v>5824</v>
      </c>
      <c r="F8" s="229">
        <v>5356</v>
      </c>
      <c r="G8" s="229">
        <v>3804</v>
      </c>
      <c r="H8" s="229">
        <v>1977</v>
      </c>
      <c r="I8" s="229">
        <v>1827</v>
      </c>
      <c r="J8" s="229">
        <v>3734</v>
      </c>
      <c r="K8" s="229">
        <v>1979</v>
      </c>
      <c r="L8" s="229">
        <v>1755</v>
      </c>
      <c r="M8" s="229">
        <v>3642</v>
      </c>
      <c r="N8" s="229">
        <v>1868</v>
      </c>
      <c r="O8" s="229">
        <v>1774</v>
      </c>
      <c r="P8" s="229">
        <v>64</v>
      </c>
    </row>
    <row r="9" spans="1:16" ht="44.25" customHeight="1">
      <c r="A9" s="28">
        <v>25</v>
      </c>
      <c r="B9" s="228">
        <v>22</v>
      </c>
      <c r="C9" s="229">
        <v>360</v>
      </c>
      <c r="D9" s="229">
        <f>E9+F9</f>
        <v>11231</v>
      </c>
      <c r="E9" s="229">
        <f>H9+K9+N9</f>
        <v>5871</v>
      </c>
      <c r="F9" s="229">
        <f>I9+L9+O9</f>
        <v>5360</v>
      </c>
      <c r="G9" s="229">
        <f>H9+I9</f>
        <v>3684</v>
      </c>
      <c r="H9" s="229">
        <v>1908</v>
      </c>
      <c r="I9" s="229">
        <v>1776</v>
      </c>
      <c r="J9" s="229">
        <f>K9+L9</f>
        <v>3808</v>
      </c>
      <c r="K9" s="229">
        <v>1982</v>
      </c>
      <c r="L9" s="229">
        <v>1826</v>
      </c>
      <c r="M9" s="229">
        <f>N9+O9</f>
        <v>3739</v>
      </c>
      <c r="N9" s="229">
        <v>1981</v>
      </c>
      <c r="O9" s="229">
        <v>1758</v>
      </c>
      <c r="P9" s="229">
        <v>60</v>
      </c>
    </row>
    <row r="10" spans="1:16" s="7" customFormat="1" ht="44.25" customHeight="1">
      <c r="A10" s="141">
        <v>26</v>
      </c>
      <c r="B10" s="365">
        <v>22</v>
      </c>
      <c r="C10" s="230">
        <v>358</v>
      </c>
      <c r="D10" s="230">
        <f>E10+F10</f>
        <v>11109</v>
      </c>
      <c r="E10" s="230">
        <f>H10+K10+N10</f>
        <v>5720</v>
      </c>
      <c r="F10" s="230">
        <f>I10+L10+O10</f>
        <v>5389</v>
      </c>
      <c r="G10" s="230">
        <f>H10+I10</f>
        <v>3622</v>
      </c>
      <c r="H10" s="230">
        <v>1835</v>
      </c>
      <c r="I10" s="230">
        <v>1787</v>
      </c>
      <c r="J10" s="230">
        <f>K10+L10</f>
        <v>3688</v>
      </c>
      <c r="K10" s="230">
        <v>1910</v>
      </c>
      <c r="L10" s="230">
        <v>1778</v>
      </c>
      <c r="M10" s="230">
        <f>N10+O10</f>
        <v>3799</v>
      </c>
      <c r="N10" s="230">
        <v>1975</v>
      </c>
      <c r="O10" s="230">
        <v>1824</v>
      </c>
      <c r="P10" s="230">
        <v>61</v>
      </c>
    </row>
    <row r="11" spans="1:16" ht="6" customHeight="1" thickBot="1">
      <c r="A11" s="25"/>
      <c r="B11" s="231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</row>
    <row r="12" spans="1:15" ht="18" customHeight="1">
      <c r="A12" s="14" t="s">
        <v>429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 t="s">
        <v>488</v>
      </c>
      <c r="M12" s="198"/>
      <c r="N12" s="198"/>
      <c r="O12" s="198"/>
    </row>
  </sheetData>
  <sheetProtection/>
  <mergeCells count="9">
    <mergeCell ref="A1:P1"/>
    <mergeCell ref="A3:A4"/>
    <mergeCell ref="B3:B4"/>
    <mergeCell ref="C3:C4"/>
    <mergeCell ref="D3:F3"/>
    <mergeCell ref="G3:I3"/>
    <mergeCell ref="J3:L3"/>
    <mergeCell ref="M3:O3"/>
    <mergeCell ref="P3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1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16.125" style="11" customWidth="1"/>
    <col min="2" max="4" width="26.875" style="11" customWidth="1"/>
    <col min="5" max="16384" width="9.00390625" style="11" customWidth="1"/>
  </cols>
  <sheetData>
    <row r="1" spans="1:4" ht="17.25">
      <c r="A1" s="391" t="s">
        <v>339</v>
      </c>
      <c r="B1" s="391"/>
      <c r="C1" s="391"/>
      <c r="D1" s="391"/>
    </row>
    <row r="2" spans="1:4" s="14" customFormat="1" ht="14.25" thickBot="1">
      <c r="A2" s="25"/>
      <c r="B2" s="193"/>
      <c r="C2" s="193"/>
      <c r="D2" s="193"/>
    </row>
    <row r="3" spans="1:4" s="14" customFormat="1" ht="18" customHeight="1">
      <c r="A3" s="26" t="s">
        <v>217</v>
      </c>
      <c r="B3" s="194" t="s">
        <v>153</v>
      </c>
      <c r="C3" s="194" t="s">
        <v>99</v>
      </c>
      <c r="D3" s="196" t="s">
        <v>174</v>
      </c>
    </row>
    <row r="4" spans="1:4" s="14" customFormat="1" ht="6" customHeight="1">
      <c r="A4" s="27"/>
      <c r="B4" s="198"/>
      <c r="C4" s="198"/>
      <c r="D4" s="198"/>
    </row>
    <row r="5" spans="1:4" s="14" customFormat="1" ht="18" customHeight="1">
      <c r="A5" s="28" t="s">
        <v>479</v>
      </c>
      <c r="B5" s="167">
        <v>401</v>
      </c>
      <c r="C5" s="167">
        <v>5882</v>
      </c>
      <c r="D5" s="167">
        <v>503</v>
      </c>
    </row>
    <row r="6" spans="1:4" s="14" customFormat="1" ht="18" customHeight="1">
      <c r="A6" s="28">
        <v>22</v>
      </c>
      <c r="B6" s="167">
        <v>422</v>
      </c>
      <c r="C6" s="167">
        <v>5883</v>
      </c>
      <c r="D6" s="167">
        <v>494</v>
      </c>
    </row>
    <row r="7" spans="1:4" s="14" customFormat="1" ht="18" customHeight="1">
      <c r="A7" s="28">
        <v>23</v>
      </c>
      <c r="B7" s="167">
        <v>395</v>
      </c>
      <c r="C7" s="167">
        <v>5867</v>
      </c>
      <c r="D7" s="167">
        <v>568</v>
      </c>
    </row>
    <row r="8" spans="1:4" s="14" customFormat="1" ht="18" customHeight="1">
      <c r="A8" s="28">
        <v>24</v>
      </c>
      <c r="B8" s="167">
        <v>376</v>
      </c>
      <c r="C8" s="167">
        <v>5418</v>
      </c>
      <c r="D8" s="167">
        <v>353</v>
      </c>
    </row>
    <row r="9" spans="1:4" s="7" customFormat="1" ht="18" customHeight="1">
      <c r="A9" s="141">
        <v>25</v>
      </c>
      <c r="B9" s="168">
        <v>348</v>
      </c>
      <c r="C9" s="168">
        <v>5444</v>
      </c>
      <c r="D9" s="168">
        <v>285</v>
      </c>
    </row>
    <row r="10" spans="1:4" s="14" customFormat="1" ht="5.25" customHeight="1" thickBot="1">
      <c r="A10" s="29"/>
      <c r="B10" s="193"/>
      <c r="C10" s="193"/>
      <c r="D10" s="193"/>
    </row>
    <row r="11" spans="1:4" s="14" customFormat="1" ht="18.75" customHeight="1">
      <c r="A11" s="14" t="s">
        <v>373</v>
      </c>
      <c r="B11" s="198"/>
      <c r="C11" s="198"/>
      <c r="D11" s="198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6"/>
  <sheetViews>
    <sheetView showGridLines="0" zoomScalePageLayoutView="0" workbookViewId="0" topLeftCell="A1">
      <selection activeCell="A1" sqref="A1:AF1"/>
    </sheetView>
  </sheetViews>
  <sheetFormatPr defaultColWidth="9.00390625" defaultRowHeight="13.5"/>
  <cols>
    <col min="1" max="1" width="10.75390625" style="14" customWidth="1"/>
    <col min="2" max="15" width="6.125" style="14" customWidth="1"/>
    <col min="16" max="32" width="5.625" style="14" customWidth="1"/>
    <col min="33" max="16384" width="9.00390625" style="14" customWidth="1"/>
  </cols>
  <sheetData>
    <row r="1" spans="1:32" s="16" customFormat="1" ht="17.25" customHeight="1">
      <c r="A1" s="432" t="s">
        <v>322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</row>
    <row r="2" spans="1:15" ht="9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 t="s">
        <v>522</v>
      </c>
      <c r="M2" s="25"/>
      <c r="N2" s="25"/>
      <c r="O2" s="25"/>
    </row>
    <row r="3" spans="1:32" ht="19.5" customHeight="1">
      <c r="A3" s="439" t="s">
        <v>408</v>
      </c>
      <c r="B3" s="441" t="s">
        <v>319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3"/>
      <c r="U3" s="441" t="s">
        <v>320</v>
      </c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</row>
    <row r="4" spans="1:32" ht="24" customHeight="1">
      <c r="A4" s="439"/>
      <c r="B4" s="444" t="s">
        <v>13</v>
      </c>
      <c r="C4" s="445"/>
      <c r="D4" s="446"/>
      <c r="E4" s="444" t="s">
        <v>314</v>
      </c>
      <c r="F4" s="445"/>
      <c r="G4" s="446"/>
      <c r="H4" s="444" t="s">
        <v>315</v>
      </c>
      <c r="I4" s="445"/>
      <c r="J4" s="446"/>
      <c r="K4" s="444" t="s">
        <v>316</v>
      </c>
      <c r="L4" s="445"/>
      <c r="M4" s="446"/>
      <c r="N4" s="450" t="s">
        <v>92</v>
      </c>
      <c r="O4" s="452" t="s">
        <v>323</v>
      </c>
      <c r="P4" s="445" t="s">
        <v>317</v>
      </c>
      <c r="Q4" s="445"/>
      <c r="R4" s="446"/>
      <c r="S4" s="455" t="s">
        <v>93</v>
      </c>
      <c r="T4" s="452" t="s">
        <v>362</v>
      </c>
      <c r="U4" s="444" t="s">
        <v>318</v>
      </c>
      <c r="V4" s="445"/>
      <c r="W4" s="446"/>
      <c r="X4" s="444" t="s">
        <v>94</v>
      </c>
      <c r="Y4" s="445"/>
      <c r="Z4" s="445"/>
      <c r="AA4" s="445"/>
      <c r="AB4" s="445"/>
      <c r="AC4" s="446"/>
      <c r="AD4" s="444" t="s">
        <v>230</v>
      </c>
      <c r="AE4" s="445"/>
      <c r="AF4" s="445"/>
    </row>
    <row r="5" spans="1:32" ht="24" customHeight="1">
      <c r="A5" s="439"/>
      <c r="B5" s="447"/>
      <c r="C5" s="448"/>
      <c r="D5" s="449"/>
      <c r="E5" s="447"/>
      <c r="F5" s="448"/>
      <c r="G5" s="449"/>
      <c r="H5" s="447"/>
      <c r="I5" s="448"/>
      <c r="J5" s="449"/>
      <c r="K5" s="447"/>
      <c r="L5" s="448"/>
      <c r="M5" s="449"/>
      <c r="N5" s="451"/>
      <c r="O5" s="451"/>
      <c r="P5" s="448"/>
      <c r="Q5" s="448"/>
      <c r="R5" s="449"/>
      <c r="S5" s="456"/>
      <c r="T5" s="451"/>
      <c r="U5" s="447"/>
      <c r="V5" s="448"/>
      <c r="W5" s="449"/>
      <c r="X5" s="459"/>
      <c r="Y5" s="453"/>
      <c r="Z5" s="453"/>
      <c r="AA5" s="453"/>
      <c r="AB5" s="453"/>
      <c r="AC5" s="454"/>
      <c r="AD5" s="447"/>
      <c r="AE5" s="448"/>
      <c r="AF5" s="448"/>
    </row>
    <row r="6" spans="1:32" ht="9.75" customHeight="1">
      <c r="A6" s="439"/>
      <c r="B6" s="460" t="s">
        <v>13</v>
      </c>
      <c r="C6" s="460" t="s">
        <v>35</v>
      </c>
      <c r="D6" s="446" t="s">
        <v>36</v>
      </c>
      <c r="E6" s="460" t="s">
        <v>13</v>
      </c>
      <c r="F6" s="460" t="s">
        <v>35</v>
      </c>
      <c r="G6" s="446" t="s">
        <v>36</v>
      </c>
      <c r="H6" s="444" t="s">
        <v>13</v>
      </c>
      <c r="I6" s="444" t="s">
        <v>35</v>
      </c>
      <c r="J6" s="460" t="s">
        <v>36</v>
      </c>
      <c r="K6" s="460" t="s">
        <v>13</v>
      </c>
      <c r="L6" s="445" t="s">
        <v>35</v>
      </c>
      <c r="M6" s="460" t="s">
        <v>36</v>
      </c>
      <c r="N6" s="460" t="s">
        <v>36</v>
      </c>
      <c r="O6" s="460" t="s">
        <v>36</v>
      </c>
      <c r="P6" s="453"/>
      <c r="Q6" s="453"/>
      <c r="R6" s="454"/>
      <c r="S6" s="456"/>
      <c r="T6" s="451"/>
      <c r="U6" s="459"/>
      <c r="V6" s="453"/>
      <c r="W6" s="454"/>
      <c r="X6" s="444" t="s">
        <v>409</v>
      </c>
      <c r="Y6" s="445"/>
      <c r="Z6" s="446"/>
      <c r="AA6" s="444" t="s">
        <v>96</v>
      </c>
      <c r="AB6" s="445"/>
      <c r="AC6" s="446"/>
      <c r="AD6" s="459"/>
      <c r="AE6" s="453"/>
      <c r="AF6" s="453"/>
    </row>
    <row r="7" spans="1:32" ht="9.75" customHeight="1">
      <c r="A7" s="439"/>
      <c r="B7" s="461"/>
      <c r="C7" s="461"/>
      <c r="D7" s="449"/>
      <c r="E7" s="461"/>
      <c r="F7" s="461"/>
      <c r="G7" s="449"/>
      <c r="H7" s="447"/>
      <c r="I7" s="447"/>
      <c r="J7" s="461"/>
      <c r="K7" s="461"/>
      <c r="L7" s="448"/>
      <c r="M7" s="461"/>
      <c r="N7" s="461"/>
      <c r="O7" s="461"/>
      <c r="P7" s="446" t="s">
        <v>13</v>
      </c>
      <c r="Q7" s="446" t="s">
        <v>35</v>
      </c>
      <c r="R7" s="446" t="s">
        <v>36</v>
      </c>
      <c r="S7" s="456"/>
      <c r="T7" s="451"/>
      <c r="U7" s="444" t="s">
        <v>13</v>
      </c>
      <c r="V7" s="444" t="s">
        <v>35</v>
      </c>
      <c r="W7" s="460" t="s">
        <v>36</v>
      </c>
      <c r="X7" s="459"/>
      <c r="Y7" s="453"/>
      <c r="Z7" s="454"/>
      <c r="AA7" s="459"/>
      <c r="AB7" s="453"/>
      <c r="AC7" s="454"/>
      <c r="AD7" s="444" t="s">
        <v>13</v>
      </c>
      <c r="AE7" s="444" t="s">
        <v>35</v>
      </c>
      <c r="AF7" s="444" t="s">
        <v>36</v>
      </c>
    </row>
    <row r="8" spans="1:32" ht="18" customHeight="1">
      <c r="A8" s="440"/>
      <c r="B8" s="462"/>
      <c r="C8" s="462"/>
      <c r="D8" s="454"/>
      <c r="E8" s="462"/>
      <c r="F8" s="462"/>
      <c r="G8" s="454"/>
      <c r="H8" s="459"/>
      <c r="I8" s="459"/>
      <c r="J8" s="462"/>
      <c r="K8" s="462"/>
      <c r="L8" s="453"/>
      <c r="M8" s="462"/>
      <c r="N8" s="462"/>
      <c r="O8" s="462"/>
      <c r="P8" s="454"/>
      <c r="Q8" s="454"/>
      <c r="R8" s="454"/>
      <c r="S8" s="457"/>
      <c r="T8" s="458"/>
      <c r="U8" s="459"/>
      <c r="V8" s="459"/>
      <c r="W8" s="462"/>
      <c r="X8" s="232" t="s">
        <v>13</v>
      </c>
      <c r="Y8" s="232" t="s">
        <v>35</v>
      </c>
      <c r="Z8" s="232" t="s">
        <v>36</v>
      </c>
      <c r="AA8" s="232" t="s">
        <v>13</v>
      </c>
      <c r="AB8" s="232" t="s">
        <v>35</v>
      </c>
      <c r="AC8" s="232" t="s">
        <v>36</v>
      </c>
      <c r="AD8" s="459"/>
      <c r="AE8" s="459"/>
      <c r="AF8" s="459"/>
    </row>
    <row r="9" spans="1:32" ht="4.5" customHeight="1">
      <c r="A9" s="2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10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</row>
    <row r="10" spans="1:32" ht="15" customHeight="1">
      <c r="A10" s="191" t="s">
        <v>507</v>
      </c>
      <c r="B10" s="247">
        <v>1307</v>
      </c>
      <c r="C10" s="248">
        <v>465</v>
      </c>
      <c r="D10" s="248">
        <v>842</v>
      </c>
      <c r="E10" s="248">
        <v>48</v>
      </c>
      <c r="F10" s="248">
        <v>43</v>
      </c>
      <c r="G10" s="248">
        <v>5</v>
      </c>
      <c r="H10" s="248">
        <v>56</v>
      </c>
      <c r="I10" s="248">
        <v>46</v>
      </c>
      <c r="J10" s="248">
        <v>10</v>
      </c>
      <c r="K10" s="248">
        <v>990</v>
      </c>
      <c r="L10" s="248">
        <v>351</v>
      </c>
      <c r="M10" s="248">
        <v>639</v>
      </c>
      <c r="N10" s="248">
        <v>48</v>
      </c>
      <c r="O10" s="248">
        <v>7</v>
      </c>
      <c r="P10" s="14">
        <v>158</v>
      </c>
      <c r="Q10" s="14">
        <v>25</v>
      </c>
      <c r="R10" s="14">
        <v>133</v>
      </c>
      <c r="S10" s="14">
        <v>77</v>
      </c>
      <c r="T10" s="14">
        <v>51</v>
      </c>
      <c r="U10" s="14">
        <v>349</v>
      </c>
      <c r="V10" s="14">
        <v>71</v>
      </c>
      <c r="W10" s="14">
        <v>278</v>
      </c>
      <c r="X10" s="14">
        <v>53</v>
      </c>
      <c r="Y10" s="14">
        <v>16</v>
      </c>
      <c r="Z10" s="14">
        <v>37</v>
      </c>
      <c r="AA10" s="14">
        <v>12</v>
      </c>
      <c r="AB10" s="235">
        <v>0</v>
      </c>
      <c r="AC10" s="14">
        <v>12</v>
      </c>
      <c r="AD10" s="14">
        <v>284</v>
      </c>
      <c r="AE10" s="14">
        <v>55</v>
      </c>
      <c r="AF10" s="14">
        <v>229</v>
      </c>
    </row>
    <row r="11" spans="1:32" ht="15" customHeight="1">
      <c r="A11" s="135">
        <v>23</v>
      </c>
      <c r="B11" s="228">
        <v>1320</v>
      </c>
      <c r="C11" s="229">
        <v>454</v>
      </c>
      <c r="D11" s="229">
        <v>866</v>
      </c>
      <c r="E11" s="229">
        <v>48</v>
      </c>
      <c r="F11" s="229">
        <v>41</v>
      </c>
      <c r="G11" s="229">
        <v>7</v>
      </c>
      <c r="H11" s="229">
        <v>56</v>
      </c>
      <c r="I11" s="229">
        <v>44</v>
      </c>
      <c r="J11" s="229">
        <v>12</v>
      </c>
      <c r="K11" s="229">
        <v>986</v>
      </c>
      <c r="L11" s="229">
        <v>339</v>
      </c>
      <c r="M11" s="229">
        <v>647</v>
      </c>
      <c r="N11" s="229">
        <v>47</v>
      </c>
      <c r="O11" s="229">
        <v>5</v>
      </c>
      <c r="P11" s="229">
        <v>178</v>
      </c>
      <c r="Q11" s="229">
        <v>30</v>
      </c>
      <c r="R11" s="229">
        <v>148</v>
      </c>
      <c r="S11" s="229">
        <v>73</v>
      </c>
      <c r="T11" s="229">
        <v>44</v>
      </c>
      <c r="U11" s="229">
        <v>135</v>
      </c>
      <c r="V11" s="229">
        <v>39</v>
      </c>
      <c r="W11" s="229">
        <v>96</v>
      </c>
      <c r="X11" s="229">
        <v>55</v>
      </c>
      <c r="Y11" s="229">
        <v>13</v>
      </c>
      <c r="Z11" s="229">
        <v>42</v>
      </c>
      <c r="AA11" s="229">
        <v>8</v>
      </c>
      <c r="AB11" s="235">
        <v>0</v>
      </c>
      <c r="AC11" s="229">
        <v>8</v>
      </c>
      <c r="AD11" s="229">
        <v>72</v>
      </c>
      <c r="AE11" s="229">
        <v>26</v>
      </c>
      <c r="AF11" s="229">
        <v>46</v>
      </c>
    </row>
    <row r="12" spans="1:32" ht="15" customHeight="1">
      <c r="A12" s="135">
        <v>24</v>
      </c>
      <c r="B12" s="228">
        <v>1301</v>
      </c>
      <c r="C12" s="229">
        <v>439</v>
      </c>
      <c r="D12" s="229">
        <v>862</v>
      </c>
      <c r="E12" s="229">
        <v>47</v>
      </c>
      <c r="F12" s="229">
        <v>40</v>
      </c>
      <c r="G12" s="229">
        <v>7</v>
      </c>
      <c r="H12" s="229">
        <v>56</v>
      </c>
      <c r="I12" s="229">
        <v>43</v>
      </c>
      <c r="J12" s="229">
        <v>13</v>
      </c>
      <c r="K12" s="229">
        <v>978</v>
      </c>
      <c r="L12" s="229">
        <v>324</v>
      </c>
      <c r="M12" s="229">
        <v>654</v>
      </c>
      <c r="N12" s="229">
        <v>46</v>
      </c>
      <c r="O12" s="229">
        <v>7</v>
      </c>
      <c r="P12" s="229">
        <v>167</v>
      </c>
      <c r="Q12" s="229">
        <v>32</v>
      </c>
      <c r="R12" s="229">
        <v>135</v>
      </c>
      <c r="S12" s="229">
        <v>73</v>
      </c>
      <c r="T12" s="229">
        <v>44</v>
      </c>
      <c r="U12" s="229">
        <v>129</v>
      </c>
      <c r="V12" s="229">
        <v>40</v>
      </c>
      <c r="W12" s="229">
        <v>89</v>
      </c>
      <c r="X12" s="229">
        <v>56</v>
      </c>
      <c r="Y12" s="229">
        <v>13</v>
      </c>
      <c r="Z12" s="229">
        <v>43</v>
      </c>
      <c r="AA12" s="229">
        <v>7</v>
      </c>
      <c r="AB12" s="235">
        <v>0</v>
      </c>
      <c r="AC12" s="229">
        <v>7</v>
      </c>
      <c r="AD12" s="229">
        <v>66</v>
      </c>
      <c r="AE12" s="229">
        <v>27</v>
      </c>
      <c r="AF12" s="229">
        <v>39</v>
      </c>
    </row>
    <row r="13" spans="1:32" ht="15" customHeight="1">
      <c r="A13" s="135">
        <v>25</v>
      </c>
      <c r="B13" s="334">
        <f>C13+D13</f>
        <v>1315</v>
      </c>
      <c r="C13" s="335">
        <f>F13+I13+L13+Q13</f>
        <v>446</v>
      </c>
      <c r="D13" s="335">
        <f>G13+J13+M13+N13+O13+R13</f>
        <v>869</v>
      </c>
      <c r="E13" s="335">
        <f>F13+G13</f>
        <v>47</v>
      </c>
      <c r="F13" s="335">
        <v>41</v>
      </c>
      <c r="G13" s="335">
        <v>6</v>
      </c>
      <c r="H13" s="335">
        <f>I13+J13</f>
        <v>53</v>
      </c>
      <c r="I13" s="335">
        <v>42</v>
      </c>
      <c r="J13" s="335">
        <v>11</v>
      </c>
      <c r="K13" s="335">
        <f>L13+M13</f>
        <v>988</v>
      </c>
      <c r="L13" s="335">
        <f>1+316+4+9</f>
        <v>330</v>
      </c>
      <c r="M13" s="335">
        <f>606+21+12+19</f>
        <v>658</v>
      </c>
      <c r="N13" s="335">
        <v>47</v>
      </c>
      <c r="O13" s="335">
        <v>5</v>
      </c>
      <c r="P13" s="335">
        <f>Q13+R13</f>
        <v>175</v>
      </c>
      <c r="Q13" s="335">
        <f>17+16</f>
        <v>33</v>
      </c>
      <c r="R13" s="335">
        <f>72+70</f>
        <v>142</v>
      </c>
      <c r="S13" s="335">
        <v>76</v>
      </c>
      <c r="T13" s="335">
        <v>52</v>
      </c>
      <c r="U13" s="335">
        <f>V13+W13</f>
        <v>118</v>
      </c>
      <c r="V13" s="335">
        <f>Y13+AB13+AE13</f>
        <v>41</v>
      </c>
      <c r="W13" s="335">
        <f>Z13+AC13+AF13</f>
        <v>77</v>
      </c>
      <c r="X13" s="335">
        <f>Y13+Z13</f>
        <v>52</v>
      </c>
      <c r="Y13" s="335">
        <v>14</v>
      </c>
      <c r="Z13" s="335">
        <v>38</v>
      </c>
      <c r="AA13" s="335">
        <f>AB13+AC13</f>
        <v>6</v>
      </c>
      <c r="AB13" s="235">
        <v>0</v>
      </c>
      <c r="AC13" s="335">
        <v>6</v>
      </c>
      <c r="AD13" s="335">
        <f>AE13+AF13</f>
        <v>60</v>
      </c>
      <c r="AE13" s="335">
        <v>27</v>
      </c>
      <c r="AF13" s="335">
        <v>33</v>
      </c>
    </row>
    <row r="14" spans="1:32" s="7" customFormat="1" ht="15" customHeight="1">
      <c r="A14" s="157">
        <v>26</v>
      </c>
      <c r="B14" s="236">
        <f>C14+D14</f>
        <v>1298</v>
      </c>
      <c r="C14" s="237">
        <v>454</v>
      </c>
      <c r="D14" s="237">
        <v>844</v>
      </c>
      <c r="E14" s="237">
        <f>F14+G14</f>
        <v>48</v>
      </c>
      <c r="F14" s="237">
        <v>43</v>
      </c>
      <c r="G14" s="237">
        <v>5</v>
      </c>
      <c r="H14" s="237">
        <f>I14+J14</f>
        <v>54</v>
      </c>
      <c r="I14" s="237">
        <v>41</v>
      </c>
      <c r="J14" s="237">
        <v>13</v>
      </c>
      <c r="K14" s="237">
        <f>L14+M14</f>
        <v>993</v>
      </c>
      <c r="L14" s="237">
        <v>342</v>
      </c>
      <c r="M14" s="237">
        <v>651</v>
      </c>
      <c r="N14" s="237">
        <v>47</v>
      </c>
      <c r="O14" s="237">
        <v>5</v>
      </c>
      <c r="P14" s="237">
        <f>Q14+R14</f>
        <v>151</v>
      </c>
      <c r="Q14" s="237">
        <v>28</v>
      </c>
      <c r="R14" s="237">
        <v>123</v>
      </c>
      <c r="S14" s="237">
        <v>80</v>
      </c>
      <c r="T14" s="237">
        <v>49</v>
      </c>
      <c r="U14" s="237">
        <f>V14+W14</f>
        <v>110</v>
      </c>
      <c r="V14" s="237">
        <v>38</v>
      </c>
      <c r="W14" s="237">
        <v>72</v>
      </c>
      <c r="X14" s="237">
        <f>Y14+Z14</f>
        <v>50</v>
      </c>
      <c r="Y14" s="237">
        <v>16</v>
      </c>
      <c r="Z14" s="237">
        <v>34</v>
      </c>
      <c r="AA14" s="237">
        <f>AB14+AC14</f>
        <v>7</v>
      </c>
      <c r="AB14" s="366">
        <v>0</v>
      </c>
      <c r="AC14" s="237">
        <v>7</v>
      </c>
      <c r="AD14" s="237">
        <f>AE14+AF14</f>
        <v>53</v>
      </c>
      <c r="AE14" s="237">
        <v>22</v>
      </c>
      <c r="AF14" s="237">
        <v>31</v>
      </c>
    </row>
    <row r="15" spans="1:32" ht="4.5" customHeight="1" thickBot="1">
      <c r="A15" s="29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</row>
    <row r="16" spans="1:15" ht="12.75" customHeight="1">
      <c r="A16" s="14" t="s">
        <v>433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</row>
  </sheetData>
  <sheetProtection/>
  <mergeCells count="41">
    <mergeCell ref="N6:N8"/>
    <mergeCell ref="O6:O8"/>
    <mergeCell ref="X6:Z7"/>
    <mergeCell ref="AA6:AC7"/>
    <mergeCell ref="P7:P8"/>
    <mergeCell ref="Q7:Q8"/>
    <mergeCell ref="R7:R8"/>
    <mergeCell ref="U7:U8"/>
    <mergeCell ref="V7:V8"/>
    <mergeCell ref="W7:W8"/>
    <mergeCell ref="H6:H8"/>
    <mergeCell ref="I6:I8"/>
    <mergeCell ref="J6:J8"/>
    <mergeCell ref="K6:K8"/>
    <mergeCell ref="L6:L8"/>
    <mergeCell ref="M6:M8"/>
    <mergeCell ref="B6:B8"/>
    <mergeCell ref="C6:C8"/>
    <mergeCell ref="D6:D8"/>
    <mergeCell ref="E6:E8"/>
    <mergeCell ref="F6:F8"/>
    <mergeCell ref="G6:G8"/>
    <mergeCell ref="P4:R6"/>
    <mergeCell ref="S4:S8"/>
    <mergeCell ref="T4:T8"/>
    <mergeCell ref="U4:W6"/>
    <mergeCell ref="X4:AC5"/>
    <mergeCell ref="AD4:AF6"/>
    <mergeCell ref="AD7:AD8"/>
    <mergeCell ref="AE7:AE8"/>
    <mergeCell ref="AF7:AF8"/>
    <mergeCell ref="A1:AF1"/>
    <mergeCell ref="A3:A8"/>
    <mergeCell ref="B3:T3"/>
    <mergeCell ref="U3:AF3"/>
    <mergeCell ref="B4:D5"/>
    <mergeCell ref="E4:G5"/>
    <mergeCell ref="H4:J5"/>
    <mergeCell ref="K4:M5"/>
    <mergeCell ref="N4:N5"/>
    <mergeCell ref="O4:O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7"/>
  <sheetViews>
    <sheetView showGridLines="0" zoomScalePageLayoutView="0" workbookViewId="0" topLeftCell="A1">
      <selection activeCell="A1" sqref="A1:AF1"/>
    </sheetView>
  </sheetViews>
  <sheetFormatPr defaultColWidth="9.00390625" defaultRowHeight="13.5"/>
  <cols>
    <col min="1" max="1" width="10.75390625" style="14" customWidth="1"/>
    <col min="2" max="15" width="6.125" style="14" customWidth="1"/>
    <col min="16" max="32" width="5.625" style="14" customWidth="1"/>
    <col min="33" max="16384" width="9.00390625" style="14" customWidth="1"/>
  </cols>
  <sheetData>
    <row r="1" spans="1:32" s="16" customFormat="1" ht="17.25">
      <c r="A1" s="432" t="s">
        <v>321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</row>
    <row r="2" spans="1:34" ht="9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 t="s">
        <v>523</v>
      </c>
      <c r="M2" s="25"/>
      <c r="N2" s="25"/>
      <c r="O2" s="25"/>
      <c r="P2" s="225"/>
      <c r="Q2" s="35"/>
      <c r="R2" s="35"/>
      <c r="S2" s="35"/>
      <c r="T2" s="35"/>
      <c r="U2" s="35"/>
      <c r="V2" s="35"/>
      <c r="W2" s="35"/>
      <c r="X2" s="35"/>
      <c r="Y2" s="238"/>
      <c r="Z2" s="35"/>
      <c r="AA2" s="35"/>
      <c r="AB2" s="35"/>
      <c r="AC2" s="35"/>
      <c r="AD2" s="35"/>
      <c r="AE2" s="35"/>
      <c r="AF2" s="35"/>
      <c r="AG2" s="35"/>
      <c r="AH2" s="35"/>
    </row>
    <row r="3" spans="1:33" ht="19.5" customHeight="1">
      <c r="A3" s="439" t="s">
        <v>408</v>
      </c>
      <c r="B3" s="441" t="s">
        <v>319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 t="s">
        <v>319</v>
      </c>
      <c r="Q3" s="442"/>
      <c r="R3" s="442"/>
      <c r="S3" s="442"/>
      <c r="T3" s="443"/>
      <c r="U3" s="441" t="s">
        <v>320</v>
      </c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51"/>
    </row>
    <row r="4" spans="1:33" ht="24" customHeight="1">
      <c r="A4" s="439"/>
      <c r="B4" s="444" t="s">
        <v>13</v>
      </c>
      <c r="C4" s="445"/>
      <c r="D4" s="446"/>
      <c r="E4" s="444" t="s">
        <v>314</v>
      </c>
      <c r="F4" s="445"/>
      <c r="G4" s="446"/>
      <c r="H4" s="444" t="s">
        <v>315</v>
      </c>
      <c r="I4" s="445"/>
      <c r="J4" s="446"/>
      <c r="K4" s="444" t="s">
        <v>316</v>
      </c>
      <c r="L4" s="445"/>
      <c r="M4" s="446"/>
      <c r="N4" s="450" t="s">
        <v>92</v>
      </c>
      <c r="O4" s="452" t="s">
        <v>323</v>
      </c>
      <c r="P4" s="445" t="s">
        <v>317</v>
      </c>
      <c r="Q4" s="445"/>
      <c r="R4" s="446"/>
      <c r="S4" s="455" t="s">
        <v>361</v>
      </c>
      <c r="T4" s="452" t="s">
        <v>362</v>
      </c>
      <c r="U4" s="444" t="s">
        <v>318</v>
      </c>
      <c r="V4" s="445"/>
      <c r="W4" s="446"/>
      <c r="X4" s="444" t="s">
        <v>94</v>
      </c>
      <c r="Y4" s="445"/>
      <c r="Z4" s="445"/>
      <c r="AA4" s="445"/>
      <c r="AB4" s="445"/>
      <c r="AC4" s="446"/>
      <c r="AD4" s="444" t="s">
        <v>230</v>
      </c>
      <c r="AE4" s="445"/>
      <c r="AF4" s="445"/>
      <c r="AG4" s="51"/>
    </row>
    <row r="5" spans="1:33" ht="24" customHeight="1">
      <c r="A5" s="439"/>
      <c r="B5" s="447"/>
      <c r="C5" s="448"/>
      <c r="D5" s="449"/>
      <c r="E5" s="447"/>
      <c r="F5" s="448"/>
      <c r="G5" s="449"/>
      <c r="H5" s="447"/>
      <c r="I5" s="448"/>
      <c r="J5" s="449"/>
      <c r="K5" s="447"/>
      <c r="L5" s="448"/>
      <c r="M5" s="449"/>
      <c r="N5" s="451"/>
      <c r="O5" s="463"/>
      <c r="P5" s="448"/>
      <c r="Q5" s="448"/>
      <c r="R5" s="449"/>
      <c r="S5" s="456"/>
      <c r="T5" s="451"/>
      <c r="U5" s="447"/>
      <c r="V5" s="448"/>
      <c r="W5" s="449"/>
      <c r="X5" s="459"/>
      <c r="Y5" s="453"/>
      <c r="Z5" s="453"/>
      <c r="AA5" s="453"/>
      <c r="AB5" s="453"/>
      <c r="AC5" s="454"/>
      <c r="AD5" s="447"/>
      <c r="AE5" s="448"/>
      <c r="AF5" s="448"/>
      <c r="AG5" s="51"/>
    </row>
    <row r="6" spans="1:33" ht="24" customHeight="1">
      <c r="A6" s="439"/>
      <c r="B6" s="447"/>
      <c r="C6" s="448"/>
      <c r="D6" s="449"/>
      <c r="E6" s="447"/>
      <c r="F6" s="448"/>
      <c r="G6" s="449"/>
      <c r="H6" s="447"/>
      <c r="I6" s="448"/>
      <c r="J6" s="449"/>
      <c r="K6" s="447"/>
      <c r="L6" s="448"/>
      <c r="M6" s="449"/>
      <c r="N6" s="451"/>
      <c r="O6" s="451"/>
      <c r="P6" s="453"/>
      <c r="Q6" s="453"/>
      <c r="R6" s="454"/>
      <c r="S6" s="456"/>
      <c r="T6" s="451"/>
      <c r="U6" s="459"/>
      <c r="V6" s="453"/>
      <c r="W6" s="454"/>
      <c r="X6" s="444" t="s">
        <v>409</v>
      </c>
      <c r="Y6" s="445"/>
      <c r="Z6" s="446"/>
      <c r="AA6" s="444" t="s">
        <v>96</v>
      </c>
      <c r="AB6" s="445"/>
      <c r="AC6" s="446"/>
      <c r="AD6" s="459"/>
      <c r="AE6" s="453"/>
      <c r="AF6" s="453"/>
      <c r="AG6" s="51"/>
    </row>
    <row r="7" spans="1:33" ht="9.75" customHeight="1">
      <c r="A7" s="439"/>
      <c r="B7" s="460" t="s">
        <v>13</v>
      </c>
      <c r="C7" s="460" t="s">
        <v>35</v>
      </c>
      <c r="D7" s="446" t="s">
        <v>36</v>
      </c>
      <c r="E7" s="460" t="s">
        <v>13</v>
      </c>
      <c r="F7" s="460" t="s">
        <v>35</v>
      </c>
      <c r="G7" s="446" t="s">
        <v>36</v>
      </c>
      <c r="H7" s="444" t="s">
        <v>13</v>
      </c>
      <c r="I7" s="444" t="s">
        <v>35</v>
      </c>
      <c r="J7" s="460" t="s">
        <v>36</v>
      </c>
      <c r="K7" s="460" t="s">
        <v>13</v>
      </c>
      <c r="L7" s="445" t="s">
        <v>35</v>
      </c>
      <c r="M7" s="460" t="s">
        <v>36</v>
      </c>
      <c r="N7" s="460" t="s">
        <v>36</v>
      </c>
      <c r="O7" s="460" t="s">
        <v>36</v>
      </c>
      <c r="P7" s="446" t="s">
        <v>13</v>
      </c>
      <c r="Q7" s="446" t="s">
        <v>35</v>
      </c>
      <c r="R7" s="446" t="s">
        <v>36</v>
      </c>
      <c r="S7" s="456"/>
      <c r="T7" s="451"/>
      <c r="U7" s="444" t="s">
        <v>13</v>
      </c>
      <c r="V7" s="444" t="s">
        <v>35</v>
      </c>
      <c r="W7" s="460" t="s">
        <v>36</v>
      </c>
      <c r="X7" s="459"/>
      <c r="Y7" s="453"/>
      <c r="Z7" s="454"/>
      <c r="AA7" s="459"/>
      <c r="AB7" s="453"/>
      <c r="AC7" s="454"/>
      <c r="AD7" s="444" t="s">
        <v>13</v>
      </c>
      <c r="AE7" s="444" t="s">
        <v>35</v>
      </c>
      <c r="AF7" s="444" t="s">
        <v>36</v>
      </c>
      <c r="AG7" s="51"/>
    </row>
    <row r="8" spans="1:33" ht="18" customHeight="1">
      <c r="A8" s="440"/>
      <c r="B8" s="462"/>
      <c r="C8" s="462"/>
      <c r="D8" s="454"/>
      <c r="E8" s="462"/>
      <c r="F8" s="462"/>
      <c r="G8" s="454"/>
      <c r="H8" s="459"/>
      <c r="I8" s="459"/>
      <c r="J8" s="462"/>
      <c r="K8" s="462"/>
      <c r="L8" s="453"/>
      <c r="M8" s="462"/>
      <c r="N8" s="462"/>
      <c r="O8" s="462"/>
      <c r="P8" s="454"/>
      <c r="Q8" s="454"/>
      <c r="R8" s="454"/>
      <c r="S8" s="457"/>
      <c r="T8" s="458"/>
      <c r="U8" s="459"/>
      <c r="V8" s="459"/>
      <c r="W8" s="462"/>
      <c r="X8" s="232" t="s">
        <v>13</v>
      </c>
      <c r="Y8" s="232" t="s">
        <v>35</v>
      </c>
      <c r="Z8" s="232" t="s">
        <v>36</v>
      </c>
      <c r="AA8" s="232" t="s">
        <v>13</v>
      </c>
      <c r="AB8" s="232" t="s">
        <v>35</v>
      </c>
      <c r="AC8" s="232" t="s">
        <v>36</v>
      </c>
      <c r="AD8" s="459"/>
      <c r="AE8" s="459"/>
      <c r="AF8" s="459"/>
      <c r="AG8" s="51"/>
    </row>
    <row r="9" spans="1:32" ht="4.5" customHeight="1">
      <c r="A9" s="2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25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</row>
    <row r="10" spans="1:32" ht="15" customHeight="1">
      <c r="A10" s="191" t="s">
        <v>507</v>
      </c>
      <c r="B10" s="233">
        <v>708</v>
      </c>
      <c r="C10" s="234">
        <v>435</v>
      </c>
      <c r="D10" s="234">
        <v>273</v>
      </c>
      <c r="E10" s="234">
        <v>22</v>
      </c>
      <c r="F10" s="234">
        <v>22</v>
      </c>
      <c r="G10" s="239" t="s">
        <v>257</v>
      </c>
      <c r="H10" s="234">
        <v>26</v>
      </c>
      <c r="I10" s="234">
        <v>25</v>
      </c>
      <c r="J10" s="239">
        <v>1</v>
      </c>
      <c r="K10" s="234">
        <v>589</v>
      </c>
      <c r="L10" s="234">
        <v>368</v>
      </c>
      <c r="M10" s="234">
        <v>221</v>
      </c>
      <c r="N10" s="234">
        <v>24</v>
      </c>
      <c r="O10" s="234">
        <v>3</v>
      </c>
      <c r="P10" s="14">
        <v>44</v>
      </c>
      <c r="Q10" s="14">
        <v>20</v>
      </c>
      <c r="R10" s="14">
        <v>24</v>
      </c>
      <c r="S10" s="14">
        <v>34</v>
      </c>
      <c r="T10" s="14">
        <v>18</v>
      </c>
      <c r="U10" s="14">
        <v>62</v>
      </c>
      <c r="V10" s="14">
        <v>35</v>
      </c>
      <c r="W10" s="14">
        <v>27</v>
      </c>
      <c r="X10" s="14">
        <v>28</v>
      </c>
      <c r="Y10" s="14">
        <v>12</v>
      </c>
      <c r="Z10" s="14">
        <v>16</v>
      </c>
      <c r="AA10" s="14">
        <v>4</v>
      </c>
      <c r="AB10" s="77" t="s">
        <v>257</v>
      </c>
      <c r="AC10" s="14">
        <v>4</v>
      </c>
      <c r="AD10" s="14">
        <v>30</v>
      </c>
      <c r="AE10" s="14">
        <v>23</v>
      </c>
      <c r="AF10" s="14">
        <v>7</v>
      </c>
    </row>
    <row r="11" spans="1:32" ht="15" customHeight="1">
      <c r="A11" s="135">
        <v>23</v>
      </c>
      <c r="B11" s="228">
        <v>730</v>
      </c>
      <c r="C11" s="229">
        <v>461</v>
      </c>
      <c r="D11" s="229">
        <v>269</v>
      </c>
      <c r="E11" s="229">
        <v>22</v>
      </c>
      <c r="F11" s="229">
        <v>21</v>
      </c>
      <c r="G11" s="240">
        <v>1</v>
      </c>
      <c r="H11" s="229">
        <v>27</v>
      </c>
      <c r="I11" s="229">
        <v>27</v>
      </c>
      <c r="J11" s="240" t="s">
        <v>257</v>
      </c>
      <c r="K11" s="229">
        <v>612</v>
      </c>
      <c r="L11" s="229">
        <v>399</v>
      </c>
      <c r="M11" s="229">
        <v>213</v>
      </c>
      <c r="N11" s="229">
        <v>24</v>
      </c>
      <c r="O11" s="229">
        <v>2</v>
      </c>
      <c r="P11" s="229">
        <v>43</v>
      </c>
      <c r="Q11" s="229">
        <v>14</v>
      </c>
      <c r="R11" s="229">
        <v>29</v>
      </c>
      <c r="S11" s="229">
        <v>34</v>
      </c>
      <c r="T11" s="229">
        <v>12</v>
      </c>
      <c r="U11" s="229">
        <v>60</v>
      </c>
      <c r="V11" s="229">
        <v>34</v>
      </c>
      <c r="W11" s="229">
        <v>26</v>
      </c>
      <c r="X11" s="229">
        <v>27</v>
      </c>
      <c r="Y11" s="229">
        <v>13</v>
      </c>
      <c r="Z11" s="229">
        <v>14</v>
      </c>
      <c r="AA11" s="229">
        <v>4</v>
      </c>
      <c r="AB11" s="240" t="s">
        <v>257</v>
      </c>
      <c r="AC11" s="229">
        <v>4</v>
      </c>
      <c r="AD11" s="229">
        <v>29</v>
      </c>
      <c r="AE11" s="229">
        <v>21</v>
      </c>
      <c r="AF11" s="229">
        <v>8</v>
      </c>
    </row>
    <row r="12" spans="1:32" ht="15" customHeight="1">
      <c r="A12" s="135">
        <v>24</v>
      </c>
      <c r="B12" s="228">
        <v>741</v>
      </c>
      <c r="C12" s="229">
        <v>460</v>
      </c>
      <c r="D12" s="229">
        <v>281</v>
      </c>
      <c r="E12" s="229">
        <v>22</v>
      </c>
      <c r="F12" s="229">
        <v>21</v>
      </c>
      <c r="G12" s="240">
        <v>1</v>
      </c>
      <c r="H12" s="229">
        <v>27</v>
      </c>
      <c r="I12" s="229">
        <v>27</v>
      </c>
      <c r="J12" s="240" t="s">
        <v>257</v>
      </c>
      <c r="K12" s="229">
        <v>606</v>
      </c>
      <c r="L12" s="229">
        <v>392</v>
      </c>
      <c r="M12" s="229">
        <v>214</v>
      </c>
      <c r="N12" s="229">
        <v>24</v>
      </c>
      <c r="O12" s="229">
        <v>2</v>
      </c>
      <c r="P12" s="229">
        <v>60</v>
      </c>
      <c r="Q12" s="229">
        <v>20</v>
      </c>
      <c r="R12" s="229">
        <v>40</v>
      </c>
      <c r="S12" s="229">
        <v>39</v>
      </c>
      <c r="T12" s="229">
        <v>23</v>
      </c>
      <c r="U12" s="229">
        <v>52</v>
      </c>
      <c r="V12" s="229">
        <v>35</v>
      </c>
      <c r="W12" s="229">
        <v>17</v>
      </c>
      <c r="X12" s="229">
        <v>26</v>
      </c>
      <c r="Y12" s="229">
        <v>13</v>
      </c>
      <c r="Z12" s="229">
        <v>13</v>
      </c>
      <c r="AA12" s="229">
        <v>4</v>
      </c>
      <c r="AB12" s="240" t="s">
        <v>257</v>
      </c>
      <c r="AC12" s="229">
        <v>4</v>
      </c>
      <c r="AD12" s="229">
        <v>22</v>
      </c>
      <c r="AE12" s="229">
        <v>22</v>
      </c>
      <c r="AF12" s="240" t="s">
        <v>257</v>
      </c>
    </row>
    <row r="13" spans="1:32" ht="15" customHeight="1">
      <c r="A13" s="135">
        <v>25</v>
      </c>
      <c r="B13" s="334">
        <f>C13+D13</f>
        <v>740</v>
      </c>
      <c r="C13" s="335">
        <f>F13+I13+L13+Q13</f>
        <v>469</v>
      </c>
      <c r="D13" s="335">
        <f>G13+J13+M13+N13+O13+R13</f>
        <v>271</v>
      </c>
      <c r="E13" s="335">
        <f>F13+G13</f>
        <v>22</v>
      </c>
      <c r="F13" s="335">
        <v>21</v>
      </c>
      <c r="G13" s="235">
        <v>1</v>
      </c>
      <c r="H13" s="335">
        <f>I13+J13</f>
        <v>27</v>
      </c>
      <c r="I13" s="335">
        <v>27</v>
      </c>
      <c r="J13" s="235">
        <v>0</v>
      </c>
      <c r="K13" s="335">
        <f>L13+M13</f>
        <v>613</v>
      </c>
      <c r="L13" s="335">
        <f>3+383+2+6</f>
        <v>394</v>
      </c>
      <c r="M13" s="335">
        <f>211+8</f>
        <v>219</v>
      </c>
      <c r="N13" s="335">
        <v>24</v>
      </c>
      <c r="O13" s="335">
        <v>3</v>
      </c>
      <c r="P13" s="335">
        <f>Q13+R13</f>
        <v>51</v>
      </c>
      <c r="Q13" s="335">
        <f>21+6</f>
        <v>27</v>
      </c>
      <c r="R13" s="335">
        <f>16+8</f>
        <v>24</v>
      </c>
      <c r="S13" s="335">
        <v>40</v>
      </c>
      <c r="T13" s="335">
        <v>19</v>
      </c>
      <c r="U13" s="335">
        <f>V13+W13</f>
        <v>50</v>
      </c>
      <c r="V13" s="335">
        <f>Y13+AB13+AE13</f>
        <v>29</v>
      </c>
      <c r="W13" s="335">
        <f>Z13+AC13+AF13</f>
        <v>21</v>
      </c>
      <c r="X13" s="335">
        <f>Y13+Z13</f>
        <v>26</v>
      </c>
      <c r="Y13" s="335">
        <v>10</v>
      </c>
      <c r="Z13" s="335">
        <v>16</v>
      </c>
      <c r="AA13" s="335">
        <f>AB13+AC13</f>
        <v>5</v>
      </c>
      <c r="AB13" s="235">
        <v>0</v>
      </c>
      <c r="AC13" s="335">
        <v>5</v>
      </c>
      <c r="AD13" s="335">
        <f>AE13+AF13</f>
        <v>19</v>
      </c>
      <c r="AE13" s="335">
        <v>19</v>
      </c>
      <c r="AF13" s="235">
        <v>0</v>
      </c>
    </row>
    <row r="14" spans="1:32" s="7" customFormat="1" ht="15" customHeight="1">
      <c r="A14" s="157">
        <v>26</v>
      </c>
      <c r="B14" s="236">
        <f>C14+D14</f>
        <v>728</v>
      </c>
      <c r="C14" s="237">
        <v>457</v>
      </c>
      <c r="D14" s="237">
        <v>271</v>
      </c>
      <c r="E14" s="237">
        <f>F14+G14</f>
        <v>22</v>
      </c>
      <c r="F14" s="237">
        <v>22</v>
      </c>
      <c r="G14" s="366">
        <v>0</v>
      </c>
      <c r="H14" s="237">
        <f>I14+J14</f>
        <v>27</v>
      </c>
      <c r="I14" s="237">
        <v>26</v>
      </c>
      <c r="J14" s="366">
        <v>1</v>
      </c>
      <c r="K14" s="237">
        <f>L14+M14</f>
        <v>611</v>
      </c>
      <c r="L14" s="237">
        <v>388</v>
      </c>
      <c r="M14" s="237">
        <v>223</v>
      </c>
      <c r="N14" s="237">
        <v>23</v>
      </c>
      <c r="O14" s="237">
        <v>3</v>
      </c>
      <c r="P14" s="237">
        <f>Q14+R14</f>
        <v>42</v>
      </c>
      <c r="Q14" s="237">
        <v>21</v>
      </c>
      <c r="R14" s="237">
        <v>21</v>
      </c>
      <c r="S14" s="237">
        <v>40</v>
      </c>
      <c r="T14" s="237">
        <v>16</v>
      </c>
      <c r="U14" s="237">
        <f>V14+W14</f>
        <v>47</v>
      </c>
      <c r="V14" s="237">
        <v>28</v>
      </c>
      <c r="W14" s="237">
        <v>19</v>
      </c>
      <c r="X14" s="237">
        <f>Y14+Z14</f>
        <v>26</v>
      </c>
      <c r="Y14" s="237">
        <v>10</v>
      </c>
      <c r="Z14" s="237">
        <v>16</v>
      </c>
      <c r="AA14" s="237">
        <f>AB14+AC14</f>
        <v>3</v>
      </c>
      <c r="AB14" s="366">
        <v>0</v>
      </c>
      <c r="AC14" s="237">
        <v>3</v>
      </c>
      <c r="AD14" s="237">
        <f>AE14+AF14</f>
        <v>18</v>
      </c>
      <c r="AE14" s="237">
        <v>18</v>
      </c>
      <c r="AF14" s="366">
        <v>0</v>
      </c>
    </row>
    <row r="15" spans="1:32" ht="4.5" customHeight="1" thickBot="1">
      <c r="A15" s="29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</row>
    <row r="16" spans="1:15" ht="12.75" customHeight="1">
      <c r="A16" s="14" t="s">
        <v>433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</row>
    <row r="17" spans="1:32" s="35" customFormat="1" ht="16.5" customHeight="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54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2"/>
      <c r="AD17" s="242"/>
      <c r="AE17" s="14"/>
      <c r="AF17" s="14"/>
    </row>
  </sheetData>
  <sheetProtection/>
  <mergeCells count="42">
    <mergeCell ref="U7:U8"/>
    <mergeCell ref="V7:V8"/>
    <mergeCell ref="W7:W8"/>
    <mergeCell ref="AD7:AD8"/>
    <mergeCell ref="AE7:AE8"/>
    <mergeCell ref="AF7:AF8"/>
    <mergeCell ref="I7:I8"/>
    <mergeCell ref="J7:J8"/>
    <mergeCell ref="K7:K8"/>
    <mergeCell ref="L7:L8"/>
    <mergeCell ref="M7:M8"/>
    <mergeCell ref="N7:N8"/>
    <mergeCell ref="AD4:AF6"/>
    <mergeCell ref="X6:Z7"/>
    <mergeCell ref="AA6:AC7"/>
    <mergeCell ref="B7:B8"/>
    <mergeCell ref="C7:C8"/>
    <mergeCell ref="D7:D8"/>
    <mergeCell ref="E7:E8"/>
    <mergeCell ref="F7:F8"/>
    <mergeCell ref="G7:G8"/>
    <mergeCell ref="H7:H8"/>
    <mergeCell ref="O4:O6"/>
    <mergeCell ref="P4:R6"/>
    <mergeCell ref="S4:S8"/>
    <mergeCell ref="T4:T8"/>
    <mergeCell ref="U4:W6"/>
    <mergeCell ref="X4:AC5"/>
    <mergeCell ref="O7:O8"/>
    <mergeCell ref="P7:P8"/>
    <mergeCell ref="Q7:Q8"/>
    <mergeCell ref="R7:R8"/>
    <mergeCell ref="A1:AF1"/>
    <mergeCell ref="A3:A8"/>
    <mergeCell ref="B3:O3"/>
    <mergeCell ref="P3:T3"/>
    <mergeCell ref="U3:AF3"/>
    <mergeCell ref="B4:D6"/>
    <mergeCell ref="E4:G6"/>
    <mergeCell ref="H4:J6"/>
    <mergeCell ref="K4:M6"/>
    <mergeCell ref="N4:N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2.625" style="6" customWidth="1"/>
    <col min="2" max="7" width="14.00390625" style="2" customWidth="1"/>
    <col min="8" max="16384" width="9.00390625" style="2" customWidth="1"/>
  </cols>
  <sheetData>
    <row r="1" spans="1:11" s="13" customFormat="1" ht="18" customHeight="1">
      <c r="A1" s="391" t="s">
        <v>307</v>
      </c>
      <c r="B1" s="391"/>
      <c r="C1" s="391"/>
      <c r="D1" s="391"/>
      <c r="E1" s="391"/>
      <c r="F1" s="391"/>
      <c r="G1" s="391"/>
      <c r="H1" s="12"/>
      <c r="I1" s="12"/>
      <c r="J1" s="12"/>
      <c r="K1" s="12"/>
    </row>
    <row r="2" spans="1:7" s="14" customFormat="1" ht="7.5" customHeight="1">
      <c r="A2" s="43"/>
      <c r="B2" s="129"/>
      <c r="C2" s="126"/>
      <c r="D2" s="130"/>
      <c r="E2" s="130"/>
      <c r="F2" s="130"/>
      <c r="G2" s="130"/>
    </row>
    <row r="3" spans="1:7" s="14" customFormat="1" ht="18" customHeight="1">
      <c r="A3" s="392" t="s">
        <v>463</v>
      </c>
      <c r="B3" s="392"/>
      <c r="C3" s="392"/>
      <c r="D3" s="392"/>
      <c r="E3" s="392"/>
      <c r="F3" s="392"/>
      <c r="G3" s="392"/>
    </row>
    <row r="4" spans="1:7" s="14" customFormat="1" ht="7.5" customHeight="1">
      <c r="A4" s="43"/>
      <c r="B4" s="129"/>
      <c r="C4" s="126"/>
      <c r="D4" s="130"/>
      <c r="E4" s="130"/>
      <c r="F4" s="130"/>
      <c r="G4" s="130"/>
    </row>
    <row r="5" spans="1:7" s="14" customFormat="1" ht="18" customHeight="1">
      <c r="A5" s="393" t="s">
        <v>306</v>
      </c>
      <c r="B5" s="393"/>
      <c r="C5" s="393"/>
      <c r="D5" s="393"/>
      <c r="E5" s="393"/>
      <c r="F5" s="393"/>
      <c r="G5" s="393"/>
    </row>
    <row r="6" spans="1:7" s="14" customFormat="1" ht="18" customHeight="1" thickBot="1">
      <c r="A6" s="34"/>
      <c r="B6" s="120"/>
      <c r="C6" s="120"/>
      <c r="D6" s="120"/>
      <c r="E6" s="466" t="s">
        <v>302</v>
      </c>
      <c r="F6" s="466"/>
      <c r="G6" s="466"/>
    </row>
    <row r="7" spans="1:8" s="14" customFormat="1" ht="18" customHeight="1">
      <c r="A7" s="467" t="s">
        <v>217</v>
      </c>
      <c r="B7" s="468" t="s">
        <v>303</v>
      </c>
      <c r="C7" s="469"/>
      <c r="D7" s="468" t="s">
        <v>304</v>
      </c>
      <c r="E7" s="469"/>
      <c r="F7" s="468" t="s">
        <v>305</v>
      </c>
      <c r="G7" s="470"/>
      <c r="H7" s="35"/>
    </row>
    <row r="8" spans="1:8" s="14" customFormat="1" ht="18" customHeight="1">
      <c r="A8" s="408"/>
      <c r="B8" s="122" t="s">
        <v>35</v>
      </c>
      <c r="C8" s="122" t="s">
        <v>36</v>
      </c>
      <c r="D8" s="122" t="s">
        <v>35</v>
      </c>
      <c r="E8" s="122" t="s">
        <v>36</v>
      </c>
      <c r="F8" s="122" t="s">
        <v>35</v>
      </c>
      <c r="G8" s="121" t="s">
        <v>36</v>
      </c>
      <c r="H8" s="35"/>
    </row>
    <row r="9" spans="1:7" s="14" customFormat="1" ht="6" customHeight="1">
      <c r="A9" s="91"/>
      <c r="B9" s="129"/>
      <c r="C9" s="126"/>
      <c r="D9" s="130"/>
      <c r="E9" s="130"/>
      <c r="F9" s="130"/>
      <c r="G9" s="130"/>
    </row>
    <row r="10" spans="1:7" s="14" customFormat="1" ht="16.5" customHeight="1">
      <c r="A10" s="28"/>
      <c r="B10" s="464" t="s">
        <v>299</v>
      </c>
      <c r="C10" s="465"/>
      <c r="D10" s="130"/>
      <c r="E10" s="130"/>
      <c r="F10" s="130"/>
      <c r="G10" s="130"/>
    </row>
    <row r="11" spans="1:7" s="14" customFormat="1" ht="16.5" customHeight="1">
      <c r="A11" s="28" t="s">
        <v>492</v>
      </c>
      <c r="B11" s="126">
        <v>116.6</v>
      </c>
      <c r="C11" s="126">
        <v>115.8</v>
      </c>
      <c r="D11" s="130">
        <v>21.3</v>
      </c>
      <c r="E11" s="130">
        <v>21</v>
      </c>
      <c r="F11" s="130">
        <v>64.9</v>
      </c>
      <c r="G11" s="130">
        <v>64.5</v>
      </c>
    </row>
    <row r="12" spans="1:7" s="14" customFormat="1" ht="16.5" customHeight="1">
      <c r="A12" s="28">
        <v>23</v>
      </c>
      <c r="B12" s="119">
        <v>116.5</v>
      </c>
      <c r="C12" s="119">
        <v>115.52</v>
      </c>
      <c r="D12" s="119">
        <v>21.1</v>
      </c>
      <c r="E12" s="119">
        <v>20.629</v>
      </c>
      <c r="F12" s="119">
        <v>64.722</v>
      </c>
      <c r="G12" s="119">
        <v>64.324</v>
      </c>
    </row>
    <row r="13" spans="1:7" s="14" customFormat="1" ht="16.5" customHeight="1">
      <c r="A13" s="28">
        <v>24</v>
      </c>
      <c r="B13" s="119">
        <v>116.4</v>
      </c>
      <c r="C13" s="119">
        <v>115.4</v>
      </c>
      <c r="D13" s="119">
        <v>21.3</v>
      </c>
      <c r="E13" s="119">
        <v>20.9</v>
      </c>
      <c r="F13" s="119">
        <v>64.6</v>
      </c>
      <c r="G13" s="119">
        <v>64.722</v>
      </c>
    </row>
    <row r="14" spans="1:7" s="14" customFormat="1" ht="16.5" customHeight="1">
      <c r="A14" s="28">
        <v>25</v>
      </c>
      <c r="B14" s="119">
        <v>116.2</v>
      </c>
      <c r="C14" s="119">
        <v>115.3</v>
      </c>
      <c r="D14" s="119">
        <v>21.1</v>
      </c>
      <c r="E14" s="119">
        <v>20.6</v>
      </c>
      <c r="F14" s="119">
        <v>64.5</v>
      </c>
      <c r="G14" s="119">
        <v>64.2</v>
      </c>
    </row>
    <row r="15" spans="1:7" s="7" customFormat="1" ht="16.5" customHeight="1">
      <c r="A15" s="141">
        <v>26</v>
      </c>
      <c r="B15" s="367">
        <v>116.3</v>
      </c>
      <c r="C15" s="367">
        <v>115.2</v>
      </c>
      <c r="D15" s="367">
        <v>21.1</v>
      </c>
      <c r="E15" s="367">
        <v>20.5</v>
      </c>
      <c r="F15" s="367">
        <v>64.6</v>
      </c>
      <c r="G15" s="367">
        <v>64</v>
      </c>
    </row>
    <row r="16" spans="1:7" s="14" customFormat="1" ht="16.5" customHeight="1">
      <c r="A16" s="28"/>
      <c r="B16" s="129"/>
      <c r="C16" s="126"/>
      <c r="D16" s="130"/>
      <c r="E16" s="130"/>
      <c r="F16" s="130"/>
      <c r="G16" s="130"/>
    </row>
    <row r="17" spans="1:7" s="14" customFormat="1" ht="16.5" customHeight="1">
      <c r="A17" s="28"/>
      <c r="B17" s="464" t="s">
        <v>300</v>
      </c>
      <c r="C17" s="465"/>
      <c r="D17" s="130"/>
      <c r="E17" s="130"/>
      <c r="F17" s="130"/>
      <c r="G17" s="130"/>
    </row>
    <row r="18" spans="1:7" s="14" customFormat="1" ht="16.5" customHeight="1">
      <c r="A18" s="28" t="s">
        <v>492</v>
      </c>
      <c r="B18" s="126">
        <v>122.5</v>
      </c>
      <c r="C18" s="126">
        <v>121.4</v>
      </c>
      <c r="D18" s="130">
        <v>23.9</v>
      </c>
      <c r="E18" s="130">
        <v>23.3</v>
      </c>
      <c r="F18" s="130">
        <v>67.5</v>
      </c>
      <c r="G18" s="130">
        <v>67.1</v>
      </c>
    </row>
    <row r="19" spans="1:7" s="14" customFormat="1" ht="16.5" customHeight="1">
      <c r="A19" s="28">
        <v>23</v>
      </c>
      <c r="B19" s="119">
        <v>122.3</v>
      </c>
      <c r="C19" s="126">
        <v>121.59</v>
      </c>
      <c r="D19" s="130">
        <v>23.757</v>
      </c>
      <c r="E19" s="130">
        <v>23.333</v>
      </c>
      <c r="F19" s="130">
        <v>67.373</v>
      </c>
      <c r="G19" s="130">
        <v>67.02</v>
      </c>
    </row>
    <row r="20" spans="1:7" s="14" customFormat="1" ht="16.5" customHeight="1">
      <c r="A20" s="28">
        <v>24</v>
      </c>
      <c r="B20" s="119">
        <v>122.5</v>
      </c>
      <c r="C20" s="126">
        <v>121.6</v>
      </c>
      <c r="D20" s="130">
        <v>23.9</v>
      </c>
      <c r="E20" s="130">
        <v>23.333</v>
      </c>
      <c r="F20" s="130">
        <v>67.5</v>
      </c>
      <c r="G20" s="130">
        <v>67.2</v>
      </c>
    </row>
    <row r="21" spans="1:7" s="14" customFormat="1" ht="16.5" customHeight="1">
      <c r="A21" s="28">
        <v>25</v>
      </c>
      <c r="B21" s="119">
        <v>122.3</v>
      </c>
      <c r="C21" s="126">
        <v>121.4</v>
      </c>
      <c r="D21" s="130">
        <v>23.8</v>
      </c>
      <c r="E21" s="130">
        <v>23.3</v>
      </c>
      <c r="F21" s="130">
        <v>67.3</v>
      </c>
      <c r="G21" s="130">
        <v>66.8</v>
      </c>
    </row>
    <row r="22" spans="1:7" s="7" customFormat="1" ht="16.5" customHeight="1">
      <c r="A22" s="141">
        <v>26</v>
      </c>
      <c r="B22" s="367">
        <v>122.3</v>
      </c>
      <c r="C22" s="368">
        <v>121.3</v>
      </c>
      <c r="D22" s="369">
        <v>23.8</v>
      </c>
      <c r="E22" s="369">
        <v>23.1</v>
      </c>
      <c r="F22" s="369">
        <v>67.3</v>
      </c>
      <c r="G22" s="369">
        <v>66.9</v>
      </c>
    </row>
    <row r="23" spans="1:7" s="14" customFormat="1" ht="16.5" customHeight="1">
      <c r="A23" s="28"/>
      <c r="B23" s="129"/>
      <c r="C23" s="126"/>
      <c r="D23" s="130"/>
      <c r="E23" s="130"/>
      <c r="F23" s="130"/>
      <c r="G23" s="130"/>
    </row>
    <row r="24" spans="1:7" s="14" customFormat="1" ht="16.5" customHeight="1">
      <c r="A24" s="28"/>
      <c r="B24" s="464" t="s">
        <v>301</v>
      </c>
      <c r="C24" s="465"/>
      <c r="D24" s="130"/>
      <c r="E24" s="130"/>
      <c r="F24" s="130"/>
      <c r="G24" s="130"/>
    </row>
    <row r="25" spans="1:7" s="14" customFormat="1" ht="16.5" customHeight="1">
      <c r="A25" s="28" t="s">
        <v>492</v>
      </c>
      <c r="B25" s="126">
        <v>128</v>
      </c>
      <c r="C25" s="126">
        <v>127.2</v>
      </c>
      <c r="D25" s="130">
        <v>27</v>
      </c>
      <c r="E25" s="130">
        <v>26.4</v>
      </c>
      <c r="F25" s="130">
        <v>70.1</v>
      </c>
      <c r="G25" s="130">
        <v>69.7</v>
      </c>
    </row>
    <row r="26" spans="1:7" s="14" customFormat="1" ht="16.5" customHeight="1">
      <c r="A26" s="28">
        <v>23</v>
      </c>
      <c r="B26" s="119">
        <v>128.17</v>
      </c>
      <c r="C26" s="126">
        <v>127.12</v>
      </c>
      <c r="D26" s="130">
        <v>26.904</v>
      </c>
      <c r="E26" s="130">
        <v>26.31</v>
      </c>
      <c r="F26" s="130">
        <v>70.016</v>
      </c>
      <c r="G26" s="130">
        <v>69.629</v>
      </c>
    </row>
    <row r="27" spans="1:7" s="14" customFormat="1" ht="16.5" customHeight="1">
      <c r="A27" s="28">
        <v>24</v>
      </c>
      <c r="B27" s="119">
        <v>128.1</v>
      </c>
      <c r="C27" s="126">
        <v>127.3</v>
      </c>
      <c r="D27" s="130">
        <v>27</v>
      </c>
      <c r="E27" s="130">
        <v>26.5</v>
      </c>
      <c r="F27" s="130">
        <v>70.016</v>
      </c>
      <c r="G27" s="130">
        <v>69.7</v>
      </c>
    </row>
    <row r="28" spans="1:7" s="14" customFormat="1" ht="16.5" customHeight="1">
      <c r="A28" s="28">
        <v>25</v>
      </c>
      <c r="B28" s="119">
        <v>128.4</v>
      </c>
      <c r="C28" s="126">
        <v>127.4</v>
      </c>
      <c r="D28" s="130">
        <v>26.9</v>
      </c>
      <c r="E28" s="130">
        <v>26.3</v>
      </c>
      <c r="F28" s="130">
        <v>70</v>
      </c>
      <c r="G28" s="130">
        <v>69.7</v>
      </c>
    </row>
    <row r="29" spans="1:7" s="7" customFormat="1" ht="16.5" customHeight="1">
      <c r="A29" s="141">
        <v>26</v>
      </c>
      <c r="B29" s="367">
        <v>128.1</v>
      </c>
      <c r="C29" s="368">
        <v>126.2</v>
      </c>
      <c r="D29" s="369">
        <v>26.8</v>
      </c>
      <c r="E29" s="369">
        <v>26.1</v>
      </c>
      <c r="F29" s="369">
        <v>70</v>
      </c>
      <c r="G29" s="369">
        <v>69.6</v>
      </c>
    </row>
    <row r="30" spans="1:7" s="14" customFormat="1" ht="16.5" customHeight="1">
      <c r="A30" s="28"/>
      <c r="B30" s="129"/>
      <c r="C30" s="126"/>
      <c r="D30" s="130"/>
      <c r="E30" s="130"/>
      <c r="F30" s="130"/>
      <c r="G30" s="130"/>
    </row>
    <row r="31" spans="1:7" s="14" customFormat="1" ht="16.5" customHeight="1">
      <c r="A31" s="28"/>
      <c r="B31" s="464" t="s">
        <v>308</v>
      </c>
      <c r="C31" s="465"/>
      <c r="D31" s="130"/>
      <c r="E31" s="130"/>
      <c r="F31" s="130"/>
      <c r="G31" s="130"/>
    </row>
    <row r="32" spans="1:7" s="14" customFormat="1" ht="16.5" customHeight="1">
      <c r="A32" s="28" t="s">
        <v>492</v>
      </c>
      <c r="B32" s="126">
        <v>133.5</v>
      </c>
      <c r="C32" s="126">
        <v>133.1</v>
      </c>
      <c r="D32" s="130">
        <v>30.5</v>
      </c>
      <c r="E32" s="130">
        <v>29.5</v>
      </c>
      <c r="F32" s="130">
        <v>72.5</v>
      </c>
      <c r="G32" s="130">
        <v>72.4</v>
      </c>
    </row>
    <row r="33" spans="1:7" s="14" customFormat="1" ht="16.5" customHeight="1">
      <c r="A33" s="28">
        <v>23</v>
      </c>
      <c r="B33" s="119">
        <v>133.24</v>
      </c>
      <c r="C33" s="126">
        <v>133.49</v>
      </c>
      <c r="D33" s="130">
        <v>30.018</v>
      </c>
      <c r="E33" s="130">
        <v>29.804</v>
      </c>
      <c r="F33" s="130">
        <v>72.161</v>
      </c>
      <c r="G33" s="130">
        <v>72.484</v>
      </c>
    </row>
    <row r="34" spans="1:7" s="14" customFormat="1" ht="16.5" customHeight="1">
      <c r="A34" s="28">
        <v>24</v>
      </c>
      <c r="B34" s="119">
        <v>133.4</v>
      </c>
      <c r="C34" s="126">
        <v>133.4</v>
      </c>
      <c r="D34" s="130">
        <v>30.4</v>
      </c>
      <c r="E34" s="130">
        <v>29.8</v>
      </c>
      <c r="F34" s="130">
        <v>72.4</v>
      </c>
      <c r="G34" s="130">
        <v>72.4</v>
      </c>
    </row>
    <row r="35" spans="1:7" s="14" customFormat="1" ht="16.5" customHeight="1">
      <c r="A35" s="28">
        <v>25</v>
      </c>
      <c r="B35" s="119">
        <v>133.5</v>
      </c>
      <c r="C35" s="126">
        <v>133.5</v>
      </c>
      <c r="D35" s="130">
        <v>30.3</v>
      </c>
      <c r="E35" s="130">
        <v>29.7</v>
      </c>
      <c r="F35" s="130">
        <v>72.2</v>
      </c>
      <c r="G35" s="130">
        <v>72.5</v>
      </c>
    </row>
    <row r="36" spans="1:7" s="7" customFormat="1" ht="16.5" customHeight="1">
      <c r="A36" s="141">
        <v>26</v>
      </c>
      <c r="B36" s="367">
        <v>133.3</v>
      </c>
      <c r="C36" s="368">
        <v>133.4</v>
      </c>
      <c r="D36" s="369">
        <v>30.1</v>
      </c>
      <c r="E36" s="369">
        <v>29.7</v>
      </c>
      <c r="F36" s="369">
        <v>72.3</v>
      </c>
      <c r="G36" s="369">
        <v>72.6</v>
      </c>
    </row>
    <row r="37" spans="1:7" s="14" customFormat="1" ht="16.5" customHeight="1">
      <c r="A37" s="28"/>
      <c r="B37" s="129"/>
      <c r="C37" s="126"/>
      <c r="D37" s="130"/>
      <c r="E37" s="130"/>
      <c r="F37" s="130"/>
      <c r="G37" s="130"/>
    </row>
    <row r="38" spans="1:7" s="14" customFormat="1" ht="16.5" customHeight="1">
      <c r="A38" s="28"/>
      <c r="B38" s="464" t="s">
        <v>309</v>
      </c>
      <c r="C38" s="465"/>
      <c r="D38" s="130"/>
      <c r="E38" s="130"/>
      <c r="F38" s="130"/>
      <c r="G38" s="130"/>
    </row>
    <row r="39" spans="1:7" s="14" customFormat="1" ht="16.5" customHeight="1">
      <c r="A39" s="28" t="s">
        <v>492</v>
      </c>
      <c r="B39" s="126">
        <v>138.9</v>
      </c>
      <c r="C39" s="126">
        <v>140</v>
      </c>
      <c r="D39" s="130">
        <v>34.1</v>
      </c>
      <c r="E39" s="130">
        <v>33.7</v>
      </c>
      <c r="F39" s="130">
        <v>74.8</v>
      </c>
      <c r="G39" s="130">
        <v>75.8</v>
      </c>
    </row>
    <row r="40" spans="1:7" s="14" customFormat="1" ht="16.5" customHeight="1">
      <c r="A40" s="28">
        <v>23</v>
      </c>
      <c r="B40" s="119">
        <v>138.78</v>
      </c>
      <c r="C40" s="126">
        <v>139.85</v>
      </c>
      <c r="D40" s="130">
        <v>33.851</v>
      </c>
      <c r="E40" s="130">
        <v>33.563</v>
      </c>
      <c r="F40" s="130">
        <v>74.667</v>
      </c>
      <c r="G40" s="130">
        <v>75.4</v>
      </c>
    </row>
    <row r="41" spans="1:7" s="14" customFormat="1" ht="16.5" customHeight="1">
      <c r="A41" s="28">
        <v>24</v>
      </c>
      <c r="B41" s="119">
        <v>138.7</v>
      </c>
      <c r="C41" s="126">
        <v>139.8</v>
      </c>
      <c r="D41" s="130">
        <v>33.8</v>
      </c>
      <c r="E41" s="130">
        <v>33.9</v>
      </c>
      <c r="F41" s="130">
        <v>74.6</v>
      </c>
      <c r="G41" s="130">
        <v>75.6</v>
      </c>
    </row>
    <row r="42" spans="1:7" s="14" customFormat="1" ht="16.5" customHeight="1">
      <c r="A42" s="28">
        <v>25</v>
      </c>
      <c r="B42" s="119">
        <v>138.9</v>
      </c>
      <c r="C42" s="126">
        <v>139.8</v>
      </c>
      <c r="D42" s="130">
        <v>33.8</v>
      </c>
      <c r="E42" s="130">
        <v>33.8</v>
      </c>
      <c r="F42" s="130">
        <v>74.6</v>
      </c>
      <c r="G42" s="130">
        <v>75.5</v>
      </c>
    </row>
    <row r="43" spans="1:7" s="7" customFormat="1" ht="16.5" customHeight="1">
      <c r="A43" s="141">
        <v>26</v>
      </c>
      <c r="B43" s="367">
        <v>138.8</v>
      </c>
      <c r="C43" s="368">
        <v>140</v>
      </c>
      <c r="D43" s="369">
        <v>33.9</v>
      </c>
      <c r="E43" s="369">
        <v>33.8</v>
      </c>
      <c r="F43" s="369">
        <v>74.6</v>
      </c>
      <c r="G43" s="369">
        <v>75.6</v>
      </c>
    </row>
    <row r="44" spans="1:7" s="14" customFormat="1" ht="16.5" customHeight="1">
      <c r="A44" s="28"/>
      <c r="B44" s="129"/>
      <c r="C44" s="126"/>
      <c r="D44" s="130"/>
      <c r="E44" s="130"/>
      <c r="F44" s="130"/>
      <c r="G44" s="130"/>
    </row>
    <row r="45" spans="1:7" s="14" customFormat="1" ht="16.5" customHeight="1">
      <c r="A45" s="28"/>
      <c r="B45" s="464" t="s">
        <v>310</v>
      </c>
      <c r="C45" s="465"/>
      <c r="D45" s="130"/>
      <c r="E45" s="130"/>
      <c r="F45" s="130"/>
      <c r="G45" s="130"/>
    </row>
    <row r="46" spans="1:7" s="14" customFormat="1" ht="16.5" customHeight="1">
      <c r="A46" s="28" t="s">
        <v>492</v>
      </c>
      <c r="B46" s="126">
        <v>144.8</v>
      </c>
      <c r="C46" s="126">
        <v>147</v>
      </c>
      <c r="D46" s="130">
        <v>38.3</v>
      </c>
      <c r="E46" s="130">
        <v>38.7</v>
      </c>
      <c r="F46" s="130">
        <v>77.4</v>
      </c>
      <c r="G46" s="130">
        <v>79</v>
      </c>
    </row>
    <row r="47" spans="1:7" s="14" customFormat="1" ht="16.5" customHeight="1">
      <c r="A47" s="28">
        <v>23</v>
      </c>
      <c r="B47" s="119">
        <v>144.84</v>
      </c>
      <c r="C47" s="126">
        <v>146.85</v>
      </c>
      <c r="D47" s="130">
        <v>38.057</v>
      </c>
      <c r="E47" s="130">
        <v>38.72</v>
      </c>
      <c r="F47" s="130">
        <v>77.271</v>
      </c>
      <c r="G47" s="130">
        <v>79.076</v>
      </c>
    </row>
    <row r="48" spans="1:7" s="14" customFormat="1" ht="16.5" customHeight="1">
      <c r="A48" s="28">
        <v>24</v>
      </c>
      <c r="B48" s="119">
        <v>144.7</v>
      </c>
      <c r="C48" s="126">
        <v>146.3</v>
      </c>
      <c r="D48" s="130">
        <v>38.2</v>
      </c>
      <c r="E48" s="130">
        <v>38.5</v>
      </c>
      <c r="F48" s="130">
        <v>77.271</v>
      </c>
      <c r="G48" s="130">
        <v>78.9</v>
      </c>
    </row>
    <row r="49" spans="1:7" s="14" customFormat="1" ht="16.5" customHeight="1">
      <c r="A49" s="28">
        <v>25</v>
      </c>
      <c r="B49" s="119">
        <v>145</v>
      </c>
      <c r="C49" s="126">
        <v>146.6</v>
      </c>
      <c r="D49" s="130">
        <v>38</v>
      </c>
      <c r="E49" s="130">
        <v>38.7</v>
      </c>
      <c r="F49" s="130">
        <v>77.4</v>
      </c>
      <c r="G49" s="130">
        <v>79</v>
      </c>
    </row>
    <row r="50" spans="1:7" s="7" customFormat="1" ht="16.5" customHeight="1">
      <c r="A50" s="141">
        <v>26</v>
      </c>
      <c r="B50" s="367">
        <v>144.9</v>
      </c>
      <c r="C50" s="368">
        <v>146.5</v>
      </c>
      <c r="D50" s="369">
        <v>37.9</v>
      </c>
      <c r="E50" s="369">
        <v>38.6</v>
      </c>
      <c r="F50" s="369">
        <v>77.4</v>
      </c>
      <c r="G50" s="369">
        <v>78.9</v>
      </c>
    </row>
    <row r="51" spans="1:7" s="14" customFormat="1" ht="16.5" customHeight="1" thickBot="1">
      <c r="A51" s="42"/>
      <c r="B51" s="131"/>
      <c r="C51" s="120"/>
      <c r="D51" s="132"/>
      <c r="E51" s="132"/>
      <c r="F51" s="132"/>
      <c r="G51" s="132"/>
    </row>
    <row r="52" spans="1:7" s="18" customFormat="1" ht="16.5" customHeight="1">
      <c r="A52" s="14" t="s">
        <v>434</v>
      </c>
      <c r="B52" s="127"/>
      <c r="C52" s="128"/>
      <c r="D52" s="133"/>
      <c r="E52" s="133"/>
      <c r="F52" s="133"/>
      <c r="G52" s="133"/>
    </row>
  </sheetData>
  <sheetProtection/>
  <mergeCells count="14">
    <mergeCell ref="A1:G1"/>
    <mergeCell ref="A3:G3"/>
    <mergeCell ref="A5:G5"/>
    <mergeCell ref="E6:G6"/>
    <mergeCell ref="A7:A8"/>
    <mergeCell ref="B7:C7"/>
    <mergeCell ref="D7:E7"/>
    <mergeCell ref="F7:G7"/>
    <mergeCell ref="B10:C10"/>
    <mergeCell ref="B17:C17"/>
    <mergeCell ref="B24:C24"/>
    <mergeCell ref="B31:C31"/>
    <mergeCell ref="B38:C38"/>
    <mergeCell ref="B45:C45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H10" sqref="H10"/>
    </sheetView>
  </sheetViews>
  <sheetFormatPr defaultColWidth="9.00390625" defaultRowHeight="13.5"/>
  <cols>
    <col min="1" max="1" width="12.625" style="44" customWidth="1"/>
    <col min="2" max="7" width="14.00390625" style="11" customWidth="1"/>
    <col min="8" max="16384" width="9.00390625" style="11" customWidth="1"/>
  </cols>
  <sheetData>
    <row r="1" spans="1:8" s="14" customFormat="1" ht="18.75" customHeight="1">
      <c r="A1" s="393" t="s">
        <v>311</v>
      </c>
      <c r="B1" s="393"/>
      <c r="C1" s="393"/>
      <c r="D1" s="393"/>
      <c r="E1" s="393"/>
      <c r="F1" s="393"/>
      <c r="G1" s="393"/>
      <c r="H1" s="134"/>
    </row>
    <row r="2" spans="1:7" s="14" customFormat="1" ht="18" customHeight="1" thickBot="1">
      <c r="A2" s="34"/>
      <c r="B2" s="120"/>
      <c r="C2" s="120"/>
      <c r="D2" s="120"/>
      <c r="E2" s="466" t="s">
        <v>302</v>
      </c>
      <c r="F2" s="466"/>
      <c r="G2" s="466"/>
    </row>
    <row r="3" spans="1:7" s="14" customFormat="1" ht="18" customHeight="1">
      <c r="A3" s="467" t="s">
        <v>217</v>
      </c>
      <c r="B3" s="468" t="s">
        <v>303</v>
      </c>
      <c r="C3" s="469"/>
      <c r="D3" s="468" t="s">
        <v>304</v>
      </c>
      <c r="E3" s="469"/>
      <c r="F3" s="468" t="s">
        <v>305</v>
      </c>
      <c r="G3" s="470"/>
    </row>
    <row r="4" spans="1:7" s="14" customFormat="1" ht="18" customHeight="1">
      <c r="A4" s="408"/>
      <c r="B4" s="122" t="s">
        <v>35</v>
      </c>
      <c r="C4" s="122" t="s">
        <v>36</v>
      </c>
      <c r="D4" s="122" t="s">
        <v>35</v>
      </c>
      <c r="E4" s="122" t="s">
        <v>36</v>
      </c>
      <c r="F4" s="122" t="s">
        <v>35</v>
      </c>
      <c r="G4" s="121" t="s">
        <v>36</v>
      </c>
    </row>
    <row r="5" spans="1:7" s="14" customFormat="1" ht="6" customHeight="1">
      <c r="A5" s="95"/>
      <c r="B5" s="123"/>
      <c r="C5" s="124"/>
      <c r="D5" s="124"/>
      <c r="E5" s="124"/>
      <c r="F5" s="124"/>
      <c r="G5" s="124"/>
    </row>
    <row r="6" spans="1:7" s="14" customFormat="1" ht="18" customHeight="1">
      <c r="A6" s="50"/>
      <c r="B6" s="464" t="s">
        <v>299</v>
      </c>
      <c r="C6" s="465"/>
      <c r="D6" s="119"/>
      <c r="E6" s="119"/>
      <c r="F6" s="119"/>
      <c r="G6" s="119"/>
    </row>
    <row r="7" spans="1:7" s="14" customFormat="1" ht="18" customHeight="1">
      <c r="A7" s="28" t="s">
        <v>492</v>
      </c>
      <c r="B7" s="118">
        <v>152.4</v>
      </c>
      <c r="C7" s="119">
        <v>151.6</v>
      </c>
      <c r="D7" s="119">
        <v>43.7</v>
      </c>
      <c r="E7" s="119">
        <v>43</v>
      </c>
      <c r="F7" s="119">
        <v>80.9</v>
      </c>
      <c r="G7" s="119">
        <v>81.6</v>
      </c>
    </row>
    <row r="8" spans="1:7" s="14" customFormat="1" ht="18" customHeight="1">
      <c r="A8" s="28">
        <v>23</v>
      </c>
      <c r="B8" s="118">
        <v>152.01</v>
      </c>
      <c r="C8" s="119">
        <v>152.11</v>
      </c>
      <c r="D8" s="119">
        <v>43.84</v>
      </c>
      <c r="E8" s="119">
        <v>43.23</v>
      </c>
      <c r="F8" s="119">
        <v>80.74</v>
      </c>
      <c r="G8" s="119">
        <v>82.05</v>
      </c>
    </row>
    <row r="9" spans="1:7" s="14" customFormat="1" ht="18" customHeight="1">
      <c r="A9" s="28">
        <v>24</v>
      </c>
      <c r="B9" s="119">
        <v>152.1</v>
      </c>
      <c r="C9" s="119">
        <v>151.8</v>
      </c>
      <c r="D9" s="119">
        <v>43.6</v>
      </c>
      <c r="E9" s="119">
        <v>43.4</v>
      </c>
      <c r="F9" s="119">
        <v>80.8</v>
      </c>
      <c r="G9" s="119">
        <v>81.7</v>
      </c>
    </row>
    <row r="10" spans="1:7" s="14" customFormat="1" ht="18" customHeight="1">
      <c r="A10" s="28">
        <v>25</v>
      </c>
      <c r="B10" s="119">
        <v>152</v>
      </c>
      <c r="C10" s="119">
        <v>151.5</v>
      </c>
      <c r="D10" s="119">
        <v>43.4</v>
      </c>
      <c r="E10" s="119">
        <v>43</v>
      </c>
      <c r="F10" s="119">
        <v>80.7</v>
      </c>
      <c r="G10" s="119">
        <v>81.7</v>
      </c>
    </row>
    <row r="11" spans="1:7" s="7" customFormat="1" ht="18" customHeight="1">
      <c r="A11" s="141">
        <v>26</v>
      </c>
      <c r="B11" s="367">
        <v>152.2</v>
      </c>
      <c r="C11" s="367">
        <v>151.6</v>
      </c>
      <c r="D11" s="367">
        <v>43.1</v>
      </c>
      <c r="E11" s="367">
        <v>43.6</v>
      </c>
      <c r="F11" s="367">
        <v>80.7</v>
      </c>
      <c r="G11" s="367">
        <v>81.8</v>
      </c>
    </row>
    <row r="12" spans="1:7" s="14" customFormat="1" ht="18" customHeight="1">
      <c r="A12" s="50"/>
      <c r="B12" s="118"/>
      <c r="C12" s="119"/>
      <c r="D12" s="119"/>
      <c r="E12" s="119"/>
      <c r="F12" s="119"/>
      <c r="G12" s="119"/>
    </row>
    <row r="13" spans="1:7" s="14" customFormat="1" ht="18" customHeight="1">
      <c r="A13" s="50"/>
      <c r="B13" s="464" t="s">
        <v>300</v>
      </c>
      <c r="C13" s="465"/>
      <c r="D13" s="119"/>
      <c r="E13" s="119"/>
      <c r="F13" s="119"/>
      <c r="G13" s="119"/>
    </row>
    <row r="14" spans="1:7" ht="18" customHeight="1">
      <c r="A14" s="28" t="s">
        <v>492</v>
      </c>
      <c r="B14" s="119">
        <v>159.6</v>
      </c>
      <c r="C14" s="119">
        <v>155.1</v>
      </c>
      <c r="D14" s="119">
        <v>48.7</v>
      </c>
      <c r="E14" s="119">
        <v>46.9</v>
      </c>
      <c r="F14" s="119">
        <v>84.6</v>
      </c>
      <c r="G14" s="119">
        <v>83.6</v>
      </c>
    </row>
    <row r="15" spans="1:7" ht="18" customHeight="1">
      <c r="A15" s="28">
        <v>23</v>
      </c>
      <c r="B15" s="119">
        <v>159.55</v>
      </c>
      <c r="C15" s="119">
        <v>154.67</v>
      </c>
      <c r="D15" s="119">
        <v>49.07</v>
      </c>
      <c r="E15" s="119">
        <v>46.75</v>
      </c>
      <c r="F15" s="119">
        <v>84.8</v>
      </c>
      <c r="G15" s="119">
        <v>83.6</v>
      </c>
    </row>
    <row r="16" spans="1:7" s="14" customFormat="1" ht="18" customHeight="1">
      <c r="A16" s="28">
        <v>24</v>
      </c>
      <c r="B16" s="119">
        <v>159.4</v>
      </c>
      <c r="C16" s="119">
        <v>155.6</v>
      </c>
      <c r="D16" s="119">
        <v>48.8</v>
      </c>
      <c r="E16" s="119">
        <v>47.2</v>
      </c>
      <c r="F16" s="119">
        <v>84.6</v>
      </c>
      <c r="G16" s="119">
        <v>83.9</v>
      </c>
    </row>
    <row r="17" spans="1:7" s="14" customFormat="1" ht="18" customHeight="1">
      <c r="A17" s="28">
        <v>25</v>
      </c>
      <c r="B17" s="119">
        <v>159.3</v>
      </c>
      <c r="C17" s="119">
        <v>154.8</v>
      </c>
      <c r="D17" s="119">
        <v>48.6</v>
      </c>
      <c r="E17" s="119">
        <v>46.9</v>
      </c>
      <c r="F17" s="119">
        <v>84.2</v>
      </c>
      <c r="G17" s="119">
        <v>83.6</v>
      </c>
    </row>
    <row r="18" spans="1:7" s="7" customFormat="1" ht="18" customHeight="1">
      <c r="A18" s="141">
        <v>26</v>
      </c>
      <c r="B18" s="367">
        <v>159.2</v>
      </c>
      <c r="C18" s="367">
        <v>154.6</v>
      </c>
      <c r="D18" s="367">
        <v>48.5</v>
      </c>
      <c r="E18" s="367">
        <v>46.8</v>
      </c>
      <c r="F18" s="367">
        <v>84.5</v>
      </c>
      <c r="G18" s="367">
        <v>83.6</v>
      </c>
    </row>
    <row r="19" spans="1:7" ht="18" customHeight="1">
      <c r="A19" s="28"/>
      <c r="B19" s="119"/>
      <c r="C19" s="119"/>
      <c r="D19" s="119"/>
      <c r="E19" s="119"/>
      <c r="F19" s="119"/>
      <c r="G19" s="119"/>
    </row>
    <row r="20" spans="1:7" ht="18" customHeight="1">
      <c r="A20" s="28"/>
      <c r="B20" s="465" t="s">
        <v>301</v>
      </c>
      <c r="C20" s="465"/>
      <c r="D20" s="119"/>
      <c r="E20" s="119"/>
      <c r="F20" s="119"/>
      <c r="G20" s="119"/>
    </row>
    <row r="21" spans="1:7" ht="18" customHeight="1">
      <c r="A21" s="28" t="s">
        <v>492</v>
      </c>
      <c r="B21" s="119">
        <v>164.8</v>
      </c>
      <c r="C21" s="119">
        <v>156.5</v>
      </c>
      <c r="D21" s="119">
        <v>53.9</v>
      </c>
      <c r="E21" s="119">
        <v>49.5</v>
      </c>
      <c r="F21" s="119">
        <v>87.8</v>
      </c>
      <c r="G21" s="119">
        <v>84.6</v>
      </c>
    </row>
    <row r="22" spans="1:7" ht="18" customHeight="1">
      <c r="A22" s="28">
        <v>23</v>
      </c>
      <c r="B22" s="119">
        <v>165.17</v>
      </c>
      <c r="C22" s="119">
        <v>156.59</v>
      </c>
      <c r="D22" s="119">
        <v>53.67</v>
      </c>
      <c r="E22" s="119">
        <v>49.57</v>
      </c>
      <c r="F22" s="119">
        <v>87.76</v>
      </c>
      <c r="G22" s="119">
        <v>84.61</v>
      </c>
    </row>
    <row r="23" spans="1:7" s="14" customFormat="1" ht="18" customHeight="1">
      <c r="A23" s="28">
        <v>24</v>
      </c>
      <c r="B23" s="119">
        <v>165.1</v>
      </c>
      <c r="C23" s="119">
        <v>157.1</v>
      </c>
      <c r="D23" s="119">
        <v>54.1</v>
      </c>
      <c r="E23" s="119">
        <v>49.9</v>
      </c>
      <c r="F23" s="119">
        <v>87.9</v>
      </c>
      <c r="G23" s="119">
        <v>85</v>
      </c>
    </row>
    <row r="24" spans="1:7" s="14" customFormat="1" ht="18" customHeight="1">
      <c r="A24" s="28">
        <v>25</v>
      </c>
      <c r="B24" s="119">
        <v>164.7</v>
      </c>
      <c r="C24" s="119">
        <v>156.7</v>
      </c>
      <c r="D24" s="119">
        <v>53.6</v>
      </c>
      <c r="E24" s="119">
        <v>49.7</v>
      </c>
      <c r="F24" s="119">
        <v>87.7</v>
      </c>
      <c r="G24" s="119">
        <v>84.8</v>
      </c>
    </row>
    <row r="25" spans="1:7" s="7" customFormat="1" ht="18" customHeight="1">
      <c r="A25" s="141">
        <v>26</v>
      </c>
      <c r="B25" s="367">
        <v>164.9</v>
      </c>
      <c r="C25" s="367">
        <v>156.4</v>
      </c>
      <c r="D25" s="367">
        <v>53.8</v>
      </c>
      <c r="E25" s="367">
        <v>49.5</v>
      </c>
      <c r="F25" s="367">
        <v>87.7</v>
      </c>
      <c r="G25" s="367">
        <v>84.7</v>
      </c>
    </row>
    <row r="26" spans="1:7" ht="18" customHeight="1" thickBot="1">
      <c r="A26" s="34"/>
      <c r="B26" s="125"/>
      <c r="C26" s="120"/>
      <c r="D26" s="120"/>
      <c r="E26" s="120"/>
      <c r="F26" s="120"/>
      <c r="G26" s="120"/>
    </row>
    <row r="27" spans="1:7" ht="18" customHeight="1">
      <c r="A27" s="35" t="s">
        <v>435</v>
      </c>
      <c r="B27" s="118"/>
      <c r="C27" s="119"/>
      <c r="D27" s="119"/>
      <c r="E27" s="119"/>
      <c r="F27" s="119"/>
      <c r="G27" s="119"/>
    </row>
    <row r="28" spans="1:7" ht="13.5">
      <c r="A28" s="50"/>
      <c r="B28" s="126"/>
      <c r="C28" s="126"/>
      <c r="D28" s="126"/>
      <c r="E28" s="126"/>
      <c r="F28" s="126"/>
      <c r="G28" s="126"/>
    </row>
    <row r="29" spans="1:7" ht="13.5">
      <c r="A29" s="50"/>
      <c r="B29" s="14"/>
      <c r="C29" s="14"/>
      <c r="D29" s="14"/>
      <c r="E29" s="14"/>
      <c r="F29" s="14"/>
      <c r="G29" s="14"/>
    </row>
  </sheetData>
  <sheetProtection/>
  <mergeCells count="9">
    <mergeCell ref="B6:C6"/>
    <mergeCell ref="B13:C13"/>
    <mergeCell ref="B20:C20"/>
    <mergeCell ref="A1:G1"/>
    <mergeCell ref="E2:G2"/>
    <mergeCell ref="A3:A4"/>
    <mergeCell ref="B3:C3"/>
    <mergeCell ref="D3:E3"/>
    <mergeCell ref="F3:G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1.50390625" style="370" customWidth="1"/>
    <col min="2" max="2" width="11.375" style="371" customWidth="1"/>
    <col min="3" max="3" width="8.375" style="370" customWidth="1"/>
    <col min="4" max="4" width="8.125" style="370" customWidth="1"/>
    <col min="5" max="12" width="7.75390625" style="370" customWidth="1"/>
    <col min="13" max="13" width="7.25390625" style="370" customWidth="1"/>
    <col min="14" max="16384" width="9.00390625" style="370" customWidth="1"/>
  </cols>
  <sheetData>
    <row r="1" spans="1:13" s="171" customFormat="1" ht="19.5" customHeight="1">
      <c r="A1" s="391" t="s">
        <v>298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2:13" s="14" customFormat="1" ht="4.5" customHeight="1">
      <c r="B2" s="43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s="14" customFormat="1" ht="16.5" customHeight="1">
      <c r="A3" s="432" t="s">
        <v>359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</row>
    <row r="4" spans="1:13" s="57" customFormat="1" ht="4.5" customHeight="1" thickBot="1">
      <c r="A4" s="108"/>
      <c r="B4" s="109"/>
      <c r="C4" s="108"/>
      <c r="D4" s="108"/>
      <c r="E4" s="108"/>
      <c r="F4" s="108"/>
      <c r="G4" s="108"/>
      <c r="H4" s="108"/>
      <c r="I4" s="108"/>
      <c r="J4" s="108"/>
      <c r="K4" s="108"/>
      <c r="L4" s="144"/>
      <c r="M4" s="285"/>
    </row>
    <row r="5" spans="1:13" s="57" customFormat="1" ht="2.25" customHeight="1">
      <c r="A5" s="110"/>
      <c r="B5" s="111"/>
      <c r="C5" s="112"/>
      <c r="D5" s="286"/>
      <c r="E5" s="286"/>
      <c r="F5" s="287"/>
      <c r="G5" s="286"/>
      <c r="H5" s="286"/>
      <c r="I5" s="287"/>
      <c r="J5" s="286"/>
      <c r="K5" s="288"/>
      <c r="L5" s="288"/>
      <c r="M5" s="289"/>
    </row>
    <row r="6" spans="1:13" s="57" customFormat="1" ht="60" customHeight="1">
      <c r="A6" s="28" t="s">
        <v>217</v>
      </c>
      <c r="B6" s="28" t="s">
        <v>297</v>
      </c>
      <c r="C6" s="113" t="s">
        <v>15</v>
      </c>
      <c r="D6" s="267" t="s">
        <v>14</v>
      </c>
      <c r="E6" s="267" t="s">
        <v>296</v>
      </c>
      <c r="F6" s="290" t="s">
        <v>17</v>
      </c>
      <c r="G6" s="291" t="s">
        <v>295</v>
      </c>
      <c r="H6" s="291" t="s">
        <v>294</v>
      </c>
      <c r="I6" s="290" t="s">
        <v>360</v>
      </c>
      <c r="J6" s="291" t="s">
        <v>293</v>
      </c>
      <c r="K6" s="269" t="s">
        <v>18</v>
      </c>
      <c r="L6" s="269" t="s">
        <v>376</v>
      </c>
      <c r="M6" s="269" t="s">
        <v>375</v>
      </c>
    </row>
    <row r="7" spans="1:13" s="57" customFormat="1" ht="3" customHeight="1">
      <c r="A7" s="66"/>
      <c r="B7" s="66"/>
      <c r="C7" s="114"/>
      <c r="D7" s="268"/>
      <c r="E7" s="292"/>
      <c r="F7" s="293"/>
      <c r="G7" s="294"/>
      <c r="H7" s="292"/>
      <c r="I7" s="293"/>
      <c r="J7" s="292"/>
      <c r="K7" s="270"/>
      <c r="L7" s="270"/>
      <c r="M7" s="295"/>
    </row>
    <row r="8" spans="1:13" s="57" customFormat="1" ht="6" customHeight="1">
      <c r="A8" s="50"/>
      <c r="B8" s="28"/>
      <c r="C8" s="98"/>
      <c r="D8" s="115"/>
      <c r="E8" s="115"/>
      <c r="F8" s="115"/>
      <c r="G8" s="115"/>
      <c r="H8" s="115"/>
      <c r="I8" s="115"/>
      <c r="J8" s="115"/>
      <c r="K8" s="115"/>
      <c r="L8" s="115"/>
      <c r="M8" s="285"/>
    </row>
    <row r="9" spans="1:13" s="14" customFormat="1" ht="18" customHeight="1">
      <c r="A9" s="404" t="s">
        <v>479</v>
      </c>
      <c r="B9" s="336" t="s">
        <v>19</v>
      </c>
      <c r="C9" s="337">
        <f>SUM(D9:M9)</f>
        <v>553849</v>
      </c>
      <c r="D9" s="229">
        <v>101087</v>
      </c>
      <c r="E9" s="229">
        <v>62622</v>
      </c>
      <c r="F9" s="229">
        <v>55776</v>
      </c>
      <c r="G9" s="229">
        <v>74427</v>
      </c>
      <c r="H9" s="229">
        <v>61066</v>
      </c>
      <c r="I9" s="229">
        <v>39733</v>
      </c>
      <c r="J9" s="229">
        <v>40107</v>
      </c>
      <c r="K9" s="229">
        <v>64223</v>
      </c>
      <c r="L9" s="229">
        <v>27250</v>
      </c>
      <c r="M9" s="225">
        <v>27558</v>
      </c>
    </row>
    <row r="10" spans="1:13" s="14" customFormat="1" ht="18" customHeight="1">
      <c r="A10" s="404"/>
      <c r="B10" s="336" t="s">
        <v>16</v>
      </c>
      <c r="C10" s="337">
        <f>SUM(D10:M10)</f>
        <v>460733</v>
      </c>
      <c r="D10" s="229">
        <f>D9-D11</f>
        <v>86278</v>
      </c>
      <c r="E10" s="229">
        <f aca="true" t="shared" si="0" ref="E10:K10">E9-E11</f>
        <v>50926</v>
      </c>
      <c r="F10" s="229">
        <f t="shared" si="0"/>
        <v>44336</v>
      </c>
      <c r="G10" s="229">
        <f t="shared" si="0"/>
        <v>59973</v>
      </c>
      <c r="H10" s="229">
        <f t="shared" si="0"/>
        <v>52004</v>
      </c>
      <c r="I10" s="229">
        <f t="shared" si="0"/>
        <v>35359</v>
      </c>
      <c r="J10" s="229">
        <f t="shared" si="0"/>
        <v>32060</v>
      </c>
      <c r="K10" s="229">
        <f t="shared" si="0"/>
        <v>44989</v>
      </c>
      <c r="L10" s="229">
        <v>27250</v>
      </c>
      <c r="M10" s="225">
        <v>27558</v>
      </c>
    </row>
    <row r="11" spans="1:13" s="14" customFormat="1" ht="18" customHeight="1">
      <c r="A11" s="404"/>
      <c r="B11" s="336" t="s">
        <v>292</v>
      </c>
      <c r="C11" s="337">
        <f>SUM(D11:M11)</f>
        <v>93116</v>
      </c>
      <c r="D11" s="229">
        <v>14809</v>
      </c>
      <c r="E11" s="229">
        <v>11696</v>
      </c>
      <c r="F11" s="229">
        <v>11440</v>
      </c>
      <c r="G11" s="229">
        <v>14454</v>
      </c>
      <c r="H11" s="229">
        <v>9062</v>
      </c>
      <c r="I11" s="229">
        <v>4374</v>
      </c>
      <c r="J11" s="229">
        <v>8047</v>
      </c>
      <c r="K11" s="240">
        <v>19234</v>
      </c>
      <c r="L11" s="240" t="s">
        <v>257</v>
      </c>
      <c r="M11" s="296" t="s">
        <v>257</v>
      </c>
    </row>
    <row r="12" spans="1:13" s="14" customFormat="1" ht="10.5" customHeight="1">
      <c r="A12" s="43"/>
      <c r="B12" s="338"/>
      <c r="C12" s="337"/>
      <c r="D12" s="339"/>
      <c r="E12" s="339"/>
      <c r="F12" s="339"/>
      <c r="G12" s="339"/>
      <c r="H12" s="339"/>
      <c r="I12" s="339"/>
      <c r="J12" s="339"/>
      <c r="K12" s="340"/>
      <c r="L12" s="340"/>
      <c r="M12" s="198"/>
    </row>
    <row r="13" spans="1:13" s="14" customFormat="1" ht="18" customHeight="1">
      <c r="A13" s="392">
        <v>22</v>
      </c>
      <c r="B13" s="116" t="s">
        <v>19</v>
      </c>
      <c r="C13" s="106">
        <f>SUM(D13:M13)</f>
        <v>582794</v>
      </c>
      <c r="D13" s="198">
        <v>102061</v>
      </c>
      <c r="E13" s="198">
        <v>74165</v>
      </c>
      <c r="F13" s="198">
        <v>57216</v>
      </c>
      <c r="G13" s="198">
        <v>75247</v>
      </c>
      <c r="H13" s="198">
        <v>59209</v>
      </c>
      <c r="I13" s="198">
        <v>42953</v>
      </c>
      <c r="J13" s="198">
        <v>42198</v>
      </c>
      <c r="K13" s="198">
        <v>76576</v>
      </c>
      <c r="L13" s="198">
        <v>26943</v>
      </c>
      <c r="M13" s="239">
        <v>26226</v>
      </c>
    </row>
    <row r="14" spans="1:13" s="14" customFormat="1" ht="18" customHeight="1">
      <c r="A14" s="392"/>
      <c r="B14" s="116" t="s">
        <v>16</v>
      </c>
      <c r="C14" s="106">
        <f>SUM(D14:M14)</f>
        <v>493673</v>
      </c>
      <c r="D14" s="198">
        <v>87303</v>
      </c>
      <c r="E14" s="198">
        <v>62286</v>
      </c>
      <c r="F14" s="198">
        <v>46240</v>
      </c>
      <c r="G14" s="198">
        <v>61369</v>
      </c>
      <c r="H14" s="198">
        <v>50860</v>
      </c>
      <c r="I14" s="198">
        <v>38947</v>
      </c>
      <c r="J14" s="198">
        <v>34618</v>
      </c>
      <c r="K14" s="198">
        <v>58881</v>
      </c>
      <c r="L14" s="198">
        <v>26943</v>
      </c>
      <c r="M14" s="239">
        <v>26226</v>
      </c>
    </row>
    <row r="15" spans="1:13" s="14" customFormat="1" ht="18" customHeight="1">
      <c r="A15" s="392"/>
      <c r="B15" s="116" t="s">
        <v>292</v>
      </c>
      <c r="C15" s="106">
        <f>SUM(D15:M15)</f>
        <v>89121</v>
      </c>
      <c r="D15" s="198">
        <v>14758</v>
      </c>
      <c r="E15" s="198">
        <v>11879</v>
      </c>
      <c r="F15" s="198">
        <v>10976</v>
      </c>
      <c r="G15" s="198">
        <v>13878</v>
      </c>
      <c r="H15" s="198">
        <v>8349</v>
      </c>
      <c r="I15" s="198">
        <v>4006</v>
      </c>
      <c r="J15" s="198">
        <v>7580</v>
      </c>
      <c r="K15" s="239">
        <v>17695</v>
      </c>
      <c r="L15" s="239" t="s">
        <v>257</v>
      </c>
      <c r="M15" s="239" t="s">
        <v>257</v>
      </c>
    </row>
    <row r="16" spans="1:13" s="14" customFormat="1" ht="10.5" customHeight="1">
      <c r="A16" s="92"/>
      <c r="B16" s="116"/>
      <c r="C16" s="31"/>
      <c r="D16" s="198"/>
      <c r="E16" s="198"/>
      <c r="F16" s="198"/>
      <c r="G16" s="198"/>
      <c r="H16" s="198"/>
      <c r="I16" s="198"/>
      <c r="J16" s="198"/>
      <c r="K16" s="239"/>
      <c r="L16" s="239"/>
      <c r="M16" s="198"/>
    </row>
    <row r="17" spans="1:13" s="14" customFormat="1" ht="18" customHeight="1">
      <c r="A17" s="392">
        <v>23</v>
      </c>
      <c r="B17" s="116" t="s">
        <v>19</v>
      </c>
      <c r="C17" s="106">
        <f>SUM(D17:M17)</f>
        <v>565042</v>
      </c>
      <c r="D17" s="198">
        <v>106879</v>
      </c>
      <c r="E17" s="198">
        <v>74258</v>
      </c>
      <c r="F17" s="198">
        <v>56840</v>
      </c>
      <c r="G17" s="198">
        <v>75920</v>
      </c>
      <c r="H17" s="198">
        <v>56030</v>
      </c>
      <c r="I17" s="198">
        <v>45548</v>
      </c>
      <c r="J17" s="198">
        <v>41368</v>
      </c>
      <c r="K17" s="198">
        <v>56385</v>
      </c>
      <c r="L17" s="198">
        <v>26323</v>
      </c>
      <c r="M17" s="239">
        <v>25491</v>
      </c>
    </row>
    <row r="18" spans="1:13" s="14" customFormat="1" ht="18" customHeight="1">
      <c r="A18" s="392"/>
      <c r="B18" s="116" t="s">
        <v>16</v>
      </c>
      <c r="C18" s="106">
        <f>SUM(D18:M18)</f>
        <v>477669</v>
      </c>
      <c r="D18" s="198">
        <v>92936</v>
      </c>
      <c r="E18" s="198">
        <v>61937</v>
      </c>
      <c r="F18" s="198">
        <v>45750</v>
      </c>
      <c r="G18" s="198">
        <v>61793</v>
      </c>
      <c r="H18" s="198">
        <v>48122</v>
      </c>
      <c r="I18" s="198">
        <v>41951</v>
      </c>
      <c r="J18" s="198">
        <v>34528</v>
      </c>
      <c r="K18" s="198">
        <v>38838</v>
      </c>
      <c r="L18" s="198">
        <v>26323</v>
      </c>
      <c r="M18" s="239">
        <v>25491</v>
      </c>
    </row>
    <row r="19" spans="1:13" s="14" customFormat="1" ht="18" customHeight="1">
      <c r="A19" s="392"/>
      <c r="B19" s="116" t="s">
        <v>292</v>
      </c>
      <c r="C19" s="106">
        <f>SUM(D19:M19)</f>
        <v>87373</v>
      </c>
      <c r="D19" s="198">
        <v>13943</v>
      </c>
      <c r="E19" s="198">
        <v>12321</v>
      </c>
      <c r="F19" s="198">
        <v>11090</v>
      </c>
      <c r="G19" s="198">
        <v>14127</v>
      </c>
      <c r="H19" s="198">
        <v>7908</v>
      </c>
      <c r="I19" s="198">
        <v>3597</v>
      </c>
      <c r="J19" s="198">
        <v>6840</v>
      </c>
      <c r="K19" s="239">
        <v>17547</v>
      </c>
      <c r="L19" s="239" t="s">
        <v>257</v>
      </c>
      <c r="M19" s="239" t="s">
        <v>257</v>
      </c>
    </row>
    <row r="20" spans="1:13" s="14" customFormat="1" ht="10.5" customHeight="1">
      <c r="A20" s="92"/>
      <c r="B20" s="116"/>
      <c r="C20" s="31"/>
      <c r="D20" s="198"/>
      <c r="E20" s="198"/>
      <c r="F20" s="198"/>
      <c r="G20" s="198"/>
      <c r="H20" s="198"/>
      <c r="I20" s="198"/>
      <c r="J20" s="198"/>
      <c r="K20" s="239"/>
      <c r="L20" s="239"/>
      <c r="M20" s="198"/>
    </row>
    <row r="21" spans="1:13" s="14" customFormat="1" ht="18" customHeight="1">
      <c r="A21" s="392">
        <v>24</v>
      </c>
      <c r="B21" s="116" t="s">
        <v>19</v>
      </c>
      <c r="C21" s="106">
        <f aca="true" t="shared" si="1" ref="C21:C26">SUM(D21:M21)</f>
        <v>527384</v>
      </c>
      <c r="D21" s="239">
        <v>46483</v>
      </c>
      <c r="E21" s="239">
        <v>69771</v>
      </c>
      <c r="F21" s="239">
        <v>63836</v>
      </c>
      <c r="G21" s="239">
        <v>80759</v>
      </c>
      <c r="H21" s="239">
        <v>61804</v>
      </c>
      <c r="I21" s="239">
        <v>45660</v>
      </c>
      <c r="J21" s="239">
        <v>40459</v>
      </c>
      <c r="K21" s="239">
        <v>57473</v>
      </c>
      <c r="L21" s="239">
        <v>34820</v>
      </c>
      <c r="M21" s="239">
        <v>26319</v>
      </c>
    </row>
    <row r="22" spans="1:13" s="14" customFormat="1" ht="18" customHeight="1">
      <c r="A22" s="392"/>
      <c r="B22" s="116" t="s">
        <v>16</v>
      </c>
      <c r="C22" s="106">
        <f t="shared" si="1"/>
        <v>449395</v>
      </c>
      <c r="D22" s="239">
        <f aca="true" t="shared" si="2" ref="D22:K22">D21-D23</f>
        <v>39586</v>
      </c>
      <c r="E22" s="239">
        <f t="shared" si="2"/>
        <v>57992</v>
      </c>
      <c r="F22" s="239">
        <f t="shared" si="2"/>
        <v>53454</v>
      </c>
      <c r="G22" s="239">
        <f t="shared" si="2"/>
        <v>67036</v>
      </c>
      <c r="H22" s="239">
        <f t="shared" si="2"/>
        <v>53909</v>
      </c>
      <c r="I22" s="239">
        <f t="shared" si="2"/>
        <v>42094</v>
      </c>
      <c r="J22" s="239">
        <f t="shared" si="2"/>
        <v>33777</v>
      </c>
      <c r="K22" s="239">
        <f t="shared" si="2"/>
        <v>40408</v>
      </c>
      <c r="L22" s="239">
        <v>34820</v>
      </c>
      <c r="M22" s="239">
        <v>26319</v>
      </c>
    </row>
    <row r="23" spans="1:13" s="14" customFormat="1" ht="18" customHeight="1">
      <c r="A23" s="392"/>
      <c r="B23" s="116" t="s">
        <v>292</v>
      </c>
      <c r="C23" s="106">
        <f t="shared" si="1"/>
        <v>77989</v>
      </c>
      <c r="D23" s="239">
        <v>6897</v>
      </c>
      <c r="E23" s="239">
        <v>11779</v>
      </c>
      <c r="F23" s="239">
        <v>10382</v>
      </c>
      <c r="G23" s="239">
        <v>13723</v>
      </c>
      <c r="H23" s="239">
        <v>7895</v>
      </c>
      <c r="I23" s="239">
        <v>3566</v>
      </c>
      <c r="J23" s="239">
        <v>6682</v>
      </c>
      <c r="K23" s="239">
        <v>17065</v>
      </c>
      <c r="L23" s="239" t="s">
        <v>510</v>
      </c>
      <c r="M23" s="239" t="s">
        <v>510</v>
      </c>
    </row>
    <row r="24" spans="1:13" s="7" customFormat="1" ht="18" customHeight="1">
      <c r="A24" s="471">
        <v>25</v>
      </c>
      <c r="B24" s="145" t="s">
        <v>19</v>
      </c>
      <c r="C24" s="143">
        <f t="shared" si="1"/>
        <v>577978</v>
      </c>
      <c r="D24" s="350">
        <v>100859</v>
      </c>
      <c r="E24" s="350">
        <v>73564</v>
      </c>
      <c r="F24" s="350">
        <v>59885</v>
      </c>
      <c r="G24" s="350">
        <v>80488</v>
      </c>
      <c r="H24" s="350">
        <v>62344</v>
      </c>
      <c r="I24" s="350">
        <v>48628</v>
      </c>
      <c r="J24" s="350">
        <v>42887</v>
      </c>
      <c r="K24" s="350">
        <v>57998</v>
      </c>
      <c r="L24" s="350">
        <v>25607</v>
      </c>
      <c r="M24" s="350">
        <v>25718</v>
      </c>
    </row>
    <row r="25" spans="1:13" s="7" customFormat="1" ht="18" customHeight="1">
      <c r="A25" s="471"/>
      <c r="B25" s="145" t="s">
        <v>16</v>
      </c>
      <c r="C25" s="143">
        <f t="shared" si="1"/>
        <v>494346</v>
      </c>
      <c r="D25" s="350">
        <v>87416</v>
      </c>
      <c r="E25" s="350">
        <v>61563</v>
      </c>
      <c r="F25" s="350">
        <v>49644</v>
      </c>
      <c r="G25" s="350">
        <v>66664</v>
      </c>
      <c r="H25" s="350">
        <v>54444</v>
      </c>
      <c r="I25" s="350">
        <v>44856</v>
      </c>
      <c r="J25" s="350">
        <v>36480</v>
      </c>
      <c r="K25" s="350">
        <v>41954</v>
      </c>
      <c r="L25" s="350">
        <v>25607</v>
      </c>
      <c r="M25" s="350">
        <v>25718</v>
      </c>
    </row>
    <row r="26" spans="1:13" s="7" customFormat="1" ht="18" customHeight="1">
      <c r="A26" s="471"/>
      <c r="B26" s="145" t="s">
        <v>292</v>
      </c>
      <c r="C26" s="143">
        <f t="shared" si="1"/>
        <v>83632</v>
      </c>
      <c r="D26" s="350">
        <v>13443</v>
      </c>
      <c r="E26" s="350">
        <v>12001</v>
      </c>
      <c r="F26" s="350">
        <v>10241</v>
      </c>
      <c r="G26" s="350">
        <v>13824</v>
      </c>
      <c r="H26" s="350">
        <v>7900</v>
      </c>
      <c r="I26" s="350">
        <v>3772</v>
      </c>
      <c r="J26" s="350">
        <v>6407</v>
      </c>
      <c r="K26" s="350">
        <v>16044</v>
      </c>
      <c r="L26" s="350" t="s">
        <v>510</v>
      </c>
      <c r="M26" s="350" t="s">
        <v>510</v>
      </c>
    </row>
    <row r="27" spans="1:13" s="14" customFormat="1" ht="6" customHeight="1" thickBot="1">
      <c r="A27" s="25"/>
      <c r="B27" s="34"/>
      <c r="C27" s="107"/>
      <c r="D27" s="193"/>
      <c r="E27" s="193"/>
      <c r="F27" s="193"/>
      <c r="G27" s="193"/>
      <c r="H27" s="193"/>
      <c r="I27" s="193"/>
      <c r="J27" s="193"/>
      <c r="K27" s="205"/>
      <c r="L27" s="205"/>
      <c r="M27" s="193"/>
    </row>
    <row r="28" spans="1:13" s="18" customFormat="1" ht="18" customHeight="1">
      <c r="A28" s="14" t="s">
        <v>436</v>
      </c>
      <c r="B28" s="96"/>
      <c r="D28" s="224"/>
      <c r="E28" s="224"/>
      <c r="F28" s="224"/>
      <c r="G28" s="224"/>
      <c r="H28" s="224"/>
      <c r="I28" s="224"/>
      <c r="J28" s="224"/>
      <c r="K28" s="224"/>
      <c r="L28" s="224"/>
      <c r="M28" s="224"/>
    </row>
    <row r="29" spans="2:3" s="14" customFormat="1" ht="13.5">
      <c r="B29" s="43"/>
      <c r="C29" s="48"/>
    </row>
    <row r="30" s="14" customFormat="1" ht="13.5">
      <c r="B30" s="43"/>
    </row>
    <row r="31" s="14" customFormat="1" ht="13.5">
      <c r="B31" s="43"/>
    </row>
    <row r="32" s="14" customFormat="1" ht="13.5">
      <c r="B32" s="43"/>
    </row>
    <row r="33" s="14" customFormat="1" ht="13.5">
      <c r="B33" s="43"/>
    </row>
    <row r="34" s="14" customFormat="1" ht="13.5">
      <c r="B34" s="43"/>
    </row>
    <row r="35" s="14" customFormat="1" ht="13.5">
      <c r="B35" s="43"/>
    </row>
    <row r="36" s="57" customFormat="1" ht="13.5">
      <c r="B36" s="117"/>
    </row>
    <row r="37" s="57" customFormat="1" ht="13.5">
      <c r="B37" s="117"/>
    </row>
    <row r="38" s="57" customFormat="1" ht="13.5">
      <c r="B38" s="117"/>
    </row>
    <row r="39" s="57" customFormat="1" ht="13.5">
      <c r="B39" s="117"/>
    </row>
    <row r="40" s="57" customFormat="1" ht="13.5">
      <c r="B40" s="117"/>
    </row>
    <row r="41" s="57" customFormat="1" ht="13.5">
      <c r="B41" s="117"/>
    </row>
    <row r="42" s="57" customFormat="1" ht="13.5">
      <c r="B42" s="117"/>
    </row>
    <row r="43" s="57" customFormat="1" ht="13.5">
      <c r="B43" s="117"/>
    </row>
    <row r="44" s="57" customFormat="1" ht="13.5">
      <c r="B44" s="117"/>
    </row>
    <row r="45" s="57" customFormat="1" ht="13.5">
      <c r="B45" s="117"/>
    </row>
    <row r="46" s="57" customFormat="1" ht="13.5">
      <c r="B46" s="117"/>
    </row>
    <row r="47" s="57" customFormat="1" ht="13.5">
      <c r="B47" s="117"/>
    </row>
    <row r="48" s="57" customFormat="1" ht="13.5">
      <c r="B48" s="117"/>
    </row>
    <row r="49" s="57" customFormat="1" ht="13.5">
      <c r="B49" s="117"/>
    </row>
    <row r="50" s="57" customFormat="1" ht="13.5">
      <c r="B50" s="117"/>
    </row>
    <row r="51" s="57" customFormat="1" ht="13.5">
      <c r="B51" s="117"/>
    </row>
    <row r="52" s="57" customFormat="1" ht="13.5">
      <c r="B52" s="117"/>
    </row>
    <row r="53" s="57" customFormat="1" ht="13.5">
      <c r="B53" s="117"/>
    </row>
    <row r="54" s="57" customFormat="1" ht="13.5">
      <c r="B54" s="117"/>
    </row>
  </sheetData>
  <sheetProtection/>
  <mergeCells count="7">
    <mergeCell ref="A24:A26"/>
    <mergeCell ref="A1:M1"/>
    <mergeCell ref="A3:M3"/>
    <mergeCell ref="A9:A11"/>
    <mergeCell ref="A13:A15"/>
    <mergeCell ref="A17:A19"/>
    <mergeCell ref="A21:A23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3.00390625" style="14" customWidth="1"/>
    <col min="2" max="2" width="14.625" style="43" customWidth="1"/>
    <col min="3" max="5" width="23.00390625" style="14" customWidth="1"/>
    <col min="6" max="6" width="17.50390625" style="14" customWidth="1"/>
    <col min="7" max="16384" width="9.00390625" style="14" customWidth="1"/>
  </cols>
  <sheetData>
    <row r="1" spans="1:5" ht="18">
      <c r="A1" s="393" t="s">
        <v>358</v>
      </c>
      <c r="B1" s="393"/>
      <c r="C1" s="393"/>
      <c r="D1" s="393"/>
      <c r="E1" s="393"/>
    </row>
    <row r="2" spans="1:5" ht="15.75" thickBot="1">
      <c r="A2" s="25"/>
      <c r="B2" s="34"/>
      <c r="C2" s="283"/>
      <c r="D2" s="283"/>
      <c r="E2" s="283"/>
    </row>
    <row r="3" spans="1:6" ht="14.25">
      <c r="A3" s="472" t="s">
        <v>217</v>
      </c>
      <c r="B3" s="474" t="s">
        <v>417</v>
      </c>
      <c r="C3" s="476" t="s">
        <v>20</v>
      </c>
      <c r="D3" s="476" t="s">
        <v>21</v>
      </c>
      <c r="E3" s="478" t="s">
        <v>22</v>
      </c>
      <c r="F3" s="179"/>
    </row>
    <row r="4" spans="1:6" ht="14.25">
      <c r="A4" s="473"/>
      <c r="B4" s="475"/>
      <c r="C4" s="477"/>
      <c r="D4" s="477"/>
      <c r="E4" s="479"/>
      <c r="F4" s="179"/>
    </row>
    <row r="5" spans="1:6" ht="14.25">
      <c r="A5" s="179"/>
      <c r="B5" s="352"/>
      <c r="C5" s="339"/>
      <c r="D5" s="339"/>
      <c r="E5" s="339"/>
      <c r="F5" s="179"/>
    </row>
    <row r="6" spans="1:6" ht="16.5" customHeight="1">
      <c r="A6" s="480" t="s">
        <v>479</v>
      </c>
      <c r="B6" s="341" t="s">
        <v>414</v>
      </c>
      <c r="C6" s="177">
        <v>52</v>
      </c>
      <c r="D6" s="177">
        <v>51</v>
      </c>
      <c r="E6" s="177">
        <v>52</v>
      </c>
      <c r="F6" s="339"/>
    </row>
    <row r="7" spans="1:6" ht="16.5" customHeight="1">
      <c r="A7" s="480"/>
      <c r="B7" s="341" t="s">
        <v>415</v>
      </c>
      <c r="C7" s="177">
        <v>5491</v>
      </c>
      <c r="D7" s="177">
        <v>8609</v>
      </c>
      <c r="E7" s="177">
        <v>10036</v>
      </c>
      <c r="F7" s="339"/>
    </row>
    <row r="8" spans="1:6" ht="16.5" customHeight="1">
      <c r="A8" s="480"/>
      <c r="B8" s="341" t="s">
        <v>416</v>
      </c>
      <c r="C8" s="177">
        <v>108</v>
      </c>
      <c r="D8" s="177">
        <v>172</v>
      </c>
      <c r="E8" s="177">
        <v>205</v>
      </c>
      <c r="F8" s="339"/>
    </row>
    <row r="9" spans="1:6" ht="15" customHeight="1">
      <c r="A9" s="327"/>
      <c r="B9" s="341"/>
      <c r="C9" s="177"/>
      <c r="D9" s="177"/>
      <c r="E9" s="177"/>
      <c r="F9" s="339"/>
    </row>
    <row r="10" spans="1:6" ht="16.5" customHeight="1">
      <c r="A10" s="480">
        <v>22</v>
      </c>
      <c r="B10" s="341" t="s">
        <v>414</v>
      </c>
      <c r="C10" s="177">
        <v>53</v>
      </c>
      <c r="D10" s="177">
        <v>53</v>
      </c>
      <c r="E10" s="177">
        <v>53</v>
      </c>
      <c r="F10" s="339"/>
    </row>
    <row r="11" spans="1:6" ht="16.5" customHeight="1">
      <c r="A11" s="480"/>
      <c r="B11" s="341" t="s">
        <v>415</v>
      </c>
      <c r="C11" s="177">
        <v>6413</v>
      </c>
      <c r="D11" s="177">
        <v>10594</v>
      </c>
      <c r="E11" s="177">
        <v>13044</v>
      </c>
      <c r="F11" s="339"/>
    </row>
    <row r="12" spans="1:6" ht="16.5" customHeight="1">
      <c r="A12" s="480"/>
      <c r="B12" s="341" t="s">
        <v>416</v>
      </c>
      <c r="C12" s="177">
        <v>121</v>
      </c>
      <c r="D12" s="177">
        <v>199.88679245283018</v>
      </c>
      <c r="E12" s="177">
        <v>246.11320754716982</v>
      </c>
      <c r="F12" s="339"/>
    </row>
    <row r="13" spans="1:6" ht="15" customHeight="1">
      <c r="A13" s="327"/>
      <c r="B13" s="341"/>
      <c r="C13" s="177"/>
      <c r="D13" s="177"/>
      <c r="E13" s="177"/>
      <c r="F13" s="339"/>
    </row>
    <row r="14" spans="1:6" ht="16.5" customHeight="1">
      <c r="A14" s="480">
        <v>23</v>
      </c>
      <c r="B14" s="341" t="s">
        <v>414</v>
      </c>
      <c r="C14" s="177">
        <v>54</v>
      </c>
      <c r="D14" s="177">
        <v>54</v>
      </c>
      <c r="E14" s="177">
        <v>54</v>
      </c>
      <c r="F14" s="339"/>
    </row>
    <row r="15" spans="1:6" ht="16.5" customHeight="1">
      <c r="A15" s="480"/>
      <c r="B15" s="341" t="s">
        <v>415</v>
      </c>
      <c r="C15" s="177">
        <v>6358</v>
      </c>
      <c r="D15" s="177">
        <v>9147</v>
      </c>
      <c r="E15" s="177">
        <v>12487</v>
      </c>
      <c r="F15" s="339"/>
    </row>
    <row r="16" spans="1:6" ht="16.5" customHeight="1">
      <c r="A16" s="480"/>
      <c r="B16" s="341" t="s">
        <v>416</v>
      </c>
      <c r="C16" s="177">
        <v>118</v>
      </c>
      <c r="D16" s="177">
        <v>169</v>
      </c>
      <c r="E16" s="177">
        <v>231</v>
      </c>
      <c r="F16" s="339"/>
    </row>
    <row r="17" spans="1:6" ht="15" customHeight="1">
      <c r="A17" s="327"/>
      <c r="B17" s="341"/>
      <c r="C17" s="177"/>
      <c r="D17" s="177"/>
      <c r="E17" s="177"/>
      <c r="F17" s="339"/>
    </row>
    <row r="18" spans="1:6" ht="16.5" customHeight="1">
      <c r="A18" s="480">
        <v>24</v>
      </c>
      <c r="B18" s="341" t="s">
        <v>414</v>
      </c>
      <c r="C18" s="177">
        <v>49</v>
      </c>
      <c r="D18" s="177">
        <v>49</v>
      </c>
      <c r="E18" s="177">
        <v>48</v>
      </c>
      <c r="F18" s="339"/>
    </row>
    <row r="19" spans="1:6" ht="16.5" customHeight="1">
      <c r="A19" s="480"/>
      <c r="B19" s="341" t="s">
        <v>415</v>
      </c>
      <c r="C19" s="177">
        <v>5951</v>
      </c>
      <c r="D19" s="177">
        <v>8601</v>
      </c>
      <c r="E19" s="177">
        <v>11572</v>
      </c>
      <c r="F19" s="339"/>
    </row>
    <row r="20" spans="1:6" ht="16.5" customHeight="1">
      <c r="A20" s="480"/>
      <c r="B20" s="341" t="s">
        <v>416</v>
      </c>
      <c r="C20" s="177">
        <f>C19/C18</f>
        <v>121.44897959183673</v>
      </c>
      <c r="D20" s="177">
        <f>D19/D18</f>
        <v>175.53061224489795</v>
      </c>
      <c r="E20" s="177">
        <f>E19/E18</f>
        <v>241.08333333333334</v>
      </c>
      <c r="F20" s="339"/>
    </row>
    <row r="21" spans="1:6" ht="15" customHeight="1">
      <c r="A21" s="327"/>
      <c r="B21" s="341"/>
      <c r="C21" s="177"/>
      <c r="D21" s="177"/>
      <c r="E21" s="177"/>
      <c r="F21" s="339"/>
    </row>
    <row r="22" spans="1:6" s="7" customFormat="1" ht="16.5" customHeight="1">
      <c r="A22" s="481">
        <v>25</v>
      </c>
      <c r="B22" s="353" t="s">
        <v>414</v>
      </c>
      <c r="C22" s="176">
        <v>49</v>
      </c>
      <c r="D22" s="176">
        <v>49</v>
      </c>
      <c r="E22" s="176">
        <v>49</v>
      </c>
      <c r="F22" s="354"/>
    </row>
    <row r="23" spans="1:6" s="7" customFormat="1" ht="16.5" customHeight="1">
      <c r="A23" s="481"/>
      <c r="B23" s="353" t="s">
        <v>415</v>
      </c>
      <c r="C23" s="176">
        <v>5940</v>
      </c>
      <c r="D23" s="176">
        <v>9113</v>
      </c>
      <c r="E23" s="176">
        <v>11798</v>
      </c>
      <c r="F23" s="354"/>
    </row>
    <row r="24" spans="1:6" s="7" customFormat="1" ht="16.5" customHeight="1">
      <c r="A24" s="481"/>
      <c r="B24" s="353" t="s">
        <v>416</v>
      </c>
      <c r="C24" s="176">
        <v>121</v>
      </c>
      <c r="D24" s="176">
        <v>186</v>
      </c>
      <c r="E24" s="176">
        <v>241</v>
      </c>
      <c r="F24" s="354"/>
    </row>
    <row r="25" spans="1:6" ht="6" customHeight="1" thickBot="1">
      <c r="A25" s="178"/>
      <c r="B25" s="355"/>
      <c r="C25" s="211"/>
      <c r="D25" s="211"/>
      <c r="E25" s="211"/>
      <c r="F25" s="339"/>
    </row>
    <row r="26" spans="1:6" s="18" customFormat="1" ht="16.5" customHeight="1">
      <c r="A26" s="179" t="s">
        <v>436</v>
      </c>
      <c r="B26" s="322"/>
      <c r="C26" s="323"/>
      <c r="D26" s="323"/>
      <c r="E26" s="323"/>
      <c r="F26" s="323"/>
    </row>
    <row r="27" spans="1:6" ht="14.25">
      <c r="A27" s="179"/>
      <c r="B27" s="322"/>
      <c r="C27" s="324"/>
      <c r="D27" s="324"/>
      <c r="E27" s="324"/>
      <c r="F27" s="179"/>
    </row>
    <row r="28" spans="1:6" ht="13.5">
      <c r="A28" s="482"/>
      <c r="B28" s="482"/>
      <c r="C28" s="482"/>
      <c r="D28" s="482"/>
      <c r="E28" s="179"/>
      <c r="F28" s="179"/>
    </row>
  </sheetData>
  <sheetProtection/>
  <mergeCells count="12">
    <mergeCell ref="A6:A8"/>
    <mergeCell ref="A10:A12"/>
    <mergeCell ref="A14:A16"/>
    <mergeCell ref="A18:A20"/>
    <mergeCell ref="A22:A24"/>
    <mergeCell ref="A28:D28"/>
    <mergeCell ref="A1:E1"/>
    <mergeCell ref="A3:A4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教育及び文化</dc:title>
  <dc:subject/>
  <dc:creator/>
  <cp:keywords/>
  <dc:description/>
  <cp:lastModifiedBy>RENTAI</cp:lastModifiedBy>
  <cp:lastPrinted>2015-03-24T02:21:45Z</cp:lastPrinted>
  <dcterms:created xsi:type="dcterms:W3CDTF">1998-06-04T14:10:37Z</dcterms:created>
  <dcterms:modified xsi:type="dcterms:W3CDTF">2017-01-13T03:01:36Z</dcterms:modified>
  <cp:category/>
  <cp:version/>
  <cp:contentType/>
  <cp:contentStatus/>
</cp:coreProperties>
</file>