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ts1023\簡易ファイルサーバ（内部事務）\share（区画整理）\09_共通\093_岐阜市の区画整理\令和6年度\!HP用\"/>
    </mc:Choice>
  </mc:AlternateContent>
  <xr:revisionPtr revIDLastSave="0" documentId="13_ncr:1_{F6A99044-647E-423B-ACC3-47896DBDAC3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戦後完了済" sheetId="1" r:id="rId1"/>
  </sheets>
  <externalReferences>
    <externalReference r:id="rId2"/>
  </externalReferences>
  <definedNames>
    <definedName name="_1H14.02.28_現在">#REF!</definedName>
    <definedName name="_xlnm.Print_Area" localSheetId="0">戦後完了済!$A$1:$P$78</definedName>
    <definedName name="_xlnm.Print_Area">#REF!</definedName>
    <definedName name="_xlnm.Print_Titles" localSheetId="0">戦後完了済!$1:$3</definedName>
    <definedName name="施行">[1]施工中!$A$1:$O$26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1" l="1"/>
  <c r="O77" i="1" s="1"/>
  <c r="I77" i="1" l="1"/>
  <c r="I76" i="1"/>
  <c r="F76" i="1"/>
  <c r="E88" i="1"/>
  <c r="E86" i="1"/>
  <c r="E84" i="1"/>
  <c r="E82" i="1"/>
  <c r="C88" i="1"/>
  <c r="C86" i="1"/>
  <c r="C84" i="1"/>
  <c r="C82" i="1"/>
  <c r="E76" i="1"/>
  <c r="P77" i="1" s="1"/>
  <c r="F71" i="1" l="1"/>
  <c r="F73" i="1"/>
  <c r="C92" i="1" l="1"/>
  <c r="E92" i="1" l="1"/>
  <c r="C90" i="1"/>
  <c r="E90" i="1"/>
  <c r="H71" i="1"/>
  <c r="H69" i="1" l="1"/>
  <c r="F69" i="1"/>
  <c r="H67" i="1"/>
  <c r="F67" i="1"/>
  <c r="G8" i="1" l="1"/>
  <c r="G10" i="1"/>
  <c r="G12" i="1"/>
  <c r="G14" i="1"/>
  <c r="G16" i="1"/>
  <c r="G18" i="1"/>
  <c r="G20" i="1"/>
  <c r="G22" i="1"/>
  <c r="G26" i="1"/>
  <c r="G28" i="1"/>
  <c r="G30" i="1"/>
  <c r="G32" i="1"/>
  <c r="G34" i="1"/>
  <c r="G36" i="1"/>
  <c r="G38" i="1"/>
  <c r="G40" i="1"/>
  <c r="G46" i="1"/>
  <c r="G50" i="1"/>
  <c r="F51" i="1"/>
  <c r="G52" i="1"/>
  <c r="F53" i="1"/>
  <c r="G54" i="1"/>
  <c r="F55" i="1"/>
  <c r="F57" i="1"/>
  <c r="H57" i="1"/>
  <c r="F59" i="1"/>
  <c r="H59" i="1"/>
  <c r="F61" i="1"/>
  <c r="H61" i="1"/>
  <c r="F63" i="1"/>
  <c r="H63" i="1"/>
  <c r="F65" i="1"/>
  <c r="H65" i="1"/>
</calcChain>
</file>

<file path=xl/sharedStrings.xml><?xml version="1.0" encoding="utf-8"?>
<sst xmlns="http://schemas.openxmlformats.org/spreadsheetml/2006/main" count="343" uniqueCount="283">
  <si>
    <t>重複分控除後の戦後施行済み面積(㎡）</t>
    <rPh sb="0" eb="3">
      <t>チョウフクブン</t>
    </rPh>
    <rPh sb="3" eb="5">
      <t>コウジョ</t>
    </rPh>
    <rPh sb="5" eb="6">
      <t>ゴ</t>
    </rPh>
    <rPh sb="7" eb="9">
      <t>センゴ</t>
    </rPh>
    <rPh sb="9" eb="11">
      <t>セコウ</t>
    </rPh>
    <rPh sb="11" eb="12">
      <t>ズ</t>
    </rPh>
    <rPh sb="13" eb="15">
      <t>メンセキ</t>
    </rPh>
    <phoneticPr fontId="2"/>
  </si>
  <si>
    <t>計</t>
  </si>
  <si>
    <t>国土調査法19条5項指定　平成22年 9月 9日</t>
    <rPh sb="0" eb="2">
      <t>コクド</t>
    </rPh>
    <rPh sb="2" eb="5">
      <t>チョウサホウ</t>
    </rPh>
    <rPh sb="7" eb="8">
      <t>ジョウ</t>
    </rPh>
    <rPh sb="9" eb="10">
      <t>コウ</t>
    </rPh>
    <rPh sb="10" eb="12">
      <t>シテイ</t>
    </rPh>
    <rPh sb="13" eb="15">
      <t>ヘイセイ</t>
    </rPh>
    <rPh sb="17" eb="18">
      <t>ネン</t>
    </rPh>
    <rPh sb="20" eb="21">
      <t>ガツ</t>
    </rPh>
    <rPh sb="23" eb="24">
      <t>ニチ</t>
    </rPh>
    <phoneticPr fontId="2"/>
  </si>
  <si>
    <t>平成22年10月26日</t>
    <phoneticPr fontId="2"/>
  </si>
  <si>
    <t>平成22年 6月30日</t>
    <phoneticPr fontId="2"/>
  </si>
  <si>
    <t>-</t>
    <phoneticPr fontId="2"/>
  </si>
  <si>
    <t>平成22年 7月30日</t>
    <phoneticPr fontId="2"/>
  </si>
  <si>
    <t>平成22年 5月28日</t>
    <phoneticPr fontId="2"/>
  </si>
  <si>
    <t>H21～H22</t>
    <phoneticPr fontId="2"/>
  </si>
  <si>
    <t>組合</t>
  </si>
  <si>
    <t>宇佐一丁目東</t>
    <rPh sb="0" eb="2">
      <t>ウサ</t>
    </rPh>
    <rPh sb="2" eb="3">
      <t>１</t>
    </rPh>
    <rPh sb="3" eb="5">
      <t>チョウメ</t>
    </rPh>
    <rPh sb="5" eb="6">
      <t>ヒガシ</t>
    </rPh>
    <phoneticPr fontId="2"/>
  </si>
  <si>
    <t>平成23年 2月18日</t>
    <phoneticPr fontId="2"/>
  </si>
  <si>
    <t>平成22年 3月12日</t>
    <phoneticPr fontId="2"/>
  </si>
  <si>
    <t>平成22年 5月 7日</t>
    <phoneticPr fontId="2"/>
  </si>
  <si>
    <t>平成22年 1月 7日</t>
    <phoneticPr fontId="2"/>
  </si>
  <si>
    <t>H12～H22</t>
    <phoneticPr fontId="2"/>
  </si>
  <si>
    <t>鷺山第二</t>
    <rPh sb="0" eb="2">
      <t>サギヤマ</t>
    </rPh>
    <rPh sb="2" eb="3">
      <t>ダイ</t>
    </rPh>
    <rPh sb="3" eb="4">
      <t>２</t>
    </rPh>
    <phoneticPr fontId="2"/>
  </si>
  <si>
    <t>国土調査法19条5項指定　平成19年12月25日</t>
    <rPh sb="0" eb="2">
      <t>コクド</t>
    </rPh>
    <rPh sb="2" eb="5">
      <t>チョウサホウ</t>
    </rPh>
    <rPh sb="7" eb="8">
      <t>ジョウ</t>
    </rPh>
    <rPh sb="9" eb="10">
      <t>コウ</t>
    </rPh>
    <rPh sb="10" eb="12">
      <t>シテイ</t>
    </rPh>
    <rPh sb="13" eb="15">
      <t>ヘイセイ</t>
    </rPh>
    <rPh sb="17" eb="18">
      <t>ネン</t>
    </rPh>
    <rPh sb="20" eb="21">
      <t>ガツ</t>
    </rPh>
    <rPh sb="23" eb="24">
      <t>ニチ</t>
    </rPh>
    <phoneticPr fontId="2"/>
  </si>
  <si>
    <t>平成20年11月 7日</t>
    <phoneticPr fontId="2"/>
  </si>
  <si>
    <t>平成20年 2月 1日</t>
    <phoneticPr fontId="2"/>
  </si>
  <si>
    <t>(都市計画事業)</t>
  </si>
  <si>
    <t>平成20年 3月10日</t>
    <phoneticPr fontId="2"/>
  </si>
  <si>
    <t>平成19年11月20日</t>
    <phoneticPr fontId="2"/>
  </si>
  <si>
    <t>H8～H20</t>
    <phoneticPr fontId="2"/>
  </si>
  <si>
    <t>正木</t>
    <rPh sb="0" eb="2">
      <t>マサキ</t>
    </rPh>
    <phoneticPr fontId="2"/>
  </si>
  <si>
    <t>国土調査法19条5項指定　平成11年4月6日</t>
    <rPh sb="0" eb="2">
      <t>コクド</t>
    </rPh>
    <rPh sb="2" eb="5">
      <t>チョウサホウ</t>
    </rPh>
    <rPh sb="7" eb="8">
      <t>ジョウ</t>
    </rPh>
    <rPh sb="9" eb="10">
      <t>コウ</t>
    </rPh>
    <rPh sb="10" eb="12">
      <t>シテイ</t>
    </rPh>
    <rPh sb="13" eb="15">
      <t>ヘイセイ</t>
    </rPh>
    <rPh sb="17" eb="18">
      <t>ネン</t>
    </rPh>
    <rPh sb="19" eb="20">
      <t>ガツ</t>
    </rPh>
    <rPh sb="21" eb="22">
      <t>ニチ</t>
    </rPh>
    <phoneticPr fontId="2"/>
  </si>
  <si>
    <t>平成18年 3月30日</t>
    <phoneticPr fontId="2"/>
  </si>
  <si>
    <t>平成17年 3月 4日</t>
    <phoneticPr fontId="2"/>
  </si>
  <si>
    <t>平成17年 5月 9日</t>
    <phoneticPr fontId="2"/>
  </si>
  <si>
    <t>平成16年12月24日</t>
    <phoneticPr fontId="2"/>
  </si>
  <si>
    <t>S49～H17</t>
    <phoneticPr fontId="2"/>
  </si>
  <si>
    <t>上土居</t>
  </si>
  <si>
    <t>国土調査法19条5項指定　平成15年11月27日</t>
    <rPh sb="0" eb="2">
      <t>コクド</t>
    </rPh>
    <rPh sb="2" eb="5">
      <t>チョウサホウ</t>
    </rPh>
    <rPh sb="7" eb="8">
      <t>ジョウ</t>
    </rPh>
    <rPh sb="9" eb="10">
      <t>コウ</t>
    </rPh>
    <rPh sb="10" eb="12">
      <t>シテイ</t>
    </rPh>
    <rPh sb="13" eb="15">
      <t>ヘイセイ</t>
    </rPh>
    <rPh sb="17" eb="18">
      <t>ネン</t>
    </rPh>
    <rPh sb="20" eb="21">
      <t>ガツ</t>
    </rPh>
    <rPh sb="23" eb="24">
      <t>ニチ</t>
    </rPh>
    <phoneticPr fontId="2"/>
  </si>
  <si>
    <t>（都市計画事業）</t>
  </si>
  <si>
    <t>平成15年 6月16日</t>
    <phoneticPr fontId="2"/>
  </si>
  <si>
    <t>平成15年 3月20日</t>
    <phoneticPr fontId="2"/>
  </si>
  <si>
    <t>H 3～H15</t>
    <phoneticPr fontId="2"/>
  </si>
  <si>
    <t>平成 3年12月27日</t>
    <phoneticPr fontId="2"/>
  </si>
  <si>
    <t>正木北部</t>
    <rPh sb="0" eb="2">
      <t>マサキ</t>
    </rPh>
    <rPh sb="2" eb="4">
      <t>ホクブ</t>
    </rPh>
    <phoneticPr fontId="2"/>
  </si>
  <si>
    <t>国土調査法19条5項指定　平成14年3月29日</t>
    <rPh sb="0" eb="2">
      <t>コクド</t>
    </rPh>
    <rPh sb="2" eb="5">
      <t>チョウサホウ</t>
    </rPh>
    <rPh sb="7" eb="8">
      <t>ジョウ</t>
    </rPh>
    <rPh sb="9" eb="10">
      <t>コウ</t>
    </rPh>
    <rPh sb="10" eb="12">
      <t>シテイ</t>
    </rPh>
    <rPh sb="13" eb="15">
      <t>ヘイセイ</t>
    </rPh>
    <rPh sb="17" eb="18">
      <t>ネン</t>
    </rPh>
    <rPh sb="19" eb="20">
      <t>ガツ</t>
    </rPh>
    <rPh sb="22" eb="23">
      <t>ニチ</t>
    </rPh>
    <phoneticPr fontId="2"/>
  </si>
  <si>
    <t>平成14年 3月24日</t>
    <phoneticPr fontId="2"/>
  </si>
  <si>
    <t>平成13年 7月 6日</t>
  </si>
  <si>
    <t>平成13年 8月20日</t>
  </si>
  <si>
    <t>平成13年 6月18日</t>
  </si>
  <si>
    <t>H 3～H13</t>
  </si>
  <si>
    <t>平成 3年 6月21日</t>
  </si>
  <si>
    <t>堀田</t>
  </si>
  <si>
    <t xml:space="preserve"> </t>
  </si>
  <si>
    <t>平成13年 4月13日</t>
  </si>
  <si>
    <t>平成13年 5月28日</t>
  </si>
  <si>
    <t>平成13年 1月18日</t>
  </si>
  <si>
    <t>H 2～H13</t>
  </si>
  <si>
    <t>平成 2年10月 1日</t>
  </si>
  <si>
    <t>市</t>
  </si>
  <si>
    <t>香蘭</t>
  </si>
  <si>
    <t>国土調査法19条5項指定　平成10年3月19日</t>
    <rPh sb="0" eb="2">
      <t>コクド</t>
    </rPh>
    <rPh sb="2" eb="5">
      <t>チョウサホウ</t>
    </rPh>
    <rPh sb="7" eb="8">
      <t>ジョウ</t>
    </rPh>
    <rPh sb="9" eb="10">
      <t>コウ</t>
    </rPh>
    <rPh sb="10" eb="12">
      <t>シテイ</t>
    </rPh>
    <rPh sb="13" eb="15">
      <t>ヘイセイ</t>
    </rPh>
    <rPh sb="17" eb="18">
      <t>ネン</t>
    </rPh>
    <rPh sb="19" eb="20">
      <t>ガツ</t>
    </rPh>
    <rPh sb="22" eb="23">
      <t>ニチ</t>
    </rPh>
    <phoneticPr fontId="2"/>
  </si>
  <si>
    <t>平成13年10月31日</t>
  </si>
  <si>
    <t>平成10年10月 9日</t>
  </si>
  <si>
    <t>平成10年12月 7日</t>
  </si>
  <si>
    <t>平成10年10月 5日</t>
  </si>
  <si>
    <t>S58～H13</t>
  </si>
  <si>
    <t>昭和59年 2月14日</t>
  </si>
  <si>
    <t>日野</t>
  </si>
  <si>
    <t>国土調査法19条5項指定　平成13年1月25日</t>
    <rPh sb="0" eb="2">
      <t>コクド</t>
    </rPh>
    <rPh sb="2" eb="5">
      <t>チョウサホウ</t>
    </rPh>
    <rPh sb="7" eb="8">
      <t>ジョウ</t>
    </rPh>
    <rPh sb="9" eb="10">
      <t>コウ</t>
    </rPh>
    <rPh sb="10" eb="12">
      <t>シテイ</t>
    </rPh>
    <rPh sb="13" eb="15">
      <t>ヘイセイ</t>
    </rPh>
    <rPh sb="17" eb="18">
      <t>ネン</t>
    </rPh>
    <rPh sb="19" eb="20">
      <t>ガツ</t>
    </rPh>
    <rPh sb="22" eb="23">
      <t>ニチ</t>
    </rPh>
    <phoneticPr fontId="2"/>
  </si>
  <si>
    <t>平成13年 3月30日</t>
  </si>
  <si>
    <t>平成12年 1月21日</t>
  </si>
  <si>
    <t>平成12年 3月 1日</t>
  </si>
  <si>
    <t>平成11年12月10日</t>
  </si>
  <si>
    <t>H 2～H12</t>
  </si>
  <si>
    <t>平成 3年 1月18日</t>
  </si>
  <si>
    <t>真福寺南</t>
  </si>
  <si>
    <t>国土調査法19条5項指定　平成10年4月30日</t>
    <rPh sb="0" eb="2">
      <t>コクド</t>
    </rPh>
    <rPh sb="2" eb="5">
      <t>チョウサホウ</t>
    </rPh>
    <rPh sb="7" eb="8">
      <t>ジョウ</t>
    </rPh>
    <rPh sb="9" eb="10">
      <t>コウ</t>
    </rPh>
    <rPh sb="10" eb="12">
      <t>シテイ</t>
    </rPh>
    <rPh sb="13" eb="15">
      <t>ヘイセイ</t>
    </rPh>
    <rPh sb="17" eb="18">
      <t>ネン</t>
    </rPh>
    <rPh sb="19" eb="20">
      <t>ガツ</t>
    </rPh>
    <rPh sb="22" eb="23">
      <t>ニチ</t>
    </rPh>
    <phoneticPr fontId="2"/>
  </si>
  <si>
    <t>平成 9年10月 3日</t>
  </si>
  <si>
    <t>平成 9年12月24日</t>
  </si>
  <si>
    <t>平成 9年 7月 8日</t>
  </si>
  <si>
    <t>20(審議会委員)</t>
  </si>
  <si>
    <t>S46～H 9</t>
  </si>
  <si>
    <t>昭和47年 3月29日</t>
  </si>
  <si>
    <t>島</t>
  </si>
  <si>
    <t>国土調査法19条5項指定</t>
    <rPh sb="0" eb="2">
      <t>コクド</t>
    </rPh>
    <rPh sb="2" eb="5">
      <t>チョウサホウ</t>
    </rPh>
    <rPh sb="7" eb="8">
      <t>ジョウ</t>
    </rPh>
    <rPh sb="9" eb="10">
      <t>コウ</t>
    </rPh>
    <rPh sb="10" eb="12">
      <t>シテイ</t>
    </rPh>
    <phoneticPr fontId="2"/>
  </si>
  <si>
    <t>平成3年2月5日(認可告示)</t>
  </si>
  <si>
    <t>昭和63年 7月19日</t>
  </si>
  <si>
    <t>昭和63年10月 7日</t>
  </si>
  <si>
    <t>昭和63年 6月28日</t>
  </si>
  <si>
    <t>S53～H 2</t>
    <phoneticPr fontId="2"/>
  </si>
  <si>
    <t>昭和54年 1月 9日</t>
  </si>
  <si>
    <t>則武第二</t>
  </si>
  <si>
    <t>平成7年3月22日(認可告示)</t>
  </si>
  <si>
    <t>平成 6年 2月18日</t>
  </si>
  <si>
    <t>平成 6年 7月 4日</t>
  </si>
  <si>
    <t>平成 6年 1月12日</t>
  </si>
  <si>
    <t>S53～H 6</t>
  </si>
  <si>
    <t>則武</t>
  </si>
  <si>
    <t>昭和54年 4月 6日</t>
  </si>
  <si>
    <t>昭和53年7月21日</t>
  </si>
  <si>
    <t>昭和53年 8月18日</t>
  </si>
  <si>
    <t>昭和53年 6月22日</t>
  </si>
  <si>
    <t>S52～S54</t>
    <phoneticPr fontId="2"/>
  </si>
  <si>
    <t>昭和52年 8月 1日</t>
  </si>
  <si>
    <t>次木</t>
  </si>
  <si>
    <t>昭和54年 2月16日</t>
  </si>
  <si>
    <t>昭和53年 8月11日</t>
  </si>
  <si>
    <t>昭和53年 9月26日</t>
  </si>
  <si>
    <t>昭和53年 7月 7日</t>
  </si>
  <si>
    <t>S47～S53</t>
  </si>
  <si>
    <t>昭和47年12月 2日</t>
  </si>
  <si>
    <t>宇佐東</t>
  </si>
  <si>
    <t>昭和61年 5月15日</t>
  </si>
  <si>
    <t>昭和59年 9月18日</t>
  </si>
  <si>
    <t>昭和59年 8月10日</t>
  </si>
  <si>
    <t>S46～S61</t>
    <phoneticPr fontId="2"/>
  </si>
  <si>
    <t>昭和46年 5月18日</t>
    <phoneticPr fontId="2"/>
  </si>
  <si>
    <t>三里南部</t>
  </si>
  <si>
    <t>昭和60年 9月 3日</t>
  </si>
  <si>
    <t>昭和59年 1月17日</t>
  </si>
  <si>
    <t>昭和59年 3月 8日</t>
  </si>
  <si>
    <t>昭和58年11月18日</t>
  </si>
  <si>
    <t>S45～S60</t>
  </si>
  <si>
    <t>昭和45年 5月 4日</t>
  </si>
  <si>
    <t>鷺山第一</t>
  </si>
  <si>
    <t>昭和52年10月14日</t>
  </si>
  <si>
    <t>昭和51年 9月10日</t>
  </si>
  <si>
    <t>昭和51年12月20日</t>
  </si>
  <si>
    <t>昭和51年 7月31日</t>
  </si>
  <si>
    <t>S42～S52</t>
    <phoneticPr fontId="2"/>
  </si>
  <si>
    <t>昭和42年 4月25日</t>
  </si>
  <si>
    <t>本荘西部</t>
  </si>
  <si>
    <t>昭和55年 1月17日</t>
  </si>
  <si>
    <t>昭和50年10月31日</t>
  </si>
  <si>
    <t>昭和50年12月25日</t>
  </si>
  <si>
    <t>昭和50年10月 6日</t>
  </si>
  <si>
    <t>S41～S54</t>
    <phoneticPr fontId="2"/>
  </si>
  <si>
    <t>昭和41年11月 4日</t>
  </si>
  <si>
    <t>長良東部第二</t>
  </si>
  <si>
    <t>昭和54年12月27日</t>
  </si>
  <si>
    <t>昭和51年12月24日</t>
  </si>
  <si>
    <t>昭和52年 2月 8日</t>
  </si>
  <si>
    <t>昭和51年11月25日</t>
  </si>
  <si>
    <t>昭和41年 7月15日</t>
  </si>
  <si>
    <t>長良東部第一</t>
  </si>
  <si>
    <t>昭和41年2月24日(終了認可)</t>
  </si>
  <si>
    <t>昭和40年12月10日</t>
  </si>
  <si>
    <t>終了認可告示　昭和41年 3月 1日</t>
    <phoneticPr fontId="2"/>
  </si>
  <si>
    <t>昭和40年11月27日</t>
  </si>
  <si>
    <t>S40</t>
  </si>
  <si>
    <t>昭和40年 5月10日</t>
  </si>
  <si>
    <t>個人</t>
  </si>
  <si>
    <t>藍川</t>
  </si>
  <si>
    <t>昭和54年 7月30日</t>
  </si>
  <si>
    <t>昭和53年 2月28日</t>
  </si>
  <si>
    <t>昭和53年 7月21日</t>
  </si>
  <si>
    <t>昭和53年 2月18日</t>
  </si>
  <si>
    <t>S39～S54</t>
    <phoneticPr fontId="2"/>
  </si>
  <si>
    <t>昭和39年12月10日</t>
  </si>
  <si>
    <t>六条</t>
  </si>
  <si>
    <t>昭和47年 4月27日</t>
  </si>
  <si>
    <t>昭和45年 5月22日</t>
  </si>
  <si>
    <t>昭和45年 4月10日</t>
  </si>
  <si>
    <t>S37～S47</t>
    <phoneticPr fontId="2"/>
  </si>
  <si>
    <t>昭和38年 3月29日</t>
  </si>
  <si>
    <t>旦島萱場</t>
  </si>
  <si>
    <t>昭和55年 3月19日</t>
  </si>
  <si>
    <t>昭和53年12月11日</t>
  </si>
  <si>
    <t>昭和53年 7月20日</t>
  </si>
  <si>
    <t>S37～S54</t>
    <phoneticPr fontId="2"/>
  </si>
  <si>
    <t>昭和37年12月 7日</t>
  </si>
  <si>
    <t>長良福光</t>
  </si>
  <si>
    <t>昭和45年11月25日</t>
  </si>
  <si>
    <t>昭和40年 6月22日</t>
  </si>
  <si>
    <t>昭和40年 8月 7日</t>
  </si>
  <si>
    <t>昭和40年 5月 6日</t>
  </si>
  <si>
    <t>S36～S45</t>
  </si>
  <si>
    <t>昭和36年 6月23日</t>
  </si>
  <si>
    <t>真福寺</t>
  </si>
  <si>
    <t>昭和37年 7月27日</t>
  </si>
  <si>
    <t>S36～S37</t>
    <phoneticPr fontId="2"/>
  </si>
  <si>
    <t>昭和36年 4月 7日</t>
  </si>
  <si>
    <t>共同</t>
  </si>
  <si>
    <t>尉殿</t>
  </si>
  <si>
    <t>昭和36年10月24日</t>
  </si>
  <si>
    <t>昭和37年 2月 8日</t>
  </si>
  <si>
    <t>昭和36年10月 7日</t>
  </si>
  <si>
    <t>S35～S36</t>
    <phoneticPr fontId="2"/>
  </si>
  <si>
    <t>昭和36年 1月 5日</t>
  </si>
  <si>
    <t>厚見小前</t>
  </si>
  <si>
    <t>昭和43年 7月 4日</t>
  </si>
  <si>
    <t>昭和41年 9月20日</t>
  </si>
  <si>
    <t>S35～S43</t>
    <phoneticPr fontId="2"/>
  </si>
  <si>
    <t>昭和35年 5月24日</t>
  </si>
  <si>
    <t>清</t>
  </si>
  <si>
    <t>清算終了承認　昭和51年12月18日</t>
  </si>
  <si>
    <t>昭和48年8月10日(解散認可)</t>
  </si>
  <si>
    <t>昭和47年 4月 4日</t>
  </si>
  <si>
    <t>解散認可告示　昭和48年 8月14日</t>
  </si>
  <si>
    <t>昭和47年 7月 1日</t>
  </si>
  <si>
    <t>昭和47年 3月24日</t>
    <phoneticPr fontId="2"/>
  </si>
  <si>
    <t>S34～S48</t>
  </si>
  <si>
    <t>昭和34年 7月 7日</t>
  </si>
  <si>
    <t>早田開発</t>
  </si>
  <si>
    <t>昭和42年 2月10日</t>
  </si>
  <si>
    <t>S30～S41</t>
    <phoneticPr fontId="2"/>
  </si>
  <si>
    <t>昭和31年 2月14日</t>
  </si>
  <si>
    <t>新法へ切替　昭和35年3月23日</t>
  </si>
  <si>
    <t>S12～S41</t>
    <phoneticPr fontId="2"/>
  </si>
  <si>
    <t>昭和13年 1月 7日</t>
  </si>
  <si>
    <t>本荘新興</t>
  </si>
  <si>
    <t>昭和31年12月21日</t>
  </si>
  <si>
    <t>昭和31年12月5日(最終工区)</t>
  </si>
  <si>
    <t>S21～S47</t>
  </si>
  <si>
    <t>市長</t>
  </si>
  <si>
    <t>戦災復興</t>
  </si>
  <si>
    <t>解散年月日</t>
  </si>
  <si>
    <t>換地処分告示日</t>
  </si>
  <si>
    <t>総代(人)</t>
  </si>
  <si>
    <t>理事(人)</t>
  </si>
  <si>
    <t>公園面積㎡</t>
  </si>
  <si>
    <t>保留地(%)</t>
  </si>
  <si>
    <t>事業費（円／㎡）</t>
  </si>
  <si>
    <t>施行期間</t>
  </si>
  <si>
    <t>区分</t>
  </si>
  <si>
    <t>備考</t>
  </si>
  <si>
    <t>面積(ha)</t>
    <rPh sb="0" eb="2">
      <t>メンセキ</t>
    </rPh>
    <phoneticPr fontId="2"/>
  </si>
  <si>
    <t>都市計画決定</t>
    <rPh sb="0" eb="2">
      <t>トシ</t>
    </rPh>
    <rPh sb="2" eb="4">
      <t>ケイカク</t>
    </rPh>
    <rPh sb="4" eb="6">
      <t>ケッテイ</t>
    </rPh>
    <phoneticPr fontId="2"/>
  </si>
  <si>
    <t>登記完了年月日</t>
  </si>
  <si>
    <t>換地処分年月日</t>
  </si>
  <si>
    <t>監事(人)</t>
  </si>
  <si>
    <t>組合員(人)</t>
  </si>
  <si>
    <t>公園箇所数</t>
  </si>
  <si>
    <t>公共(%)</t>
  </si>
  <si>
    <t>減歩率
(%)</t>
    <phoneticPr fontId="2"/>
  </si>
  <si>
    <t>総事業費（円）</t>
  </si>
  <si>
    <t>施行面積（㎡）</t>
  </si>
  <si>
    <t>事業年度</t>
  </si>
  <si>
    <t>認可公告日</t>
  </si>
  <si>
    <t>施行</t>
  </si>
  <si>
    <t>地区名</t>
  </si>
  <si>
    <t>岐阜市の土地区画整理事業（戦後完了済）</t>
  </si>
  <si>
    <t>鷺山・下土居</t>
    <rPh sb="0" eb="2">
      <t>サギヤマ</t>
    </rPh>
    <rPh sb="3" eb="4">
      <t>シタ</t>
    </rPh>
    <rPh sb="4" eb="6">
      <t>ツチイ</t>
    </rPh>
    <phoneticPr fontId="2"/>
  </si>
  <si>
    <t>平成10年1月30日</t>
    <phoneticPr fontId="2"/>
  </si>
  <si>
    <t>H 9～H25</t>
    <phoneticPr fontId="2"/>
  </si>
  <si>
    <t>平成25年 5月17日</t>
    <phoneticPr fontId="2"/>
  </si>
  <si>
    <t>平成25年10月21日</t>
    <phoneticPr fontId="2"/>
  </si>
  <si>
    <t>平成25年 8月 2日</t>
    <phoneticPr fontId="2"/>
  </si>
  <si>
    <t>平成26年 3月20日</t>
    <phoneticPr fontId="2"/>
  </si>
  <si>
    <t>正木西部</t>
    <phoneticPr fontId="2"/>
  </si>
  <si>
    <t>平成10年11月18日</t>
    <phoneticPr fontId="2"/>
  </si>
  <si>
    <t>H10～H25</t>
    <phoneticPr fontId="2"/>
  </si>
  <si>
    <t>平成24年11月15日</t>
    <phoneticPr fontId="2"/>
  </si>
  <si>
    <t>平成25年 3月29日</t>
    <phoneticPr fontId="2"/>
  </si>
  <si>
    <t>平成25年 2月 1日</t>
    <phoneticPr fontId="2"/>
  </si>
  <si>
    <t>平成26年 3月28日</t>
    <phoneticPr fontId="2"/>
  </si>
  <si>
    <t>昭和41年 3月 1日</t>
    <phoneticPr fontId="2"/>
  </si>
  <si>
    <t>昭和37年 5月15日</t>
    <phoneticPr fontId="2"/>
  </si>
  <si>
    <t>岐阜駅北口</t>
    <rPh sb="0" eb="3">
      <t>ギフエキ</t>
    </rPh>
    <rPh sb="3" eb="5">
      <t>キタグチ</t>
    </rPh>
    <phoneticPr fontId="2"/>
  </si>
  <si>
    <t>平成15年1月27日</t>
    <phoneticPr fontId="2"/>
  </si>
  <si>
    <t>H14～H27</t>
    <phoneticPr fontId="2"/>
  </si>
  <si>
    <t>市</t>
    <rPh sb="0" eb="1">
      <t>シ</t>
    </rPh>
    <phoneticPr fontId="2"/>
  </si>
  <si>
    <t>平成27年 6月 5日</t>
    <phoneticPr fontId="2"/>
  </si>
  <si>
    <t>平成27年 5月15日</t>
    <phoneticPr fontId="2"/>
  </si>
  <si>
    <t>平成27年 6月 8日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</si>
  <si>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各施行区分数</t>
    <rPh sb="0" eb="1">
      <t>カク</t>
    </rPh>
    <rPh sb="1" eb="3">
      <t>セコウ</t>
    </rPh>
    <rPh sb="3" eb="5">
      <t>クブン</t>
    </rPh>
    <rPh sb="5" eb="6">
      <t>スウ</t>
    </rPh>
    <phoneticPr fontId="2"/>
  </si>
  <si>
    <t>組合</t>
    <rPh sb="0" eb="2">
      <t>クミアイ</t>
    </rPh>
    <phoneticPr fontId="2"/>
  </si>
  <si>
    <t>市</t>
    <rPh sb="0" eb="1">
      <t>シ</t>
    </rPh>
    <phoneticPr fontId="2"/>
  </si>
  <si>
    <t>市長</t>
    <rPh sb="0" eb="2">
      <t>シチョウ</t>
    </rPh>
    <phoneticPr fontId="2"/>
  </si>
  <si>
    <t>合計</t>
    <rPh sb="0" eb="2">
      <t>ゴウケイ</t>
    </rPh>
    <phoneticPr fontId="2"/>
  </si>
  <si>
    <t>各施行区分毎施行面積</t>
    <rPh sb="0" eb="1">
      <t>カク</t>
    </rPh>
    <rPh sb="1" eb="3">
      <t>セコウ</t>
    </rPh>
    <rPh sb="3" eb="5">
      <t>クブン</t>
    </rPh>
    <rPh sb="5" eb="6">
      <t>ゴト</t>
    </rPh>
    <rPh sb="6" eb="8">
      <t>セコウ</t>
    </rPh>
    <rPh sb="8" eb="10">
      <t>メンセキ</t>
    </rPh>
    <phoneticPr fontId="2"/>
  </si>
  <si>
    <t>合計(市長除く)</t>
    <rPh sb="0" eb="2">
      <t>ゴウケイ</t>
    </rPh>
    <rPh sb="3" eb="5">
      <t>シチョウ</t>
    </rPh>
    <rPh sb="5" eb="6">
      <t>ノゾ</t>
    </rPh>
    <phoneticPr fontId="2"/>
  </si>
  <si>
    <t>個人・共同</t>
    <rPh sb="0" eb="2">
      <t>コジン</t>
    </rPh>
    <rPh sb="3" eb="5">
      <t>キョウドウ</t>
    </rPh>
    <phoneticPr fontId="2"/>
  </si>
  <si>
    <t>早田大通沿道整備</t>
    <rPh sb="2" eb="4">
      <t>オオドオ</t>
    </rPh>
    <rPh sb="4" eb="6">
      <t>エンドウ</t>
    </rPh>
    <rPh sb="6" eb="8">
      <t>セイビ</t>
    </rPh>
    <phoneticPr fontId="2"/>
  </si>
  <si>
    <t>個人</t>
    <phoneticPr fontId="2"/>
  </si>
  <si>
    <t>H27～H29</t>
    <phoneticPr fontId="2"/>
  </si>
  <si>
    <r>
      <t>重複:岐阜駅北口　</t>
    </r>
    <r>
      <rPr>
        <sz val="12"/>
        <rFont val="ＭＳ 明朝"/>
        <family val="1"/>
        <charset val="128"/>
      </rPr>
      <t>62,171.53</t>
    </r>
    <r>
      <rPr>
        <sz val="12"/>
        <rFont val="ＭＳ 明朝"/>
        <family val="1"/>
      </rPr>
      <t>㎡</t>
    </r>
    <rPh sb="0" eb="2">
      <t>チョウフク</t>
    </rPh>
    <rPh sb="3" eb="6">
      <t>ギフエキ</t>
    </rPh>
    <rPh sb="6" eb="8">
      <t>キタグチ</t>
    </rPh>
    <phoneticPr fontId="2"/>
  </si>
  <si>
    <t>昭和39年 1月24日</t>
    <phoneticPr fontId="2"/>
  </si>
  <si>
    <t>昭和42年 2月 6日</t>
    <phoneticPr fontId="2"/>
  </si>
  <si>
    <t>平成15年 5月23日</t>
    <phoneticPr fontId="2"/>
  </si>
  <si>
    <t>平成16年 1月21日</t>
    <phoneticPr fontId="2"/>
  </si>
  <si>
    <t>則武新田</t>
    <rPh sb="0" eb="4">
      <t>ノリタケシンデン</t>
    </rPh>
    <phoneticPr fontId="2"/>
  </si>
  <si>
    <t>組合</t>
    <rPh sb="0" eb="2">
      <t>クミアイ</t>
    </rPh>
    <phoneticPr fontId="2"/>
  </si>
  <si>
    <t>H11～R2</t>
    <phoneticPr fontId="2"/>
  </si>
  <si>
    <t>（都市計画事業）</t>
    <phoneticPr fontId="2"/>
  </si>
  <si>
    <t>昭和21年 9月 4日</t>
    <phoneticPr fontId="2"/>
  </si>
  <si>
    <t>国土調査法19条5項指定　令和 5年 3月 1日</t>
    <rPh sb="0" eb="2">
      <t>コクド</t>
    </rPh>
    <rPh sb="2" eb="5">
      <t>チョウサホウ</t>
    </rPh>
    <rPh sb="7" eb="8">
      <t>ジョウ</t>
    </rPh>
    <rPh sb="9" eb="10">
      <t>コウ</t>
    </rPh>
    <rPh sb="10" eb="12">
      <t>シテイ</t>
    </rPh>
    <rPh sb="13" eb="15">
      <t>レイワ</t>
    </rPh>
    <rPh sb="17" eb="18">
      <t>ネン</t>
    </rPh>
    <rPh sb="20" eb="21">
      <t>ガツ</t>
    </rPh>
    <rPh sb="23" eb="24">
      <t>ニチ</t>
    </rPh>
    <phoneticPr fontId="2"/>
  </si>
  <si>
    <t>国土調査法19条5項指定　令和 6年 3月29日</t>
    <rPh sb="0" eb="2">
      <t>コクド</t>
    </rPh>
    <rPh sb="2" eb="5">
      <t>チョウサホウ</t>
    </rPh>
    <rPh sb="7" eb="8">
      <t>ジョウ</t>
    </rPh>
    <rPh sb="9" eb="10">
      <t>コウ</t>
    </rPh>
    <rPh sb="10" eb="12">
      <t>シテイ</t>
    </rPh>
    <rPh sb="13" eb="15">
      <t>レイワ</t>
    </rPh>
    <rPh sb="17" eb="18">
      <t>ネン</t>
    </rPh>
    <rPh sb="20" eb="21">
      <t>ガツ</t>
    </rPh>
    <rPh sb="23" eb="2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</si>
</sst>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"/>
    <numFmt numFmtId="177" formatCode="#,##0.0_);[Red]\(#,##0.0\)"/>
    <numFmt numFmtId="178" formatCode="[$-409]ggge&quot;年&quot;mm&quot;月&quot;dd&quot;日&quot;"/>
    <numFmt numFmtId="179" formatCode="[$-411]ggge&quot;年&quot;m&quot;月&quot;d&quot;日&quot;;@"/>
    <numFmt numFmtId="180" formatCode="#,##0.00_);[Red]\(#,##0.00\)"/>
  </numFmts>
  <fonts count="17" x14ac:knownFonts="1">
    <font>
      <sz val="12"/>
      <name val="Arial"/>
      <family val="2"/>
    </font>
    <font>
      <sz val="12"/>
      <name val="ＭＳ 明朝"/>
      <family val="1"/>
    </font>
    <font>
      <sz val="6"/>
      <name val="ＭＳ Ｐゴシック"/>
      <family val="3"/>
      <charset val="128"/>
    </font>
    <font>
      <sz val="9"/>
      <name val="ＭＳ 明朝"/>
      <family val="1"/>
    </font>
    <font>
      <sz val="12"/>
      <name val="ＭＳ Ｐゴシック"/>
      <family val="3"/>
      <charset val="128"/>
    </font>
    <font>
      <sz val="10"/>
      <name val="ＭＳ 明朝"/>
      <family val="1"/>
    </font>
    <font>
      <sz val="10"/>
      <name val="HGｺﾞｼｯｸE"/>
      <family val="3"/>
      <charset val="128"/>
    </font>
    <font>
      <sz val="6"/>
      <name val="ＭＳ 明朝"/>
      <family val="1"/>
    </font>
    <font>
      <sz val="8"/>
      <name val="ＭＳ 明朝"/>
      <family val="1"/>
    </font>
    <font>
      <sz val="12"/>
      <name val="ＭＳ ゴシック"/>
      <family val="3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0">
    <xf numFmtId="0" fontId="0" fillId="0" borderId="0" xfId="0"/>
    <xf numFmtId="3" fontId="1" fillId="0" borderId="0" xfId="0" applyNumberFormat="1" applyFont="1" applyAlignment="1"/>
    <xf numFmtId="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/>
    <xf numFmtId="4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/>
    <xf numFmtId="4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center"/>
    </xf>
    <xf numFmtId="3" fontId="1" fillId="0" borderId="0" xfId="0" applyNumberFormat="1" applyFont="1" applyFill="1" applyAlignment="1"/>
    <xf numFmtId="3" fontId="4" fillId="0" borderId="0" xfId="0" applyNumberFormat="1" applyFont="1" applyFill="1" applyBorder="1"/>
    <xf numFmtId="177" fontId="1" fillId="0" borderId="11" xfId="0" applyNumberFormat="1" applyFont="1" applyFill="1" applyBorder="1"/>
    <xf numFmtId="179" fontId="1" fillId="0" borderId="12" xfId="0" applyNumberFormat="1" applyFont="1" applyFill="1" applyBorder="1"/>
    <xf numFmtId="178" fontId="1" fillId="0" borderId="13" xfId="0" quotePrefix="1" applyNumberFormat="1" applyFont="1" applyFill="1" applyBorder="1" applyAlignment="1">
      <alignment horizontal="center"/>
    </xf>
    <xf numFmtId="178" fontId="1" fillId="0" borderId="13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right"/>
    </xf>
    <xf numFmtId="4" fontId="1" fillId="0" borderId="13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177" fontId="1" fillId="0" borderId="15" xfId="0" applyNumberFormat="1" applyFont="1" applyFill="1" applyBorder="1"/>
    <xf numFmtId="179" fontId="1" fillId="0" borderId="15" xfId="0" applyNumberFormat="1" applyFont="1" applyFill="1" applyBorder="1" applyAlignment="1">
      <alignment horizontal="right"/>
    </xf>
    <xf numFmtId="178" fontId="1" fillId="0" borderId="16" xfId="0" applyNumberFormat="1" applyFont="1" applyFill="1" applyBorder="1" applyAlignment="1">
      <alignment horizontal="center"/>
    </xf>
    <xf numFmtId="178" fontId="1" fillId="0" borderId="16" xfId="0" quotePrefix="1" applyNumberFormat="1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right"/>
    </xf>
    <xf numFmtId="4" fontId="1" fillId="0" borderId="16" xfId="0" applyNumberFormat="1" applyFont="1" applyFill="1" applyBorder="1" applyAlignment="1">
      <alignment horizontal="right"/>
    </xf>
    <xf numFmtId="3" fontId="1" fillId="0" borderId="16" xfId="0" applyNumberFormat="1" applyFont="1" applyFill="1" applyBorder="1" applyAlignment="1">
      <alignment horizontal="center"/>
    </xf>
    <xf numFmtId="3" fontId="4" fillId="0" borderId="0" xfId="0" applyNumberFormat="1" applyFont="1" applyBorder="1"/>
    <xf numFmtId="3" fontId="1" fillId="0" borderId="13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center"/>
    </xf>
    <xf numFmtId="177" fontId="1" fillId="0" borderId="11" xfId="0" applyNumberFormat="1" applyFont="1" applyBorder="1"/>
    <xf numFmtId="179" fontId="1" fillId="0" borderId="12" xfId="0" applyNumberFormat="1" applyFont="1" applyBorder="1"/>
    <xf numFmtId="178" fontId="1" fillId="0" borderId="13" xfId="0" applyNumberFormat="1" applyFont="1" applyBorder="1" applyAlignment="1">
      <alignment horizontal="center"/>
    </xf>
    <xf numFmtId="177" fontId="1" fillId="0" borderId="15" xfId="0" applyNumberFormat="1" applyFont="1" applyBorder="1"/>
    <xf numFmtId="179" fontId="1" fillId="0" borderId="15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center"/>
    </xf>
    <xf numFmtId="178" fontId="1" fillId="0" borderId="16" xfId="0" quotePrefix="1" applyNumberFormat="1" applyFont="1" applyBorder="1" applyAlignment="1">
      <alignment horizontal="center"/>
    </xf>
    <xf numFmtId="179" fontId="1" fillId="0" borderId="15" xfId="0" applyNumberFormat="1" applyFont="1" applyBorder="1" applyAlignment="1">
      <alignment horizontal="center"/>
    </xf>
    <xf numFmtId="177" fontId="1" fillId="0" borderId="12" xfId="0" applyNumberFormat="1" applyFont="1" applyBorder="1"/>
    <xf numFmtId="4" fontId="1" fillId="0" borderId="12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center"/>
    </xf>
    <xf numFmtId="178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179" fontId="1" fillId="0" borderId="16" xfId="0" applyNumberFormat="1" applyFont="1" applyBorder="1"/>
    <xf numFmtId="3" fontId="7" fillId="0" borderId="13" xfId="0" applyNumberFormat="1" applyFont="1" applyBorder="1" applyAlignment="1">
      <alignment horizontal="right"/>
    </xf>
    <xf numFmtId="0" fontId="1" fillId="0" borderId="16" xfId="0" applyNumberFormat="1" applyFont="1" applyBorder="1" applyAlignment="1">
      <alignment horizontal="left"/>
    </xf>
    <xf numFmtId="178" fontId="8" fillId="0" borderId="13" xfId="0" applyNumberFormat="1" applyFont="1" applyBorder="1" applyAlignment="1">
      <alignment horizontal="center"/>
    </xf>
    <xf numFmtId="177" fontId="1" fillId="0" borderId="20" xfId="0" applyNumberFormat="1" applyFont="1" applyBorder="1"/>
    <xf numFmtId="3" fontId="1" fillId="0" borderId="12" xfId="0" applyNumberFormat="1" applyFont="1" applyBorder="1" applyAlignment="1">
      <alignment horizontal="right"/>
    </xf>
    <xf numFmtId="177" fontId="1" fillId="0" borderId="5" xfId="0" applyNumberFormat="1" applyFont="1" applyBorder="1"/>
    <xf numFmtId="179" fontId="1" fillId="0" borderId="5" xfId="0" applyNumberFormat="1" applyFont="1" applyBorder="1"/>
    <xf numFmtId="178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178" fontId="1" fillId="0" borderId="5" xfId="0" applyNumberFormat="1" applyFont="1" applyBorder="1" applyAlignment="1">
      <alignment horizontal="center"/>
    </xf>
    <xf numFmtId="58" fontId="1" fillId="0" borderId="13" xfId="0" applyNumberFormat="1" applyFont="1" applyBorder="1" applyAlignment="1">
      <alignment horizontal="center"/>
    </xf>
    <xf numFmtId="177" fontId="1" fillId="0" borderId="12" xfId="0" applyNumberFormat="1" applyFont="1" applyBorder="1" applyAlignment="1">
      <alignment horizontal="center"/>
    </xf>
    <xf numFmtId="177" fontId="1" fillId="0" borderId="15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4" fontId="1" fillId="0" borderId="23" xfId="0" applyNumberFormat="1" applyFont="1" applyBorder="1" applyAlignment="1">
      <alignment horizontal="center"/>
    </xf>
    <xf numFmtId="4" fontId="1" fillId="0" borderId="23" xfId="0" applyNumberFormat="1" applyFont="1" applyBorder="1" applyAlignment="1">
      <alignment horizontal="center" shrinkToFit="1"/>
    </xf>
    <xf numFmtId="3" fontId="1" fillId="0" borderId="23" xfId="0" applyNumberFormat="1" applyFont="1" applyBorder="1" applyAlignment="1">
      <alignment horizontal="center" shrinkToFit="1"/>
    </xf>
    <xf numFmtId="3" fontId="1" fillId="0" borderId="24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 shrinkToFit="1"/>
    </xf>
    <xf numFmtId="4" fontId="1" fillId="0" borderId="28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Continuous"/>
    </xf>
    <xf numFmtId="179" fontId="1" fillId="0" borderId="12" xfId="0" applyNumberFormat="1" applyFont="1" applyBorder="1" applyAlignment="1">
      <alignment horizontal="center"/>
    </xf>
    <xf numFmtId="178" fontId="1" fillId="0" borderId="30" xfId="0" applyNumberFormat="1" applyFont="1" applyBorder="1" applyAlignment="1">
      <alignment horizontal="center"/>
    </xf>
    <xf numFmtId="179" fontId="1" fillId="0" borderId="12" xfId="0" applyNumberFormat="1" applyFont="1" applyFill="1" applyBorder="1" applyAlignment="1">
      <alignment horizontal="center"/>
    </xf>
    <xf numFmtId="178" fontId="1" fillId="0" borderId="30" xfId="0" applyNumberFormat="1" applyFont="1" applyFill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178" fontId="1" fillId="0" borderId="28" xfId="0" applyNumberFormat="1" applyFont="1" applyBorder="1" applyAlignment="1">
      <alignment horizontal="center"/>
    </xf>
    <xf numFmtId="4" fontId="1" fillId="0" borderId="28" xfId="0" applyNumberFormat="1" applyFont="1" applyBorder="1" applyAlignment="1">
      <alignment horizontal="right"/>
    </xf>
    <xf numFmtId="3" fontId="1" fillId="0" borderId="28" xfId="0" applyNumberFormat="1" applyFont="1" applyBorder="1" applyAlignment="1">
      <alignment horizontal="right"/>
    </xf>
    <xf numFmtId="178" fontId="8" fillId="0" borderId="28" xfId="0" applyNumberFormat="1" applyFont="1" applyBorder="1" applyAlignment="1">
      <alignment horizontal="center"/>
    </xf>
    <xf numFmtId="179" fontId="1" fillId="0" borderId="28" xfId="0" applyNumberFormat="1" applyFont="1" applyBorder="1"/>
    <xf numFmtId="177" fontId="1" fillId="0" borderId="27" xfId="0" applyNumberFormat="1" applyFont="1" applyBorder="1"/>
    <xf numFmtId="3" fontId="1" fillId="0" borderId="26" xfId="0" applyNumberFormat="1" applyFont="1" applyBorder="1" applyAlignment="1"/>
    <xf numFmtId="3" fontId="5" fillId="0" borderId="32" xfId="0" applyNumberFormat="1" applyFont="1" applyBorder="1" applyAlignment="1">
      <alignment horizontal="center"/>
    </xf>
    <xf numFmtId="3" fontId="1" fillId="0" borderId="33" xfId="0" applyNumberFormat="1" applyFont="1" applyBorder="1" applyAlignment="1"/>
    <xf numFmtId="3" fontId="1" fillId="0" borderId="34" xfId="0" applyNumberFormat="1" applyFont="1" applyBorder="1" applyAlignment="1">
      <alignment horizontal="center"/>
    </xf>
    <xf numFmtId="3" fontId="1" fillId="0" borderId="35" xfId="0" applyNumberFormat="1" applyFont="1" applyBorder="1" applyAlignment="1"/>
    <xf numFmtId="3" fontId="8" fillId="0" borderId="32" xfId="0" applyNumberFormat="1" applyFont="1" applyBorder="1" applyAlignment="1">
      <alignment horizontal="center"/>
    </xf>
    <xf numFmtId="3" fontId="1" fillId="0" borderId="32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3" fontId="1" fillId="0" borderId="37" xfId="0" applyNumberFormat="1" applyFont="1" applyBorder="1" applyAlignment="1"/>
    <xf numFmtId="3" fontId="6" fillId="0" borderId="35" xfId="0" applyNumberFormat="1" applyFont="1" applyBorder="1" applyAlignment="1"/>
    <xf numFmtId="0" fontId="5" fillId="0" borderId="33" xfId="0" applyNumberFormat="1" applyFont="1" applyBorder="1" applyAlignment="1">
      <alignment vertical="center"/>
    </xf>
    <xf numFmtId="3" fontId="1" fillId="0" borderId="38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1" fillId="0" borderId="39" xfId="0" applyNumberFormat="1" applyFont="1" applyBorder="1" applyAlignment="1">
      <alignment horizontal="center"/>
    </xf>
    <xf numFmtId="0" fontId="5" fillId="0" borderId="33" xfId="0" applyNumberFormat="1" applyFont="1" applyBorder="1" applyAlignment="1">
      <alignment shrinkToFit="1"/>
    </xf>
    <xf numFmtId="3" fontId="6" fillId="0" borderId="35" xfId="0" applyNumberFormat="1" applyFont="1" applyFill="1" applyBorder="1" applyAlignment="1">
      <alignment horizontal="center"/>
    </xf>
    <xf numFmtId="0" fontId="5" fillId="0" borderId="33" xfId="0" applyNumberFormat="1" applyFont="1" applyFill="1" applyBorder="1" applyAlignment="1">
      <alignment shrinkToFit="1"/>
    </xf>
    <xf numFmtId="3" fontId="1" fillId="0" borderId="38" xfId="0" applyNumberFormat="1" applyFont="1" applyFill="1" applyBorder="1" applyAlignment="1">
      <alignment horizontal="center"/>
    </xf>
    <xf numFmtId="3" fontId="1" fillId="0" borderId="39" xfId="0" applyNumberFormat="1" applyFont="1" applyFill="1" applyBorder="1" applyAlignment="1">
      <alignment horizontal="center"/>
    </xf>
    <xf numFmtId="3" fontId="1" fillId="0" borderId="25" xfId="0" applyNumberFormat="1" applyFont="1" applyFill="1" applyBorder="1" applyAlignment="1">
      <alignment horizontal="center"/>
    </xf>
    <xf numFmtId="3" fontId="1" fillId="0" borderId="24" xfId="0" applyNumberFormat="1" applyFont="1" applyFill="1" applyBorder="1" applyAlignment="1">
      <alignment horizontal="center"/>
    </xf>
    <xf numFmtId="178" fontId="1" fillId="0" borderId="22" xfId="0" applyNumberFormat="1" applyFont="1" applyFill="1" applyBorder="1" applyAlignment="1">
      <alignment horizontal="center"/>
    </xf>
    <xf numFmtId="3" fontId="1" fillId="0" borderId="23" xfId="0" applyNumberFormat="1" applyFont="1" applyFill="1" applyBorder="1" applyAlignment="1">
      <alignment horizontal="center"/>
    </xf>
    <xf numFmtId="4" fontId="1" fillId="0" borderId="24" xfId="0" applyNumberFormat="1" applyFont="1" applyFill="1" applyBorder="1" applyAlignment="1">
      <alignment horizontal="right"/>
    </xf>
    <xf numFmtId="3" fontId="1" fillId="0" borderId="23" xfId="0" applyNumberFormat="1" applyFont="1" applyFill="1" applyBorder="1" applyAlignment="1">
      <alignment horizontal="right"/>
    </xf>
    <xf numFmtId="4" fontId="1" fillId="0" borderId="23" xfId="0" applyNumberFormat="1" applyFont="1" applyFill="1" applyBorder="1" applyAlignment="1">
      <alignment horizontal="right"/>
    </xf>
    <xf numFmtId="3" fontId="1" fillId="0" borderId="23" xfId="0" quotePrefix="1" applyNumberFormat="1" applyFont="1" applyFill="1" applyBorder="1" applyAlignment="1">
      <alignment horizontal="right"/>
    </xf>
    <xf numFmtId="178" fontId="1" fillId="0" borderId="23" xfId="0" applyNumberFormat="1" applyFont="1" applyFill="1" applyBorder="1" applyAlignment="1">
      <alignment horizontal="center"/>
    </xf>
    <xf numFmtId="178" fontId="1" fillId="0" borderId="23" xfId="0" quotePrefix="1" applyNumberFormat="1" applyFont="1" applyFill="1" applyBorder="1" applyAlignment="1">
      <alignment horizontal="center"/>
    </xf>
    <xf numFmtId="179" fontId="1" fillId="0" borderId="24" xfId="0" applyNumberFormat="1" applyFont="1" applyFill="1" applyBorder="1"/>
    <xf numFmtId="177" fontId="1" fillId="0" borderId="22" xfId="0" applyNumberFormat="1" applyFont="1" applyFill="1" applyBorder="1"/>
    <xf numFmtId="0" fontId="5" fillId="0" borderId="21" xfId="0" applyNumberFormat="1" applyFont="1" applyFill="1" applyBorder="1" applyAlignment="1">
      <alignment shrinkToFit="1"/>
    </xf>
    <xf numFmtId="179" fontId="10" fillId="0" borderId="12" xfId="0" quotePrefix="1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179" fontId="10" fillId="0" borderId="16" xfId="0" quotePrefix="1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right"/>
    </xf>
    <xf numFmtId="4" fontId="10" fillId="0" borderId="16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3" fontId="10" fillId="0" borderId="13" xfId="0" applyNumberFormat="1" applyFon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3" fontId="10" fillId="0" borderId="8" xfId="0" applyNumberFormat="1" applyFont="1" applyBorder="1"/>
    <xf numFmtId="4" fontId="10" fillId="0" borderId="13" xfId="0" applyNumberFormat="1" applyFont="1" applyBorder="1" applyAlignment="1">
      <alignment horizontal="right"/>
    </xf>
    <xf numFmtId="3" fontId="10" fillId="0" borderId="4" xfId="0" applyNumberFormat="1" applyFont="1" applyBorder="1"/>
    <xf numFmtId="178" fontId="10" fillId="0" borderId="12" xfId="0" applyNumberFormat="1" applyFont="1" applyBorder="1" applyAlignment="1">
      <alignment horizontal="center"/>
    </xf>
    <xf numFmtId="178" fontId="10" fillId="0" borderId="13" xfId="0" applyNumberFormat="1" applyFont="1" applyBorder="1" applyAlignment="1">
      <alignment horizontal="center"/>
    </xf>
    <xf numFmtId="178" fontId="10" fillId="0" borderId="16" xfId="0" quotePrefix="1" applyNumberFormat="1" applyFont="1" applyBorder="1" applyAlignment="1">
      <alignment horizontal="center"/>
    </xf>
    <xf numFmtId="178" fontId="10" fillId="0" borderId="16" xfId="0" applyNumberFormat="1" applyFont="1" applyBorder="1" applyAlignment="1">
      <alignment horizontal="center"/>
    </xf>
    <xf numFmtId="179" fontId="10" fillId="0" borderId="12" xfId="0" applyNumberFormat="1" applyFont="1" applyBorder="1"/>
    <xf numFmtId="179" fontId="10" fillId="0" borderId="16" xfId="0" applyNumberFormat="1" applyFont="1" applyBorder="1"/>
    <xf numFmtId="177" fontId="10" fillId="0" borderId="20" xfId="0" applyNumberFormat="1" applyFont="1" applyBorder="1"/>
    <xf numFmtId="177" fontId="10" fillId="0" borderId="15" xfId="0" applyNumberFormat="1" applyFont="1" applyBorder="1"/>
    <xf numFmtId="3" fontId="1" fillId="0" borderId="17" xfId="0" applyNumberFormat="1" applyFont="1" applyBorder="1" applyAlignment="1">
      <alignment horizontal="center"/>
    </xf>
    <xf numFmtId="3" fontId="11" fillId="0" borderId="17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3" fontId="10" fillId="0" borderId="40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left"/>
    </xf>
    <xf numFmtId="178" fontId="10" fillId="0" borderId="13" xfId="0" applyNumberFormat="1" applyFont="1" applyBorder="1" applyAlignment="1">
      <alignment horizontal="center" wrapText="1"/>
    </xf>
    <xf numFmtId="3" fontId="1" fillId="0" borderId="0" xfId="0" applyNumberFormat="1" applyFont="1" applyAlignment="1">
      <alignment horizontal="center"/>
    </xf>
    <xf numFmtId="3" fontId="12" fillId="0" borderId="41" xfId="0" applyNumberFormat="1" applyFont="1" applyBorder="1" applyAlignment="1"/>
    <xf numFmtId="3" fontId="13" fillId="0" borderId="43" xfId="0" applyNumberFormat="1" applyFont="1" applyBorder="1" applyAlignment="1"/>
    <xf numFmtId="3" fontId="13" fillId="0" borderId="44" xfId="0" applyNumberFormat="1" applyFont="1" applyBorder="1" applyAlignment="1"/>
    <xf numFmtId="3" fontId="13" fillId="0" borderId="44" xfId="0" applyNumberFormat="1" applyFont="1" applyBorder="1" applyAlignment="1">
      <alignment horizontal="left"/>
    </xf>
    <xf numFmtId="3" fontId="13" fillId="0" borderId="42" xfId="0" applyNumberFormat="1" applyFont="1" applyBorder="1" applyAlignment="1"/>
    <xf numFmtId="3" fontId="14" fillId="0" borderId="41" xfId="0" applyNumberFormat="1" applyFont="1" applyBorder="1" applyAlignment="1">
      <alignment horizontal="left"/>
    </xf>
    <xf numFmtId="3" fontId="14" fillId="0" borderId="42" xfId="0" applyNumberFormat="1" applyFont="1" applyBorder="1" applyAlignment="1">
      <alignment horizontal="right"/>
    </xf>
    <xf numFmtId="3" fontId="12" fillId="0" borderId="0" xfId="0" applyNumberFormat="1" applyFont="1" applyAlignment="1"/>
    <xf numFmtId="3" fontId="1" fillId="0" borderId="32" xfId="0" applyNumberFormat="1" applyFont="1" applyBorder="1" applyAlignment="1"/>
    <xf numFmtId="3" fontId="13" fillId="0" borderId="45" xfId="0" applyNumberFormat="1" applyFont="1" applyBorder="1" applyAlignment="1"/>
    <xf numFmtId="4" fontId="1" fillId="0" borderId="43" xfId="0" applyNumberFormat="1" applyFont="1" applyBorder="1" applyAlignment="1">
      <alignment horizontal="center"/>
    </xf>
    <xf numFmtId="4" fontId="15" fillId="0" borderId="0" xfId="0" applyNumberFormat="1" applyFont="1"/>
    <xf numFmtId="3" fontId="10" fillId="0" borderId="13" xfId="0" applyNumberFormat="1" applyFont="1" applyBorder="1"/>
    <xf numFmtId="3" fontId="10" fillId="0" borderId="46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 shrinkToFit="1"/>
    </xf>
    <xf numFmtId="179" fontId="10" fillId="0" borderId="16" xfId="0" applyNumberFormat="1" applyFont="1" applyBorder="1" applyAlignment="1">
      <alignment horizontal="center"/>
    </xf>
    <xf numFmtId="3" fontId="10" fillId="0" borderId="48" xfId="0" applyNumberFormat="1" applyFont="1" applyBorder="1" applyAlignment="1">
      <alignment horizontal="center"/>
    </xf>
    <xf numFmtId="4" fontId="10" fillId="0" borderId="47" xfId="0" applyNumberFormat="1" applyFont="1" applyBorder="1" applyAlignment="1">
      <alignment horizontal="right"/>
    </xf>
    <xf numFmtId="179" fontId="10" fillId="0" borderId="16" xfId="0" applyNumberFormat="1" applyFont="1" applyBorder="1" applyAlignment="1">
      <alignment horizontal="center" wrapText="1"/>
    </xf>
    <xf numFmtId="180" fontId="1" fillId="0" borderId="16" xfId="0" applyNumberFormat="1" applyFont="1" applyBorder="1"/>
    <xf numFmtId="0" fontId="5" fillId="0" borderId="14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horizontal="right"/>
    </xf>
    <xf numFmtId="0" fontId="5" fillId="0" borderId="10" xfId="0" applyNumberFormat="1" applyFont="1" applyBorder="1" applyAlignment="1">
      <alignment vertical="center"/>
    </xf>
    <xf numFmtId="3" fontId="0" fillId="0" borderId="8" xfId="0" applyNumberFormat="1" applyFont="1" applyBorder="1"/>
    <xf numFmtId="178" fontId="0" fillId="0" borderId="8" xfId="0" applyNumberFormat="1" applyFont="1" applyBorder="1"/>
    <xf numFmtId="3" fontId="0" fillId="0" borderId="49" xfId="0" applyNumberFormat="1" applyFont="1" applyBorder="1"/>
    <xf numFmtId="4" fontId="10" fillId="0" borderId="1" xfId="0" applyNumberFormat="1" applyFont="1" applyBorder="1"/>
    <xf numFmtId="4" fontId="0" fillId="0" borderId="8" xfId="0" applyNumberFormat="1" applyFont="1" applyBorder="1"/>
    <xf numFmtId="177" fontId="10" fillId="0" borderId="8" xfId="0" applyNumberFormat="1" applyFont="1" applyBorder="1" applyAlignment="1">
      <alignment vertical="center"/>
    </xf>
    <xf numFmtId="3" fontId="0" fillId="0" borderId="5" xfId="0" applyNumberFormat="1" applyFont="1" applyBorder="1"/>
    <xf numFmtId="178" fontId="0" fillId="0" borderId="5" xfId="0" applyNumberFormat="1" applyFont="1" applyBorder="1"/>
    <xf numFmtId="4" fontId="0" fillId="0" borderId="5" xfId="0" applyNumberFormat="1" applyFont="1" applyBorder="1"/>
    <xf numFmtId="3" fontId="0" fillId="0" borderId="3" xfId="0" applyNumberFormat="1" applyFont="1" applyBorder="1"/>
    <xf numFmtId="4" fontId="0" fillId="0" borderId="3" xfId="0" applyNumberFormat="1" applyFont="1" applyBorder="1"/>
    <xf numFmtId="178" fontId="0" fillId="0" borderId="3" xfId="0" applyNumberFormat="1" applyFont="1" applyBorder="1"/>
    <xf numFmtId="177" fontId="10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0" fillId="0" borderId="0" xfId="0" applyNumberFormat="1" applyFont="1" applyBorder="1"/>
    <xf numFmtId="178" fontId="0" fillId="0" borderId="28" xfId="0" applyNumberFormat="1" applyFont="1" applyBorder="1"/>
    <xf numFmtId="178" fontId="0" fillId="0" borderId="16" xfId="0" applyNumberFormat="1" applyFont="1" applyBorder="1"/>
    <xf numFmtId="178" fontId="0" fillId="0" borderId="12" xfId="0" applyNumberFormat="1" applyFont="1" applyBorder="1"/>
    <xf numFmtId="3" fontId="6" fillId="0" borderId="10" xfId="0" applyNumberFormat="1" applyFont="1" applyBorder="1" applyAlignment="1"/>
    <xf numFmtId="3" fontId="6" fillId="0" borderId="14" xfId="0" applyNumberFormat="1" applyFont="1" applyBorder="1" applyAlignment="1"/>
    <xf numFmtId="176" fontId="16" fillId="0" borderId="2" xfId="0" applyNumberFormat="1" applyFont="1" applyBorder="1" applyAlignment="1">
      <alignment horizontal="center"/>
    </xf>
    <xf numFmtId="3" fontId="0" fillId="0" borderId="1" xfId="0" applyNumberFormat="1" applyFont="1" applyBorder="1"/>
    <xf numFmtId="4" fontId="0" fillId="0" borderId="1" xfId="0" applyNumberFormat="1" applyFont="1" applyBorder="1"/>
    <xf numFmtId="4" fontId="0" fillId="0" borderId="0" xfId="0" applyNumberFormat="1" applyFont="1"/>
    <xf numFmtId="179" fontId="10" fillId="0" borderId="12" xfId="0" applyNumberFormat="1" applyFont="1" applyBorder="1" applyAlignment="1">
      <alignment horizontal="center"/>
    </xf>
    <xf numFmtId="3" fontId="10" fillId="0" borderId="46" xfId="0" applyNumberFormat="1" applyFont="1" applyBorder="1" applyAlignment="1">
      <alignment horizontal="right"/>
    </xf>
    <xf numFmtId="179" fontId="10" fillId="0" borderId="13" xfId="0" applyNumberFormat="1" applyFont="1" applyBorder="1" applyAlignment="1">
      <alignment horizontal="center"/>
    </xf>
    <xf numFmtId="178" fontId="10" fillId="0" borderId="46" xfId="0" applyNumberFormat="1" applyFont="1" applyBorder="1" applyAlignment="1">
      <alignment horizontal="center" wrapText="1"/>
    </xf>
    <xf numFmtId="177" fontId="1" fillId="0" borderId="16" xfId="0" applyNumberFormat="1" applyFont="1" applyBorder="1"/>
    <xf numFmtId="3" fontId="10" fillId="0" borderId="22" xfId="0" applyNumberFormat="1" applyFont="1" applyBorder="1" applyAlignment="1">
      <alignment horizontal="center"/>
    </xf>
    <xf numFmtId="3" fontId="10" fillId="0" borderId="48" xfId="0" applyNumberFormat="1" applyFont="1" applyBorder="1" applyAlignment="1">
      <alignment horizontal="right"/>
    </xf>
    <xf numFmtId="4" fontId="10" fillId="0" borderId="50" xfId="0" applyNumberFormat="1" applyFont="1" applyBorder="1" applyAlignment="1">
      <alignment horizontal="right"/>
    </xf>
    <xf numFmtId="3" fontId="10" fillId="0" borderId="50" xfId="0" applyNumberFormat="1" applyFont="1" applyBorder="1" applyAlignment="1">
      <alignment horizontal="right"/>
    </xf>
    <xf numFmtId="179" fontId="10" fillId="0" borderId="50" xfId="0" applyNumberFormat="1" applyFont="1" applyBorder="1" applyAlignment="1">
      <alignment horizontal="center"/>
    </xf>
    <xf numFmtId="179" fontId="10" fillId="0" borderId="48" xfId="0" applyNumberFormat="1" applyFont="1" applyBorder="1" applyAlignment="1">
      <alignment horizontal="center" wrapText="1"/>
    </xf>
    <xf numFmtId="179" fontId="10" fillId="0" borderId="12" xfId="0" applyNumberFormat="1" applyFont="1" applyBorder="1" applyAlignment="1">
      <alignment horizontal="center" wrapText="1"/>
    </xf>
    <xf numFmtId="3" fontId="1" fillId="0" borderId="29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4" fontId="1" fillId="0" borderId="27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4" fontId="1" fillId="0" borderId="27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9" fontId="1" fillId="0" borderId="15" xfId="0" applyNumberFormat="1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177" fontId="1" fillId="0" borderId="15" xfId="0" applyNumberFormat="1" applyFont="1" applyBorder="1" applyAlignment="1">
      <alignment vertical="center"/>
    </xf>
    <xf numFmtId="177" fontId="0" fillId="0" borderId="30" xfId="0" applyNumberFormat="1" applyFont="1" applyBorder="1" applyAlignment="1">
      <alignment vertical="center"/>
    </xf>
    <xf numFmtId="179" fontId="1" fillId="0" borderId="20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177" fontId="1" fillId="0" borderId="20" xfId="0" applyNumberFormat="1" applyFont="1" applyBorder="1" applyAlignment="1">
      <alignment vertical="center"/>
    </xf>
    <xf numFmtId="177" fontId="0" fillId="0" borderId="19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68035</xdr:colOff>
      <xdr:row>41</xdr:row>
      <xdr:rowOff>68035</xdr:rowOff>
    </xdr:from>
    <xdr:to>
      <xdr:col>14</xdr:col>
      <xdr:colOff>326572</xdr:colOff>
      <xdr:row>44</xdr:row>
      <xdr:rowOff>326571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035892" y="15689035"/>
          <a:ext cx="258537" cy="1401536"/>
        </a:xfrm>
        <a:prstGeom prst="rightBrace">
          <a:avLst>
            <a:gd name="adj1" fmla="val 8333"/>
            <a:gd name="adj2" fmla="val 1913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&#65288;&#21306;&#30011;&#25972;&#29702;&#65289;/09_&#20849;&#36890;/093_&#23696;&#38428;&#24066;&#12398;&#21306;&#30011;&#25972;&#29702;/&#20196;&#21644;2&#24180;&#24230;/&#25126;&#24460;&#26045;&#34892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工中"/>
    </sheetNames>
    <sheetDataSet>
      <sheetData sheetId="0">
        <row r="1">
          <cell r="E1" t="str">
            <v>岐阜市の土地区画整理事業（施行中）</v>
          </cell>
          <cell r="O1" t="str">
            <v>（平成24年 3月31日現在）</v>
          </cell>
        </row>
        <row r="2">
          <cell r="A2" t="str">
            <v>地区名</v>
          </cell>
          <cell r="B2" t="str">
            <v>施行</v>
          </cell>
          <cell r="C2" t="str">
            <v>認可公告日</v>
          </cell>
          <cell r="D2" t="str">
            <v>当初</v>
          </cell>
          <cell r="E2" t="str">
            <v>事業年度</v>
          </cell>
          <cell r="F2" t="str">
            <v>施行面積(㎡)</v>
          </cell>
          <cell r="G2" t="str">
            <v>総事業費（円）</v>
          </cell>
          <cell r="H2" t="str">
            <v>減歩率</v>
          </cell>
          <cell r="J2" t="str">
            <v>公共(%)</v>
          </cell>
          <cell r="K2" t="str">
            <v>公園箇所数</v>
          </cell>
          <cell r="L2" t="str">
            <v>組合員数</v>
          </cell>
          <cell r="M2" t="str">
            <v>監事定数</v>
          </cell>
          <cell r="N2" t="str">
            <v>進捗率</v>
          </cell>
          <cell r="O2" t="str">
            <v>備　　考</v>
          </cell>
        </row>
        <row r="3">
          <cell r="B3" t="str">
            <v>区分</v>
          </cell>
          <cell r="C3" t="str">
            <v>都市計画決定告示日</v>
          </cell>
          <cell r="E3" t="str">
            <v>施行期間</v>
          </cell>
          <cell r="F3" t="str">
            <v>都決面積(ha）</v>
          </cell>
          <cell r="G3" t="str">
            <v>事業費（円／㎡）</v>
          </cell>
          <cell r="H3" t="str">
            <v>(%)</v>
          </cell>
          <cell r="J3" t="str">
            <v>保留地(%)</v>
          </cell>
          <cell r="K3" t="str">
            <v>公園面積(㎡)</v>
          </cell>
          <cell r="L3" t="str">
            <v>理事定数</v>
          </cell>
          <cell r="M3" t="str">
            <v>総代定数</v>
          </cell>
          <cell r="N3" t="str">
            <v>(H23年度末)</v>
          </cell>
        </row>
        <row r="4">
          <cell r="C4" t="str">
            <v>事業計画変更認可年月日</v>
          </cell>
          <cell r="D4" t="str">
            <v>現在</v>
          </cell>
          <cell r="E4" t="str">
            <v>事業年度</v>
          </cell>
          <cell r="F4" t="str">
            <v>施行面積(㎡)</v>
          </cell>
          <cell r="G4" t="str">
            <v>総事業費（円）</v>
          </cell>
          <cell r="H4" t="str">
            <v>減歩率</v>
          </cell>
          <cell r="J4" t="str">
            <v>公共(%)</v>
          </cell>
          <cell r="K4" t="str">
            <v>公園箇所数</v>
          </cell>
          <cell r="L4" t="str">
            <v>組合員数</v>
          </cell>
          <cell r="M4" t="str">
            <v>監事定数</v>
          </cell>
          <cell r="N4" t="str">
            <v>(見込み)</v>
          </cell>
        </row>
        <row r="5">
          <cell r="C5" t="str">
            <v>都市計画決定変更</v>
          </cell>
          <cell r="E5" t="str">
            <v>施行期間</v>
          </cell>
          <cell r="F5" t="str">
            <v>都決面積(ha）</v>
          </cell>
          <cell r="G5" t="str">
            <v>事業費（円／㎡）</v>
          </cell>
          <cell r="H5" t="str">
            <v>(%)</v>
          </cell>
          <cell r="J5" t="str">
            <v>保留地(%)</v>
          </cell>
          <cell r="K5" t="str">
            <v>公園面積(㎡)</v>
          </cell>
          <cell r="L5" t="str">
            <v>理事定数</v>
          </cell>
          <cell r="M5" t="str">
            <v>総代定数</v>
          </cell>
        </row>
        <row r="6">
          <cell r="A6" t="str">
            <v>鷺山・下土居</v>
          </cell>
          <cell r="B6" t="str">
            <v>組合</v>
          </cell>
          <cell r="C6">
            <v>35825</v>
          </cell>
          <cell r="D6" t="str">
            <v>当初</v>
          </cell>
          <cell r="E6" t="str">
            <v>H 9～H19</v>
          </cell>
          <cell r="F6">
            <v>293000</v>
          </cell>
          <cell r="G6">
            <v>5800000000</v>
          </cell>
          <cell r="H6">
            <v>25.8</v>
          </cell>
          <cell r="J6">
            <v>19</v>
          </cell>
          <cell r="K6">
            <v>4</v>
          </cell>
          <cell r="L6">
            <v>279</v>
          </cell>
          <cell r="M6">
            <v>3</v>
          </cell>
          <cell r="N6">
            <v>0.92879999999999996</v>
          </cell>
        </row>
        <row r="7">
          <cell r="A7" t="str">
            <v>(都市計画事業)</v>
          </cell>
          <cell r="C7">
            <v>35755</v>
          </cell>
          <cell r="E7">
            <v>11</v>
          </cell>
          <cell r="F7">
            <v>29.3</v>
          </cell>
          <cell r="G7">
            <v>19795</v>
          </cell>
          <cell r="I7">
            <v>2.0799999999999992</v>
          </cell>
          <cell r="J7">
            <v>6.8</v>
          </cell>
          <cell r="K7">
            <v>8900</v>
          </cell>
          <cell r="L7">
            <v>13</v>
          </cell>
          <cell r="M7">
            <v>35</v>
          </cell>
        </row>
        <row r="8">
          <cell r="C8">
            <v>39861</v>
          </cell>
          <cell r="D8" t="str">
            <v>現在</v>
          </cell>
          <cell r="E8" t="str">
            <v>H 9～H25</v>
          </cell>
          <cell r="F8">
            <v>293144.06</v>
          </cell>
          <cell r="G8">
            <v>5351000000</v>
          </cell>
          <cell r="H8">
            <v>27.88</v>
          </cell>
          <cell r="I8">
            <v>-0.28000000000000114</v>
          </cell>
          <cell r="J8">
            <v>18.72</v>
          </cell>
          <cell r="K8">
            <v>4</v>
          </cell>
          <cell r="L8">
            <v>340</v>
          </cell>
          <cell r="M8">
            <v>3</v>
          </cell>
        </row>
        <row r="9">
          <cell r="E9">
            <v>17</v>
          </cell>
          <cell r="G9">
            <v>18253</v>
          </cell>
          <cell r="I9">
            <v>2.3600000000000003</v>
          </cell>
          <cell r="J9">
            <v>9.16</v>
          </cell>
          <cell r="K9">
            <v>8900</v>
          </cell>
          <cell r="L9">
            <v>13</v>
          </cell>
          <cell r="M9">
            <v>35</v>
          </cell>
        </row>
        <row r="10">
          <cell r="A10" t="str">
            <v>正木西部</v>
          </cell>
          <cell r="B10" t="str">
            <v>組合</v>
          </cell>
          <cell r="C10">
            <v>36117</v>
          </cell>
          <cell r="D10" t="str">
            <v>当初</v>
          </cell>
          <cell r="E10" t="str">
            <v>H10～H17</v>
          </cell>
          <cell r="F10">
            <v>183000</v>
          </cell>
          <cell r="G10">
            <v>4450000000</v>
          </cell>
          <cell r="H10">
            <v>26.4</v>
          </cell>
          <cell r="J10">
            <v>23.71</v>
          </cell>
          <cell r="K10">
            <v>3</v>
          </cell>
          <cell r="L10">
            <v>245</v>
          </cell>
          <cell r="M10">
            <v>3</v>
          </cell>
          <cell r="N10">
            <v>0.89500000000000002</v>
          </cell>
        </row>
        <row r="11">
          <cell r="A11" t="str">
            <v>(都市計画事業)</v>
          </cell>
          <cell r="C11">
            <v>36034</v>
          </cell>
          <cell r="E11">
            <v>8</v>
          </cell>
          <cell r="F11">
            <v>18.3</v>
          </cell>
          <cell r="G11">
            <v>24317</v>
          </cell>
          <cell r="I11">
            <v>1.4199999999999977</v>
          </cell>
          <cell r="J11">
            <v>2.69</v>
          </cell>
          <cell r="K11">
            <v>5500</v>
          </cell>
          <cell r="L11">
            <v>12</v>
          </cell>
          <cell r="M11">
            <v>30</v>
          </cell>
        </row>
        <row r="12">
          <cell r="C12">
            <v>39801</v>
          </cell>
          <cell r="D12" t="str">
            <v>現在</v>
          </cell>
          <cell r="E12" t="str">
            <v>H10～H24</v>
          </cell>
          <cell r="F12">
            <v>183340.11</v>
          </cell>
          <cell r="G12">
            <v>3503000000</v>
          </cell>
          <cell r="H12">
            <v>27.82</v>
          </cell>
          <cell r="I12">
            <v>-0.24000000000000199</v>
          </cell>
          <cell r="J12">
            <v>23.47</v>
          </cell>
          <cell r="K12">
            <v>3</v>
          </cell>
          <cell r="L12">
            <v>284</v>
          </cell>
          <cell r="M12">
            <v>3</v>
          </cell>
        </row>
        <row r="13">
          <cell r="E13">
            <v>15</v>
          </cell>
          <cell r="G13">
            <v>19107</v>
          </cell>
          <cell r="I13">
            <v>1.6599999999999997</v>
          </cell>
          <cell r="J13">
            <v>4.3499999999999996</v>
          </cell>
          <cell r="K13">
            <v>5520</v>
          </cell>
          <cell r="L13">
            <v>12</v>
          </cell>
          <cell r="M13">
            <v>33</v>
          </cell>
        </row>
        <row r="14">
          <cell r="A14" t="str">
            <v>則武新田</v>
          </cell>
          <cell r="B14" t="str">
            <v>組合</v>
          </cell>
          <cell r="C14">
            <v>36538</v>
          </cell>
          <cell r="D14" t="str">
            <v>当初</v>
          </cell>
          <cell r="E14" t="str">
            <v>H11～H21</v>
          </cell>
          <cell r="F14">
            <v>356500</v>
          </cell>
          <cell r="G14">
            <v>9448200000</v>
          </cell>
          <cell r="H14">
            <v>29.99</v>
          </cell>
          <cell r="J14">
            <v>22.92</v>
          </cell>
          <cell r="K14">
            <v>5</v>
          </cell>
          <cell r="L14">
            <v>568</v>
          </cell>
          <cell r="M14">
            <v>3</v>
          </cell>
          <cell r="N14">
            <v>0.88900000000000001</v>
          </cell>
        </row>
        <row r="15">
          <cell r="A15" t="str">
            <v>(都市計画事業)</v>
          </cell>
          <cell r="C15">
            <v>36459</v>
          </cell>
          <cell r="E15">
            <v>11</v>
          </cell>
          <cell r="F15">
            <v>35.700000000000003</v>
          </cell>
          <cell r="G15">
            <v>26503</v>
          </cell>
          <cell r="I15">
            <v>1.6999999999999993</v>
          </cell>
          <cell r="J15">
            <v>7.07</v>
          </cell>
          <cell r="K15">
            <v>10800</v>
          </cell>
          <cell r="L15">
            <v>13</v>
          </cell>
          <cell r="M15">
            <v>60</v>
          </cell>
        </row>
        <row r="16">
          <cell r="C16">
            <v>40981</v>
          </cell>
          <cell r="D16" t="str">
            <v>現在</v>
          </cell>
          <cell r="E16" t="str">
            <v>H11～H27</v>
          </cell>
          <cell r="F16">
            <v>356680.23</v>
          </cell>
          <cell r="G16">
            <v>7630328000</v>
          </cell>
          <cell r="H16">
            <v>31.69</v>
          </cell>
          <cell r="I16">
            <v>-0.37000000000000099</v>
          </cell>
          <cell r="J16">
            <v>22.55</v>
          </cell>
          <cell r="K16">
            <v>5</v>
          </cell>
          <cell r="L16">
            <v>595</v>
          </cell>
          <cell r="M16">
            <v>3</v>
          </cell>
        </row>
        <row r="17">
          <cell r="E17">
            <v>17</v>
          </cell>
          <cell r="G17">
            <v>21393</v>
          </cell>
          <cell r="I17">
            <v>2.0700000000000003</v>
          </cell>
          <cell r="J17">
            <v>9.14</v>
          </cell>
          <cell r="K17">
            <v>10750</v>
          </cell>
          <cell r="L17">
            <v>13</v>
          </cell>
          <cell r="M17">
            <v>60</v>
          </cell>
        </row>
        <row r="18">
          <cell r="A18" t="str">
            <v>岐阜駅北口</v>
          </cell>
          <cell r="B18" t="str">
            <v>市</v>
          </cell>
          <cell r="C18">
            <v>37648</v>
          </cell>
          <cell r="D18" t="str">
            <v>当初</v>
          </cell>
          <cell r="E18" t="str">
            <v>H14～H24</v>
          </cell>
          <cell r="F18">
            <v>62400</v>
          </cell>
          <cell r="G18">
            <v>9841000000</v>
          </cell>
          <cell r="H18">
            <v>23.79</v>
          </cell>
          <cell r="J18">
            <v>23.79</v>
          </cell>
          <cell r="K18">
            <v>0</v>
          </cell>
          <cell r="N18">
            <v>0.89600000000000002</v>
          </cell>
        </row>
        <row r="19">
          <cell r="A19" t="str">
            <v>(都市計画事業)</v>
          </cell>
          <cell r="C19">
            <v>37572</v>
          </cell>
          <cell r="E19">
            <v>11</v>
          </cell>
          <cell r="F19">
            <v>6.2</v>
          </cell>
          <cell r="G19">
            <v>157708</v>
          </cell>
          <cell r="H19" t="str">
            <v>(10.00)</v>
          </cell>
          <cell r="K19">
            <v>0</v>
          </cell>
        </row>
        <row r="20">
          <cell r="C20">
            <v>40620</v>
          </cell>
          <cell r="D20" t="str">
            <v>現在</v>
          </cell>
          <cell r="E20" t="str">
            <v>H14～H26</v>
          </cell>
          <cell r="F20">
            <v>62173.19</v>
          </cell>
          <cell r="G20">
            <v>8420000000</v>
          </cell>
          <cell r="H20">
            <v>22.84</v>
          </cell>
          <cell r="J20">
            <v>22.84</v>
          </cell>
          <cell r="K20">
            <v>0</v>
          </cell>
        </row>
        <row r="21">
          <cell r="E21">
            <v>13</v>
          </cell>
          <cell r="G21">
            <v>135428</v>
          </cell>
          <cell r="H21" t="str">
            <v>(4.86)</v>
          </cell>
          <cell r="K21">
            <v>0</v>
          </cell>
        </row>
        <row r="22">
          <cell r="A22" t="str">
            <v>計</v>
          </cell>
          <cell r="D22" t="str">
            <v>当初</v>
          </cell>
          <cell r="F22">
            <v>894900</v>
          </cell>
          <cell r="G22">
            <v>29539200000</v>
          </cell>
          <cell r="K22">
            <v>12</v>
          </cell>
        </row>
        <row r="23">
          <cell r="F23">
            <v>89.500000000000014</v>
          </cell>
          <cell r="K23">
            <v>25200</v>
          </cell>
        </row>
        <row r="24">
          <cell r="D24" t="str">
            <v>現在</v>
          </cell>
          <cell r="F24">
            <v>895337.58999999985</v>
          </cell>
          <cell r="G24">
            <v>24904328000</v>
          </cell>
          <cell r="K24">
            <v>12</v>
          </cell>
        </row>
        <row r="25">
          <cell r="K25">
            <v>25170</v>
          </cell>
        </row>
        <row r="26">
          <cell r="G26" t="str">
            <v>※総事業費には県事務費を含みます。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6"/>
  <sheetViews>
    <sheetView tabSelected="1" showOutlineSymbols="0" view="pageBreakPreview" topLeftCell="C1" zoomScale="70" zoomScaleNormal="87" zoomScaleSheetLayoutView="70" zoomScalePageLayoutView="80" workbookViewId="0">
      <pane ySplit="3" topLeftCell="A67" activePane="bottomLeft" state="frozen"/>
      <selection pane="bottomLeft" activeCell="H67" sqref="H67"/>
    </sheetView>
  </sheetViews>
  <sheetFormatPr defaultColWidth="10.6640625" defaultRowHeight="14.25" x14ac:dyDescent="0.15"/>
  <cols>
    <col min="1" max="1" width="14.33203125" style="1" bestFit="1" customWidth="1"/>
    <col min="2" max="2" width="4.6640625" style="1" customWidth="1"/>
    <col min="3" max="3" width="15.77734375" style="1" customWidth="1"/>
    <col min="4" max="4" width="8.6640625" style="1" customWidth="1"/>
    <col min="5" max="5" width="13.6640625" style="1" customWidth="1"/>
    <col min="6" max="6" width="14.6640625" style="1" customWidth="1"/>
    <col min="7" max="7" width="6.6640625" style="1" customWidth="1"/>
    <col min="8" max="8" width="13.77734375" style="1" bestFit="1" customWidth="1"/>
    <col min="9" max="9" width="10.6640625" style="1" customWidth="1"/>
    <col min="10" max="11" width="8.6640625" style="1" customWidth="1"/>
    <col min="12" max="13" width="19" style="1" bestFit="1" customWidth="1"/>
    <col min="14" max="14" width="16.33203125" style="1" bestFit="1" customWidth="1"/>
    <col min="15" max="15" width="9.44140625" style="1" bestFit="1" customWidth="1"/>
    <col min="16" max="16" width="34.77734375" style="1" bestFit="1" customWidth="1"/>
    <col min="17" max="17" width="16.109375" style="1" customWidth="1"/>
    <col min="18" max="16384" width="10.6640625" style="1"/>
  </cols>
  <sheetData>
    <row r="1" spans="1:17" ht="30" customHeight="1" thickBot="1" x14ac:dyDescent="0.25">
      <c r="A1" s="143"/>
      <c r="B1" s="143"/>
      <c r="C1" s="72" t="s">
        <v>236</v>
      </c>
      <c r="D1" s="143"/>
      <c r="E1" s="2"/>
      <c r="F1" s="143"/>
      <c r="G1" s="2"/>
      <c r="H1" s="2"/>
      <c r="I1" s="2"/>
      <c r="J1" s="143"/>
      <c r="K1" s="143"/>
      <c r="L1" s="143"/>
      <c r="M1" s="143"/>
      <c r="N1" s="143"/>
      <c r="O1" s="143"/>
      <c r="P1" s="71"/>
      <c r="Q1" s="180"/>
    </row>
    <row r="2" spans="1:17" ht="30" customHeight="1" x14ac:dyDescent="0.2">
      <c r="A2" s="203" t="s">
        <v>235</v>
      </c>
      <c r="B2" s="68" t="s">
        <v>234</v>
      </c>
      <c r="C2" s="205" t="s">
        <v>233</v>
      </c>
      <c r="D2" s="68" t="s">
        <v>232</v>
      </c>
      <c r="E2" s="207" t="s">
        <v>231</v>
      </c>
      <c r="F2" s="68" t="s">
        <v>230</v>
      </c>
      <c r="G2" s="209" t="s">
        <v>229</v>
      </c>
      <c r="H2" s="70" t="s">
        <v>228</v>
      </c>
      <c r="I2" s="70" t="s">
        <v>227</v>
      </c>
      <c r="J2" s="69" t="s">
        <v>226</v>
      </c>
      <c r="K2" s="68" t="s">
        <v>225</v>
      </c>
      <c r="L2" s="68" t="s">
        <v>224</v>
      </c>
      <c r="M2" s="68" t="s">
        <v>223</v>
      </c>
      <c r="N2" s="205" t="s">
        <v>222</v>
      </c>
      <c r="O2" s="205" t="s">
        <v>221</v>
      </c>
      <c r="P2" s="210" t="s">
        <v>220</v>
      </c>
      <c r="Q2" s="181"/>
    </row>
    <row r="3" spans="1:17" ht="30" customHeight="1" thickBot="1" x14ac:dyDescent="0.25">
      <c r="A3" s="204"/>
      <c r="B3" s="67" t="s">
        <v>219</v>
      </c>
      <c r="C3" s="206"/>
      <c r="D3" s="63" t="s">
        <v>218</v>
      </c>
      <c r="E3" s="208"/>
      <c r="F3" s="66" t="s">
        <v>217</v>
      </c>
      <c r="G3" s="208"/>
      <c r="H3" s="65" t="s">
        <v>216</v>
      </c>
      <c r="I3" s="64" t="s">
        <v>215</v>
      </c>
      <c r="J3" s="63" t="s">
        <v>214</v>
      </c>
      <c r="K3" s="63" t="s">
        <v>213</v>
      </c>
      <c r="L3" s="63" t="s">
        <v>212</v>
      </c>
      <c r="M3" s="63" t="s">
        <v>211</v>
      </c>
      <c r="N3" s="208"/>
      <c r="O3" s="208"/>
      <c r="P3" s="211"/>
      <c r="Q3" s="181"/>
    </row>
    <row r="4" spans="1:17" ht="30" customHeight="1" x14ac:dyDescent="0.2">
      <c r="A4" s="77" t="s">
        <v>210</v>
      </c>
      <c r="B4" s="68" t="s">
        <v>209</v>
      </c>
      <c r="C4" s="78" t="s">
        <v>280</v>
      </c>
      <c r="D4" s="68" t="s">
        <v>208</v>
      </c>
      <c r="E4" s="79">
        <v>4763513</v>
      </c>
      <c r="F4" s="80">
        <v>405742000</v>
      </c>
      <c r="G4" s="79">
        <v>15.16</v>
      </c>
      <c r="H4" s="79"/>
      <c r="I4" s="80"/>
      <c r="J4" s="80"/>
      <c r="K4" s="80"/>
      <c r="L4" s="81" t="s">
        <v>207</v>
      </c>
      <c r="M4" s="182"/>
      <c r="N4" s="82">
        <v>16958</v>
      </c>
      <c r="O4" s="83">
        <v>540.9</v>
      </c>
      <c r="P4" s="84" t="s">
        <v>271</v>
      </c>
      <c r="Q4" s="181"/>
    </row>
    <row r="5" spans="1:17" ht="30" customHeight="1" thickBot="1" x14ac:dyDescent="0.25">
      <c r="A5" s="85" t="s">
        <v>33</v>
      </c>
      <c r="B5" s="47"/>
      <c r="C5" s="46"/>
      <c r="D5" s="45">
        <v>27</v>
      </c>
      <c r="E5" s="44"/>
      <c r="F5" s="28">
        <v>85</v>
      </c>
      <c r="G5" s="44"/>
      <c r="H5" s="29"/>
      <c r="I5" s="28">
        <v>90300</v>
      </c>
      <c r="J5" s="28"/>
      <c r="K5" s="28"/>
      <c r="L5" s="37" t="s">
        <v>206</v>
      </c>
      <c r="M5" s="37"/>
      <c r="N5" s="46"/>
      <c r="O5" s="61"/>
      <c r="P5" s="86"/>
      <c r="Q5" s="181"/>
    </row>
    <row r="6" spans="1:17" ht="30" customHeight="1" thickTop="1" x14ac:dyDescent="0.2">
      <c r="A6" s="87" t="s">
        <v>205</v>
      </c>
      <c r="B6" s="34" t="s">
        <v>9</v>
      </c>
      <c r="C6" s="40" t="s">
        <v>204</v>
      </c>
      <c r="D6" s="34" t="s">
        <v>203</v>
      </c>
      <c r="E6" s="33">
        <v>449205</v>
      </c>
      <c r="F6" s="32">
        <v>8200000</v>
      </c>
      <c r="G6" s="33">
        <v>12.03</v>
      </c>
      <c r="H6" s="33"/>
      <c r="I6" s="32"/>
      <c r="J6" s="32">
        <v>130</v>
      </c>
      <c r="K6" s="32">
        <v>2</v>
      </c>
      <c r="L6" s="40"/>
      <c r="M6" s="40"/>
      <c r="N6" s="40"/>
      <c r="O6" s="62"/>
      <c r="P6" s="88" t="s">
        <v>202</v>
      </c>
      <c r="Q6" s="181"/>
    </row>
    <row r="7" spans="1:17" ht="30" customHeight="1" thickBot="1" x14ac:dyDescent="0.25">
      <c r="A7" s="89"/>
      <c r="B7" s="47"/>
      <c r="C7" s="46"/>
      <c r="D7" s="45">
        <v>30</v>
      </c>
      <c r="E7" s="44"/>
      <c r="F7" s="28">
        <v>18</v>
      </c>
      <c r="G7" s="44"/>
      <c r="H7" s="29"/>
      <c r="I7" s="28"/>
      <c r="J7" s="28">
        <v>15</v>
      </c>
      <c r="K7" s="28">
        <v>26</v>
      </c>
      <c r="L7" s="37" t="s">
        <v>272</v>
      </c>
      <c r="M7" s="37" t="s">
        <v>273</v>
      </c>
      <c r="N7" s="46"/>
      <c r="O7" s="61"/>
      <c r="P7" s="86"/>
      <c r="Q7" s="181"/>
    </row>
    <row r="8" spans="1:17" ht="30" customHeight="1" thickTop="1" x14ac:dyDescent="0.2">
      <c r="A8" s="87" t="s">
        <v>78</v>
      </c>
      <c r="B8" s="34" t="s">
        <v>9</v>
      </c>
      <c r="C8" s="40" t="s">
        <v>201</v>
      </c>
      <c r="D8" s="34" t="s">
        <v>200</v>
      </c>
      <c r="E8" s="33">
        <v>762505.02</v>
      </c>
      <c r="F8" s="32">
        <v>210533000</v>
      </c>
      <c r="G8" s="33">
        <f>H8+H9</f>
        <v>28.55</v>
      </c>
      <c r="H8" s="33">
        <v>18.600000000000001</v>
      </c>
      <c r="I8" s="32">
        <v>5</v>
      </c>
      <c r="J8" s="32">
        <v>430</v>
      </c>
      <c r="K8" s="32">
        <v>3</v>
      </c>
      <c r="L8" s="40"/>
      <c r="M8" s="40"/>
      <c r="N8" s="48">
        <v>20282</v>
      </c>
      <c r="O8" s="38">
        <v>70.3</v>
      </c>
      <c r="P8" s="88"/>
      <c r="Q8" s="181"/>
    </row>
    <row r="9" spans="1:17" ht="30" customHeight="1" thickBot="1" x14ac:dyDescent="0.25">
      <c r="A9" s="85" t="s">
        <v>33</v>
      </c>
      <c r="B9" s="47"/>
      <c r="C9" s="46"/>
      <c r="D9" s="45">
        <v>12</v>
      </c>
      <c r="E9" s="44"/>
      <c r="F9" s="28">
        <v>276</v>
      </c>
      <c r="G9" s="44"/>
      <c r="H9" s="29">
        <v>9.9499999999999993</v>
      </c>
      <c r="I9" s="29">
        <v>22869</v>
      </c>
      <c r="J9" s="28">
        <v>13</v>
      </c>
      <c r="K9" s="28">
        <v>55</v>
      </c>
      <c r="L9" s="60">
        <v>24044</v>
      </c>
      <c r="M9" s="37" t="s">
        <v>199</v>
      </c>
      <c r="N9" s="36">
        <v>22609</v>
      </c>
      <c r="O9" s="43">
        <v>76.2</v>
      </c>
      <c r="P9" s="86"/>
      <c r="Q9" s="181"/>
    </row>
    <row r="10" spans="1:17" ht="30" customHeight="1" thickTop="1" x14ac:dyDescent="0.2">
      <c r="A10" s="87" t="s">
        <v>198</v>
      </c>
      <c r="B10" s="34" t="s">
        <v>9</v>
      </c>
      <c r="C10" s="40" t="s">
        <v>197</v>
      </c>
      <c r="D10" s="34" t="s">
        <v>196</v>
      </c>
      <c r="E10" s="33">
        <v>801900.67</v>
      </c>
      <c r="F10" s="32">
        <v>669222000</v>
      </c>
      <c r="G10" s="33">
        <f>H10+H11</f>
        <v>26.1</v>
      </c>
      <c r="H10" s="33">
        <v>21.41</v>
      </c>
      <c r="I10" s="32">
        <v>7</v>
      </c>
      <c r="J10" s="32">
        <v>908</v>
      </c>
      <c r="K10" s="32">
        <v>2</v>
      </c>
      <c r="L10" s="40" t="s">
        <v>195</v>
      </c>
      <c r="M10" s="40" t="s">
        <v>194</v>
      </c>
      <c r="N10" s="48"/>
      <c r="O10" s="38"/>
      <c r="P10" s="88" t="s">
        <v>193</v>
      </c>
      <c r="Q10" s="181"/>
    </row>
    <row r="11" spans="1:17" ht="30" customHeight="1" thickBot="1" x14ac:dyDescent="0.25">
      <c r="A11" s="90"/>
      <c r="B11" s="47"/>
      <c r="C11" s="46"/>
      <c r="D11" s="45">
        <v>15</v>
      </c>
      <c r="E11" s="44"/>
      <c r="F11" s="28">
        <v>835</v>
      </c>
      <c r="G11" s="44"/>
      <c r="H11" s="29">
        <v>4.6900000000000004</v>
      </c>
      <c r="I11" s="29">
        <v>23867</v>
      </c>
      <c r="J11" s="28">
        <v>10</v>
      </c>
      <c r="K11" s="28">
        <v>50</v>
      </c>
      <c r="L11" s="37" t="s">
        <v>192</v>
      </c>
      <c r="M11" s="51" t="s">
        <v>191</v>
      </c>
      <c r="N11" s="36"/>
      <c r="O11" s="43"/>
      <c r="P11" s="86" t="s">
        <v>190</v>
      </c>
      <c r="Q11" s="181"/>
    </row>
    <row r="12" spans="1:17" ht="30" customHeight="1" thickTop="1" x14ac:dyDescent="0.2">
      <c r="A12" s="87" t="s">
        <v>189</v>
      </c>
      <c r="B12" s="34" t="s">
        <v>9</v>
      </c>
      <c r="C12" s="40" t="s">
        <v>188</v>
      </c>
      <c r="D12" s="34" t="s">
        <v>187</v>
      </c>
      <c r="E12" s="33">
        <v>325264.95</v>
      </c>
      <c r="F12" s="32">
        <v>87994000</v>
      </c>
      <c r="G12" s="33">
        <f>H12+H13</f>
        <v>22</v>
      </c>
      <c r="H12" s="33">
        <v>14.17</v>
      </c>
      <c r="I12" s="32">
        <v>3</v>
      </c>
      <c r="J12" s="32">
        <v>181</v>
      </c>
      <c r="K12" s="32">
        <v>2</v>
      </c>
      <c r="L12" s="40"/>
      <c r="M12" s="40" t="s">
        <v>186</v>
      </c>
      <c r="N12" s="48">
        <v>21947</v>
      </c>
      <c r="O12" s="38">
        <v>32.299999999999997</v>
      </c>
      <c r="P12" s="88"/>
      <c r="Q12" s="181"/>
    </row>
    <row r="13" spans="1:17" ht="30" customHeight="1" thickBot="1" x14ac:dyDescent="0.25">
      <c r="A13" s="85" t="s">
        <v>33</v>
      </c>
      <c r="B13" s="47"/>
      <c r="C13" s="46"/>
      <c r="D13" s="45">
        <v>9</v>
      </c>
      <c r="E13" s="44"/>
      <c r="F13" s="28">
        <v>271</v>
      </c>
      <c r="G13" s="44"/>
      <c r="H13" s="29">
        <v>7.83</v>
      </c>
      <c r="I13" s="29">
        <v>9752</v>
      </c>
      <c r="J13" s="28">
        <v>7</v>
      </c>
      <c r="K13" s="28">
        <v>16</v>
      </c>
      <c r="L13" s="37" t="s">
        <v>251</v>
      </c>
      <c r="M13" s="37" t="s">
        <v>185</v>
      </c>
      <c r="N13" s="36"/>
      <c r="O13" s="43"/>
      <c r="P13" s="86"/>
      <c r="Q13" s="181"/>
    </row>
    <row r="14" spans="1:17" ht="30" customHeight="1" thickTop="1" x14ac:dyDescent="0.2">
      <c r="A14" s="87" t="s">
        <v>184</v>
      </c>
      <c r="B14" s="34" t="s">
        <v>177</v>
      </c>
      <c r="C14" s="40" t="s">
        <v>183</v>
      </c>
      <c r="D14" s="34" t="s">
        <v>182</v>
      </c>
      <c r="E14" s="33">
        <v>5795</v>
      </c>
      <c r="F14" s="32">
        <v>15000</v>
      </c>
      <c r="G14" s="33">
        <f>H14+H15</f>
        <v>6.82</v>
      </c>
      <c r="H14" s="33">
        <v>6.82</v>
      </c>
      <c r="I14" s="33"/>
      <c r="J14" s="32">
        <v>10</v>
      </c>
      <c r="K14" s="32"/>
      <c r="L14" s="40" t="s">
        <v>181</v>
      </c>
      <c r="M14" s="40" t="s">
        <v>180</v>
      </c>
      <c r="N14" s="48"/>
      <c r="O14" s="38"/>
      <c r="P14" s="88"/>
      <c r="Q14" s="181"/>
    </row>
    <row r="15" spans="1:17" ht="30" customHeight="1" thickBot="1" x14ac:dyDescent="0.25">
      <c r="A15" s="90"/>
      <c r="B15" s="47"/>
      <c r="C15" s="46"/>
      <c r="D15" s="45">
        <v>2</v>
      </c>
      <c r="E15" s="44"/>
      <c r="F15" s="28">
        <v>3</v>
      </c>
      <c r="G15" s="44"/>
      <c r="H15" s="29"/>
      <c r="I15" s="29"/>
      <c r="J15" s="28"/>
      <c r="K15" s="28"/>
      <c r="L15" s="37" t="s">
        <v>179</v>
      </c>
      <c r="M15" s="37"/>
      <c r="N15" s="36"/>
      <c r="O15" s="43"/>
      <c r="P15" s="86"/>
      <c r="Q15" s="181"/>
    </row>
    <row r="16" spans="1:17" ht="30" customHeight="1" thickTop="1" x14ac:dyDescent="0.2">
      <c r="A16" s="87" t="s">
        <v>178</v>
      </c>
      <c r="B16" s="34" t="s">
        <v>177</v>
      </c>
      <c r="C16" s="40" t="s">
        <v>176</v>
      </c>
      <c r="D16" s="34" t="s">
        <v>175</v>
      </c>
      <c r="E16" s="33">
        <v>23962</v>
      </c>
      <c r="F16" s="32">
        <v>180000</v>
      </c>
      <c r="G16" s="33">
        <f>H16+H17</f>
        <v>17.5</v>
      </c>
      <c r="H16" s="33">
        <v>17.5</v>
      </c>
      <c r="I16" s="33"/>
      <c r="J16" s="32">
        <v>31</v>
      </c>
      <c r="K16" s="32"/>
      <c r="L16" s="40"/>
      <c r="M16" s="40" t="s">
        <v>174</v>
      </c>
      <c r="N16" s="48"/>
      <c r="O16" s="38"/>
      <c r="P16" s="88"/>
      <c r="Q16" s="181"/>
    </row>
    <row r="17" spans="1:17" ht="30" customHeight="1" thickBot="1" x14ac:dyDescent="0.25">
      <c r="A17" s="90"/>
      <c r="B17" s="47"/>
      <c r="C17" s="46"/>
      <c r="D17" s="45">
        <v>2</v>
      </c>
      <c r="E17" s="44"/>
      <c r="F17" s="28">
        <v>8</v>
      </c>
      <c r="G17" s="44"/>
      <c r="H17" s="29"/>
      <c r="I17" s="29"/>
      <c r="J17" s="28"/>
      <c r="K17" s="28"/>
      <c r="L17" s="130" t="s">
        <v>252</v>
      </c>
      <c r="M17" s="37"/>
      <c r="N17" s="36"/>
      <c r="O17" s="43"/>
      <c r="P17" s="86"/>
      <c r="Q17" s="181"/>
    </row>
    <row r="18" spans="1:17" ht="30" customHeight="1" thickTop="1" x14ac:dyDescent="0.2">
      <c r="A18" s="87" t="s">
        <v>173</v>
      </c>
      <c r="B18" s="34" t="s">
        <v>9</v>
      </c>
      <c r="C18" s="40" t="s">
        <v>172</v>
      </c>
      <c r="D18" s="34" t="s">
        <v>171</v>
      </c>
      <c r="E18" s="33">
        <v>95124</v>
      </c>
      <c r="F18" s="32">
        <v>10500000</v>
      </c>
      <c r="G18" s="33">
        <f>H18+H19</f>
        <v>24.9</v>
      </c>
      <c r="H18" s="33">
        <v>20</v>
      </c>
      <c r="I18" s="32">
        <v>1</v>
      </c>
      <c r="J18" s="32">
        <v>44</v>
      </c>
      <c r="K18" s="32"/>
      <c r="L18" s="40" t="s">
        <v>170</v>
      </c>
      <c r="M18" s="40" t="s">
        <v>169</v>
      </c>
      <c r="N18" s="48">
        <v>22338</v>
      </c>
      <c r="O18" s="38">
        <v>9.6</v>
      </c>
      <c r="P18" s="88"/>
      <c r="Q18" s="181"/>
    </row>
    <row r="19" spans="1:17" ht="30" customHeight="1" thickBot="1" x14ac:dyDescent="0.25">
      <c r="A19" s="85" t="s">
        <v>33</v>
      </c>
      <c r="B19" s="47"/>
      <c r="C19" s="46"/>
      <c r="D19" s="45">
        <v>10</v>
      </c>
      <c r="E19" s="44"/>
      <c r="F19" s="28">
        <v>110</v>
      </c>
      <c r="G19" s="44"/>
      <c r="H19" s="29">
        <v>4.9000000000000004</v>
      </c>
      <c r="I19" s="29">
        <v>3306</v>
      </c>
      <c r="J19" s="28"/>
      <c r="K19" s="28"/>
      <c r="L19" s="37" t="s">
        <v>168</v>
      </c>
      <c r="M19" s="37" t="s">
        <v>167</v>
      </c>
      <c r="N19" s="36"/>
      <c r="O19" s="43"/>
      <c r="P19" s="86"/>
      <c r="Q19" s="181"/>
    </row>
    <row r="20" spans="1:17" ht="30" customHeight="1" thickTop="1" x14ac:dyDescent="0.2">
      <c r="A20" s="87" t="s">
        <v>166</v>
      </c>
      <c r="B20" s="34" t="s">
        <v>9</v>
      </c>
      <c r="C20" s="40" t="s">
        <v>165</v>
      </c>
      <c r="D20" s="34" t="s">
        <v>164</v>
      </c>
      <c r="E20" s="33">
        <v>1121677.47</v>
      </c>
      <c r="F20" s="32">
        <v>1105459000</v>
      </c>
      <c r="G20" s="33">
        <f>H20+H21</f>
        <v>24.3</v>
      </c>
      <c r="H20" s="33">
        <v>14.75</v>
      </c>
      <c r="I20" s="32">
        <v>9</v>
      </c>
      <c r="J20" s="32">
        <v>1033</v>
      </c>
      <c r="K20" s="32">
        <v>3</v>
      </c>
      <c r="L20" s="40" t="s">
        <v>163</v>
      </c>
      <c r="M20" s="40" t="s">
        <v>162</v>
      </c>
      <c r="N20" s="48"/>
      <c r="O20" s="38"/>
      <c r="P20" s="88"/>
      <c r="Q20" s="181"/>
    </row>
    <row r="21" spans="1:17" ht="30" customHeight="1" thickBot="1" x14ac:dyDescent="0.25">
      <c r="A21" s="90"/>
      <c r="B21" s="47"/>
      <c r="C21" s="46"/>
      <c r="D21" s="45">
        <v>18</v>
      </c>
      <c r="E21" s="44"/>
      <c r="F21" s="28">
        <v>986</v>
      </c>
      <c r="G21" s="44"/>
      <c r="H21" s="29">
        <v>9.5500000000000007</v>
      </c>
      <c r="I21" s="29">
        <v>33385</v>
      </c>
      <c r="J21" s="28">
        <v>15</v>
      </c>
      <c r="K21" s="28">
        <v>50</v>
      </c>
      <c r="L21" s="37" t="s">
        <v>101</v>
      </c>
      <c r="M21" s="37" t="s">
        <v>161</v>
      </c>
      <c r="N21" s="36"/>
      <c r="O21" s="43"/>
      <c r="P21" s="86"/>
      <c r="Q21" s="181"/>
    </row>
    <row r="22" spans="1:17" ht="30" customHeight="1" thickTop="1" x14ac:dyDescent="0.2">
      <c r="A22" s="87" t="s">
        <v>160</v>
      </c>
      <c r="B22" s="34" t="s">
        <v>9</v>
      </c>
      <c r="C22" s="40" t="s">
        <v>159</v>
      </c>
      <c r="D22" s="34" t="s">
        <v>158</v>
      </c>
      <c r="E22" s="33">
        <v>295736.34999999998</v>
      </c>
      <c r="F22" s="32">
        <v>78864000</v>
      </c>
      <c r="G22" s="33">
        <f>H22+H23</f>
        <v>29.25</v>
      </c>
      <c r="H22" s="33">
        <v>25.08</v>
      </c>
      <c r="I22" s="32">
        <v>5</v>
      </c>
      <c r="J22" s="32">
        <v>203</v>
      </c>
      <c r="K22" s="32">
        <v>3</v>
      </c>
      <c r="L22" s="40" t="s">
        <v>157</v>
      </c>
      <c r="M22" s="183"/>
      <c r="N22" s="48"/>
      <c r="O22" s="38"/>
      <c r="P22" s="88"/>
      <c r="Q22" s="181"/>
    </row>
    <row r="23" spans="1:17" ht="30" customHeight="1" thickBot="1" x14ac:dyDescent="0.25">
      <c r="A23" s="90"/>
      <c r="B23" s="47"/>
      <c r="C23" s="46"/>
      <c r="D23" s="45">
        <v>11</v>
      </c>
      <c r="E23" s="44"/>
      <c r="F23" s="28">
        <v>267</v>
      </c>
      <c r="G23" s="44"/>
      <c r="H23" s="29">
        <v>4.17</v>
      </c>
      <c r="I23" s="29">
        <v>14566</v>
      </c>
      <c r="J23" s="28">
        <v>8</v>
      </c>
      <c r="K23" s="28">
        <v>20</v>
      </c>
      <c r="L23" s="37" t="s">
        <v>156</v>
      </c>
      <c r="M23" s="37" t="s">
        <v>155</v>
      </c>
      <c r="N23" s="36"/>
      <c r="O23" s="43"/>
      <c r="P23" s="86"/>
      <c r="Q23" s="181"/>
    </row>
    <row r="24" spans="1:17" ht="30" customHeight="1" thickTop="1" x14ac:dyDescent="0.2">
      <c r="A24" s="87" t="s">
        <v>154</v>
      </c>
      <c r="B24" s="34" t="s">
        <v>9</v>
      </c>
      <c r="C24" s="40" t="s">
        <v>153</v>
      </c>
      <c r="D24" s="34" t="s">
        <v>152</v>
      </c>
      <c r="E24" s="33">
        <v>628477</v>
      </c>
      <c r="F24" s="32">
        <v>891026000</v>
      </c>
      <c r="G24" s="33">
        <v>24.88</v>
      </c>
      <c r="H24" s="33">
        <v>16.13</v>
      </c>
      <c r="I24" s="32">
        <v>8</v>
      </c>
      <c r="J24" s="32">
        <v>377</v>
      </c>
      <c r="K24" s="32">
        <v>3</v>
      </c>
      <c r="L24" s="40" t="s">
        <v>151</v>
      </c>
      <c r="M24" s="40" t="s">
        <v>150</v>
      </c>
      <c r="N24" s="48"/>
      <c r="O24" s="38"/>
      <c r="P24" s="88"/>
      <c r="Q24" s="181"/>
    </row>
    <row r="25" spans="1:17" ht="30" customHeight="1" thickBot="1" x14ac:dyDescent="0.25">
      <c r="A25" s="90"/>
      <c r="B25" s="47"/>
      <c r="C25" s="46"/>
      <c r="D25" s="45">
        <v>16</v>
      </c>
      <c r="E25" s="44"/>
      <c r="F25" s="28">
        <v>1417</v>
      </c>
      <c r="G25" s="44"/>
      <c r="H25" s="29">
        <v>8.75</v>
      </c>
      <c r="I25" s="29">
        <v>18910</v>
      </c>
      <c r="J25" s="28">
        <v>11</v>
      </c>
      <c r="K25" s="28">
        <v>32</v>
      </c>
      <c r="L25" s="37" t="s">
        <v>149</v>
      </c>
      <c r="M25" s="37" t="s">
        <v>148</v>
      </c>
      <c r="N25" s="36"/>
      <c r="O25" s="43"/>
      <c r="P25" s="86"/>
      <c r="Q25" s="181"/>
    </row>
    <row r="26" spans="1:17" ht="30" customHeight="1" thickTop="1" x14ac:dyDescent="0.2">
      <c r="A26" s="87" t="s">
        <v>147</v>
      </c>
      <c r="B26" s="34" t="s">
        <v>146</v>
      </c>
      <c r="C26" s="40" t="s">
        <v>145</v>
      </c>
      <c r="D26" s="34" t="s">
        <v>144</v>
      </c>
      <c r="E26" s="33">
        <v>43719</v>
      </c>
      <c r="F26" s="32">
        <v>18550000</v>
      </c>
      <c r="G26" s="33">
        <f>H26+H27</f>
        <v>15.6</v>
      </c>
      <c r="H26" s="33">
        <v>15.6</v>
      </c>
      <c r="I26" s="32">
        <v>1</v>
      </c>
      <c r="J26" s="32"/>
      <c r="K26" s="32"/>
      <c r="L26" s="40" t="s">
        <v>143</v>
      </c>
      <c r="M26" s="183"/>
      <c r="N26" s="48"/>
      <c r="O26" s="38"/>
      <c r="P26" s="88" t="s">
        <v>142</v>
      </c>
      <c r="Q26" s="181"/>
    </row>
    <row r="27" spans="1:17" ht="30" customHeight="1" thickBot="1" x14ac:dyDescent="0.25">
      <c r="A27" s="90"/>
      <c r="B27" s="47"/>
      <c r="C27" s="46"/>
      <c r="D27" s="45">
        <v>1</v>
      </c>
      <c r="E27" s="44"/>
      <c r="F27" s="28">
        <v>424</v>
      </c>
      <c r="G27" s="44"/>
      <c r="H27" s="29"/>
      <c r="I27" s="29">
        <v>1322</v>
      </c>
      <c r="J27" s="28"/>
      <c r="K27" s="28"/>
      <c r="L27" s="37" t="s">
        <v>141</v>
      </c>
      <c r="M27" s="51" t="s">
        <v>140</v>
      </c>
      <c r="N27" s="36"/>
      <c r="O27" s="43"/>
      <c r="P27" s="86"/>
      <c r="Q27" s="181"/>
    </row>
    <row r="28" spans="1:17" ht="30" customHeight="1" thickTop="1" x14ac:dyDescent="0.2">
      <c r="A28" s="87" t="s">
        <v>139</v>
      </c>
      <c r="B28" s="34" t="s">
        <v>9</v>
      </c>
      <c r="C28" s="40" t="s">
        <v>138</v>
      </c>
      <c r="D28" s="34" t="s">
        <v>131</v>
      </c>
      <c r="E28" s="33">
        <v>136281.48000000001</v>
      </c>
      <c r="F28" s="32">
        <v>89323000</v>
      </c>
      <c r="G28" s="33">
        <f>H28+H29</f>
        <v>26.270000000000003</v>
      </c>
      <c r="H28" s="33">
        <v>19.62</v>
      </c>
      <c r="I28" s="32">
        <v>1</v>
      </c>
      <c r="J28" s="32">
        <v>111</v>
      </c>
      <c r="K28" s="32">
        <v>2</v>
      </c>
      <c r="L28" s="40" t="s">
        <v>137</v>
      </c>
      <c r="M28" s="40" t="s">
        <v>136</v>
      </c>
      <c r="N28" s="48"/>
      <c r="O28" s="38"/>
      <c r="P28" s="88"/>
      <c r="Q28" s="181"/>
    </row>
    <row r="29" spans="1:17" ht="30" customHeight="1" thickBot="1" x14ac:dyDescent="0.25">
      <c r="A29" s="90"/>
      <c r="B29" s="47"/>
      <c r="C29" s="46"/>
      <c r="D29" s="45">
        <v>14</v>
      </c>
      <c r="E29" s="44"/>
      <c r="F29" s="28">
        <v>659</v>
      </c>
      <c r="G29" s="44"/>
      <c r="H29" s="29">
        <v>6.65</v>
      </c>
      <c r="I29" s="29">
        <v>6783</v>
      </c>
      <c r="J29" s="28">
        <v>6</v>
      </c>
      <c r="K29" s="28"/>
      <c r="L29" s="37" t="s">
        <v>135</v>
      </c>
      <c r="M29" s="37" t="s">
        <v>134</v>
      </c>
      <c r="N29" s="36"/>
      <c r="O29" s="43"/>
      <c r="P29" s="86"/>
      <c r="Q29" s="181"/>
    </row>
    <row r="30" spans="1:17" ht="30" customHeight="1" thickTop="1" x14ac:dyDescent="0.2">
      <c r="A30" s="87" t="s">
        <v>133</v>
      </c>
      <c r="B30" s="34" t="s">
        <v>9</v>
      </c>
      <c r="C30" s="40" t="s">
        <v>132</v>
      </c>
      <c r="D30" s="34" t="s">
        <v>131</v>
      </c>
      <c r="E30" s="33">
        <v>197407.15</v>
      </c>
      <c r="F30" s="32">
        <v>105103000</v>
      </c>
      <c r="G30" s="33">
        <f>H30+H31</f>
        <v>32.409999999999997</v>
      </c>
      <c r="H30" s="33">
        <v>18.25</v>
      </c>
      <c r="I30" s="32">
        <v>3</v>
      </c>
      <c r="J30" s="32">
        <v>172</v>
      </c>
      <c r="K30" s="32">
        <v>2</v>
      </c>
      <c r="L30" s="40" t="s">
        <v>130</v>
      </c>
      <c r="M30" s="40" t="s">
        <v>129</v>
      </c>
      <c r="N30" s="48"/>
      <c r="O30" s="38"/>
      <c r="P30" s="88"/>
      <c r="Q30" s="181"/>
    </row>
    <row r="31" spans="1:17" ht="30" customHeight="1" thickBot="1" x14ac:dyDescent="0.25">
      <c r="A31" s="90"/>
      <c r="B31" s="47"/>
      <c r="C31" s="46"/>
      <c r="D31" s="45">
        <v>14</v>
      </c>
      <c r="E31" s="44"/>
      <c r="F31" s="28">
        <v>532</v>
      </c>
      <c r="G31" s="44"/>
      <c r="H31" s="29">
        <v>14.16</v>
      </c>
      <c r="I31" s="29">
        <v>10284</v>
      </c>
      <c r="J31" s="28">
        <v>7</v>
      </c>
      <c r="K31" s="28">
        <v>16</v>
      </c>
      <c r="L31" s="37" t="s">
        <v>128</v>
      </c>
      <c r="M31" s="37" t="s">
        <v>127</v>
      </c>
      <c r="N31" s="36"/>
      <c r="O31" s="43"/>
      <c r="P31" s="86"/>
      <c r="Q31" s="181"/>
    </row>
    <row r="32" spans="1:17" ht="30" customHeight="1" thickTop="1" x14ac:dyDescent="0.2">
      <c r="A32" s="87" t="s">
        <v>126</v>
      </c>
      <c r="B32" s="34" t="s">
        <v>9</v>
      </c>
      <c r="C32" s="40" t="s">
        <v>125</v>
      </c>
      <c r="D32" s="34" t="s">
        <v>124</v>
      </c>
      <c r="E32" s="33">
        <v>175711.79</v>
      </c>
      <c r="F32" s="32">
        <v>243366000</v>
      </c>
      <c r="G32" s="33">
        <f>H32+H33</f>
        <v>22.43</v>
      </c>
      <c r="H32" s="33">
        <v>16.2</v>
      </c>
      <c r="I32" s="32">
        <v>2</v>
      </c>
      <c r="J32" s="32">
        <v>224</v>
      </c>
      <c r="K32" s="32">
        <v>2</v>
      </c>
      <c r="L32" s="40" t="s">
        <v>123</v>
      </c>
      <c r="M32" s="40" t="s">
        <v>122</v>
      </c>
      <c r="N32" s="48"/>
      <c r="O32" s="38"/>
      <c r="P32" s="88"/>
      <c r="Q32" s="181"/>
    </row>
    <row r="33" spans="1:17" ht="30" customHeight="1" thickBot="1" x14ac:dyDescent="0.25">
      <c r="A33" s="90"/>
      <c r="B33" s="47"/>
      <c r="C33" s="46"/>
      <c r="D33" s="45">
        <v>11</v>
      </c>
      <c r="E33" s="44"/>
      <c r="F33" s="28">
        <v>1385</v>
      </c>
      <c r="G33" s="44"/>
      <c r="H33" s="29">
        <v>6.23</v>
      </c>
      <c r="I33" s="29">
        <v>5309</v>
      </c>
      <c r="J33" s="28">
        <v>8</v>
      </c>
      <c r="K33" s="28">
        <v>18</v>
      </c>
      <c r="L33" s="37" t="s">
        <v>121</v>
      </c>
      <c r="M33" s="37" t="s">
        <v>120</v>
      </c>
      <c r="N33" s="36"/>
      <c r="O33" s="43"/>
      <c r="P33" s="86"/>
      <c r="Q33" s="181"/>
    </row>
    <row r="34" spans="1:17" ht="30" customHeight="1" thickTop="1" x14ac:dyDescent="0.2">
      <c r="A34" s="87" t="s">
        <v>119</v>
      </c>
      <c r="B34" s="34" t="s">
        <v>9</v>
      </c>
      <c r="C34" s="40" t="s">
        <v>118</v>
      </c>
      <c r="D34" s="34" t="s">
        <v>117</v>
      </c>
      <c r="E34" s="33">
        <v>114892.87</v>
      </c>
      <c r="F34" s="32">
        <v>155368000</v>
      </c>
      <c r="G34" s="33">
        <f>H34+H35</f>
        <v>22.21</v>
      </c>
      <c r="H34" s="33">
        <v>17.309999999999999</v>
      </c>
      <c r="I34" s="32">
        <v>2</v>
      </c>
      <c r="J34" s="32">
        <v>148</v>
      </c>
      <c r="K34" s="32">
        <v>2</v>
      </c>
      <c r="L34" s="40" t="s">
        <v>116</v>
      </c>
      <c r="M34" s="40" t="s">
        <v>115</v>
      </c>
      <c r="N34" s="48"/>
      <c r="O34" s="38"/>
      <c r="P34" s="88"/>
      <c r="Q34" s="181"/>
    </row>
    <row r="35" spans="1:17" ht="30" customHeight="1" thickBot="1" x14ac:dyDescent="0.25">
      <c r="A35" s="91"/>
      <c r="B35" s="31"/>
      <c r="C35" s="59"/>
      <c r="D35" s="30">
        <v>16</v>
      </c>
      <c r="E35" s="4"/>
      <c r="F35" s="57">
        <v>1352</v>
      </c>
      <c r="G35" s="4"/>
      <c r="H35" s="58">
        <v>4.9000000000000004</v>
      </c>
      <c r="I35" s="58">
        <v>3406</v>
      </c>
      <c r="J35" s="57">
        <v>7</v>
      </c>
      <c r="K35" s="57">
        <v>15</v>
      </c>
      <c r="L35" s="56" t="s">
        <v>114</v>
      </c>
      <c r="M35" s="56" t="s">
        <v>113</v>
      </c>
      <c r="N35" s="55"/>
      <c r="O35" s="54"/>
      <c r="P35" s="92"/>
      <c r="Q35" s="181"/>
    </row>
    <row r="36" spans="1:17" ht="30" customHeight="1" x14ac:dyDescent="0.2">
      <c r="A36" s="90" t="s">
        <v>112</v>
      </c>
      <c r="B36" s="47" t="s">
        <v>9</v>
      </c>
      <c r="C36" s="46" t="s">
        <v>111</v>
      </c>
      <c r="D36" s="47" t="s">
        <v>110</v>
      </c>
      <c r="E36" s="44">
        <v>650156.57999999996</v>
      </c>
      <c r="F36" s="53">
        <v>1628704000</v>
      </c>
      <c r="G36" s="44">
        <f>H36+H37</f>
        <v>18.95</v>
      </c>
      <c r="H36" s="44">
        <v>13.24</v>
      </c>
      <c r="I36" s="53">
        <v>6</v>
      </c>
      <c r="J36" s="53">
        <v>301</v>
      </c>
      <c r="K36" s="53">
        <v>3</v>
      </c>
      <c r="L36" s="46" t="s">
        <v>109</v>
      </c>
      <c r="M36" s="184"/>
      <c r="N36" s="36"/>
      <c r="O36" s="52"/>
      <c r="P36" s="86"/>
      <c r="Q36" s="181"/>
    </row>
    <row r="37" spans="1:17" ht="30" customHeight="1" thickBot="1" x14ac:dyDescent="0.25">
      <c r="A37" s="90"/>
      <c r="B37" s="47"/>
      <c r="C37" s="46"/>
      <c r="D37" s="45">
        <v>16</v>
      </c>
      <c r="E37" s="44"/>
      <c r="F37" s="28">
        <v>2505</v>
      </c>
      <c r="G37" s="44"/>
      <c r="H37" s="29">
        <v>5.71</v>
      </c>
      <c r="I37" s="29">
        <v>18722.57</v>
      </c>
      <c r="J37" s="28">
        <v>13</v>
      </c>
      <c r="K37" s="28">
        <v>32</v>
      </c>
      <c r="L37" s="37" t="s">
        <v>108</v>
      </c>
      <c r="M37" s="37" t="s">
        <v>107</v>
      </c>
      <c r="N37" s="36"/>
      <c r="O37" s="43"/>
      <c r="P37" s="86"/>
      <c r="Q37" s="181"/>
    </row>
    <row r="38" spans="1:17" ht="30" customHeight="1" thickTop="1" x14ac:dyDescent="0.2">
      <c r="A38" s="87" t="s">
        <v>106</v>
      </c>
      <c r="B38" s="34" t="s">
        <v>9</v>
      </c>
      <c r="C38" s="40" t="s">
        <v>105</v>
      </c>
      <c r="D38" s="34" t="s">
        <v>104</v>
      </c>
      <c r="E38" s="33">
        <v>61193.08</v>
      </c>
      <c r="F38" s="32">
        <v>191084000</v>
      </c>
      <c r="G38" s="33">
        <f>H38+H39</f>
        <v>15.82</v>
      </c>
      <c r="H38" s="33">
        <v>9.93</v>
      </c>
      <c r="I38" s="32">
        <v>1</v>
      </c>
      <c r="J38" s="32">
        <v>84</v>
      </c>
      <c r="K38" s="32">
        <v>3</v>
      </c>
      <c r="L38" s="40" t="s">
        <v>103</v>
      </c>
      <c r="M38" s="40" t="s">
        <v>102</v>
      </c>
      <c r="N38" s="48"/>
      <c r="O38" s="38"/>
      <c r="P38" s="88"/>
      <c r="Q38" s="181"/>
    </row>
    <row r="39" spans="1:17" ht="30" customHeight="1" thickBot="1" x14ac:dyDescent="0.25">
      <c r="A39" s="90"/>
      <c r="B39" s="47"/>
      <c r="C39" s="46"/>
      <c r="D39" s="45">
        <v>7</v>
      </c>
      <c r="E39" s="44"/>
      <c r="F39" s="28">
        <v>3123</v>
      </c>
      <c r="G39" s="44"/>
      <c r="H39" s="29">
        <v>5.89</v>
      </c>
      <c r="I39" s="29">
        <v>1640</v>
      </c>
      <c r="J39" s="28">
        <v>12</v>
      </c>
      <c r="K39" s="28"/>
      <c r="L39" s="37" t="s">
        <v>101</v>
      </c>
      <c r="M39" s="37" t="s">
        <v>100</v>
      </c>
      <c r="N39" s="36"/>
      <c r="O39" s="43"/>
      <c r="P39" s="86"/>
      <c r="Q39" s="181"/>
    </row>
    <row r="40" spans="1:17" ht="30" customHeight="1" thickTop="1" x14ac:dyDescent="0.2">
      <c r="A40" s="87" t="s">
        <v>99</v>
      </c>
      <c r="B40" s="34" t="s">
        <v>9</v>
      </c>
      <c r="C40" s="40" t="s">
        <v>98</v>
      </c>
      <c r="D40" s="34" t="s">
        <v>97</v>
      </c>
      <c r="E40" s="33">
        <v>64036.78</v>
      </c>
      <c r="F40" s="32">
        <v>6825000</v>
      </c>
      <c r="G40" s="33">
        <f>H40+H41</f>
        <v>16.37</v>
      </c>
      <c r="H40" s="33">
        <v>15.82</v>
      </c>
      <c r="I40" s="32">
        <v>1</v>
      </c>
      <c r="J40" s="32">
        <v>34</v>
      </c>
      <c r="K40" s="32">
        <v>2</v>
      </c>
      <c r="L40" s="40" t="s">
        <v>96</v>
      </c>
      <c r="M40" s="40" t="s">
        <v>95</v>
      </c>
      <c r="N40" s="48"/>
      <c r="O40" s="38"/>
      <c r="P40" s="88"/>
      <c r="Q40" s="181"/>
    </row>
    <row r="41" spans="1:17" ht="30" customHeight="1" thickBot="1" x14ac:dyDescent="0.25">
      <c r="A41" s="90"/>
      <c r="B41" s="47"/>
      <c r="C41" s="46"/>
      <c r="D41" s="45">
        <v>3</v>
      </c>
      <c r="E41" s="44"/>
      <c r="F41" s="28">
        <v>107</v>
      </c>
      <c r="G41" s="44"/>
      <c r="H41" s="29">
        <v>0.55000000000000004</v>
      </c>
      <c r="I41" s="29">
        <v>1921</v>
      </c>
      <c r="J41" s="28">
        <v>5</v>
      </c>
      <c r="K41" s="28"/>
      <c r="L41" s="37" t="s">
        <v>94</v>
      </c>
      <c r="M41" s="37" t="s">
        <v>93</v>
      </c>
      <c r="N41" s="36"/>
      <c r="O41" s="43"/>
      <c r="P41" s="86"/>
      <c r="Q41" s="181"/>
    </row>
    <row r="42" spans="1:17" ht="30" customHeight="1" thickTop="1" x14ac:dyDescent="0.2">
      <c r="A42" s="87" t="s">
        <v>92</v>
      </c>
      <c r="B42" s="34" t="s">
        <v>9</v>
      </c>
      <c r="C42" s="40" t="s">
        <v>85</v>
      </c>
      <c r="D42" s="34" t="s">
        <v>91</v>
      </c>
      <c r="E42" s="33">
        <v>463929.38</v>
      </c>
      <c r="F42" s="32">
        <v>3823734000</v>
      </c>
      <c r="G42" s="33">
        <v>26.69</v>
      </c>
      <c r="H42" s="33">
        <v>22.36</v>
      </c>
      <c r="I42" s="32">
        <v>4</v>
      </c>
      <c r="J42" s="32">
        <v>602</v>
      </c>
      <c r="K42" s="32">
        <v>3</v>
      </c>
      <c r="L42" s="40" t="s">
        <v>90</v>
      </c>
      <c r="M42" s="40" t="s">
        <v>89</v>
      </c>
      <c r="N42" s="212">
        <v>28766</v>
      </c>
      <c r="O42" s="214">
        <v>74.2</v>
      </c>
      <c r="P42" s="93"/>
      <c r="Q42" s="181"/>
    </row>
    <row r="43" spans="1:17" ht="30" customHeight="1" thickBot="1" x14ac:dyDescent="0.25">
      <c r="A43" s="85" t="s">
        <v>33</v>
      </c>
      <c r="B43" s="47"/>
      <c r="C43" s="46"/>
      <c r="D43" s="45">
        <v>17</v>
      </c>
      <c r="E43" s="44"/>
      <c r="F43" s="28">
        <v>3720</v>
      </c>
      <c r="G43" s="44"/>
      <c r="H43" s="29">
        <v>4.33</v>
      </c>
      <c r="I43" s="29">
        <v>13917.06</v>
      </c>
      <c r="J43" s="28">
        <v>12</v>
      </c>
      <c r="K43" s="28">
        <v>50</v>
      </c>
      <c r="L43" s="37" t="s">
        <v>88</v>
      </c>
      <c r="M43" s="51" t="s">
        <v>87</v>
      </c>
      <c r="N43" s="213"/>
      <c r="O43" s="215"/>
      <c r="P43" s="94" t="s">
        <v>79</v>
      </c>
      <c r="Q43" s="181"/>
    </row>
    <row r="44" spans="1:17" ht="30" customHeight="1" thickTop="1" x14ac:dyDescent="0.2">
      <c r="A44" s="87" t="s">
        <v>86</v>
      </c>
      <c r="B44" s="34" t="s">
        <v>9</v>
      </c>
      <c r="C44" s="40" t="s">
        <v>85</v>
      </c>
      <c r="D44" s="34" t="s">
        <v>84</v>
      </c>
      <c r="E44" s="33">
        <v>276980.19</v>
      </c>
      <c r="F44" s="32">
        <v>2326017000</v>
      </c>
      <c r="G44" s="33">
        <v>26.72</v>
      </c>
      <c r="H44" s="33">
        <v>21.4</v>
      </c>
      <c r="I44" s="32">
        <v>3</v>
      </c>
      <c r="J44" s="32">
        <v>238</v>
      </c>
      <c r="K44" s="32">
        <v>3</v>
      </c>
      <c r="L44" s="40" t="s">
        <v>83</v>
      </c>
      <c r="M44" s="40" t="s">
        <v>82</v>
      </c>
      <c r="N44" s="216">
        <v>28766</v>
      </c>
      <c r="O44" s="218"/>
      <c r="P44" s="88"/>
      <c r="Q44" s="181"/>
    </row>
    <row r="45" spans="1:17" ht="30" customHeight="1" thickBot="1" x14ac:dyDescent="0.25">
      <c r="A45" s="85" t="s">
        <v>33</v>
      </c>
      <c r="B45" s="47"/>
      <c r="C45" s="46"/>
      <c r="D45" s="45">
        <v>13</v>
      </c>
      <c r="E45" s="44"/>
      <c r="F45" s="28">
        <v>8398</v>
      </c>
      <c r="G45" s="44"/>
      <c r="H45" s="29">
        <v>5.32</v>
      </c>
      <c r="I45" s="29">
        <v>11669.11</v>
      </c>
      <c r="J45" s="28">
        <v>10</v>
      </c>
      <c r="K45" s="28">
        <v>28</v>
      </c>
      <c r="L45" s="37" t="s">
        <v>81</v>
      </c>
      <c r="M45" s="51" t="s">
        <v>80</v>
      </c>
      <c r="N45" s="217"/>
      <c r="O45" s="219"/>
      <c r="P45" s="94" t="s">
        <v>79</v>
      </c>
      <c r="Q45" s="181"/>
    </row>
    <row r="46" spans="1:17" ht="30" customHeight="1" thickTop="1" x14ac:dyDescent="0.2">
      <c r="A46" s="87" t="s">
        <v>78</v>
      </c>
      <c r="B46" s="34" t="s">
        <v>53</v>
      </c>
      <c r="C46" s="40" t="s">
        <v>77</v>
      </c>
      <c r="D46" s="34" t="s">
        <v>76</v>
      </c>
      <c r="E46" s="33">
        <v>3201942.75</v>
      </c>
      <c r="F46" s="32">
        <v>21180000000</v>
      </c>
      <c r="G46" s="33">
        <f>H46+H47</f>
        <v>23.57</v>
      </c>
      <c r="H46" s="33">
        <v>21.34</v>
      </c>
      <c r="I46" s="32">
        <v>20</v>
      </c>
      <c r="J46" s="50" t="s">
        <v>75</v>
      </c>
      <c r="K46" s="141"/>
      <c r="L46" s="40" t="s">
        <v>74</v>
      </c>
      <c r="M46" s="40" t="s">
        <v>73</v>
      </c>
      <c r="N46" s="48">
        <v>26144</v>
      </c>
      <c r="O46" s="38">
        <v>320</v>
      </c>
      <c r="P46" s="93"/>
      <c r="Q46" s="181"/>
    </row>
    <row r="47" spans="1:17" ht="30" customHeight="1" thickBot="1" x14ac:dyDescent="0.25">
      <c r="A47" s="85" t="s">
        <v>33</v>
      </c>
      <c r="B47" s="47"/>
      <c r="C47" s="46"/>
      <c r="D47" s="45">
        <v>27</v>
      </c>
      <c r="E47" s="44"/>
      <c r="F47" s="28">
        <v>6615</v>
      </c>
      <c r="G47" s="44"/>
      <c r="H47" s="29">
        <v>2.23</v>
      </c>
      <c r="I47" s="29">
        <v>96227.66</v>
      </c>
      <c r="J47" s="49"/>
      <c r="K47" s="28"/>
      <c r="L47" s="37" t="s">
        <v>72</v>
      </c>
      <c r="M47" s="37"/>
      <c r="N47" s="36"/>
      <c r="O47" s="43"/>
      <c r="P47" s="94" t="s">
        <v>71</v>
      </c>
      <c r="Q47" s="181"/>
    </row>
    <row r="48" spans="1:17" ht="30" customHeight="1" thickTop="1" x14ac:dyDescent="0.15">
      <c r="A48" s="87" t="s">
        <v>70</v>
      </c>
      <c r="B48" s="34" t="s">
        <v>9</v>
      </c>
      <c r="C48" s="40" t="s">
        <v>69</v>
      </c>
      <c r="D48" s="34" t="s">
        <v>68</v>
      </c>
      <c r="E48" s="33">
        <v>204623.69</v>
      </c>
      <c r="F48" s="32">
        <v>4442605000</v>
      </c>
      <c r="G48" s="33">
        <v>24.1</v>
      </c>
      <c r="H48" s="33">
        <v>21.25</v>
      </c>
      <c r="I48" s="32">
        <v>3</v>
      </c>
      <c r="J48" s="32">
        <v>200</v>
      </c>
      <c r="K48" s="32">
        <v>3</v>
      </c>
      <c r="L48" s="40" t="s">
        <v>67</v>
      </c>
      <c r="M48" s="40" t="s">
        <v>66</v>
      </c>
      <c r="N48" s="48">
        <v>33179</v>
      </c>
      <c r="O48" s="38">
        <v>19.899999999999999</v>
      </c>
      <c r="P48" s="93"/>
      <c r="Q48" s="27"/>
    </row>
    <row r="49" spans="1:17" ht="30" customHeight="1" thickBot="1" x14ac:dyDescent="0.25">
      <c r="A49" s="85" t="s">
        <v>33</v>
      </c>
      <c r="B49" s="47"/>
      <c r="C49" s="46"/>
      <c r="D49" s="45">
        <v>11</v>
      </c>
      <c r="E49" s="44"/>
      <c r="F49" s="28">
        <v>21711</v>
      </c>
      <c r="G49" s="44"/>
      <c r="H49" s="29">
        <v>2.85</v>
      </c>
      <c r="I49" s="29">
        <v>6179.75</v>
      </c>
      <c r="J49" s="156">
        <v>10</v>
      </c>
      <c r="K49" s="28">
        <v>25</v>
      </c>
      <c r="L49" s="37" t="s">
        <v>65</v>
      </c>
      <c r="M49" s="37" t="s">
        <v>64</v>
      </c>
      <c r="N49" s="36">
        <v>33802</v>
      </c>
      <c r="O49" s="43">
        <v>20.3</v>
      </c>
      <c r="P49" s="94" t="s">
        <v>63</v>
      </c>
      <c r="Q49" s="181"/>
    </row>
    <row r="50" spans="1:17" ht="30" customHeight="1" thickTop="1" x14ac:dyDescent="0.2">
      <c r="A50" s="87" t="s">
        <v>62</v>
      </c>
      <c r="B50" s="34" t="s">
        <v>9</v>
      </c>
      <c r="C50" s="40" t="s">
        <v>61</v>
      </c>
      <c r="D50" s="34" t="s">
        <v>60</v>
      </c>
      <c r="E50" s="33">
        <v>532020.80000000005</v>
      </c>
      <c r="F50" s="32">
        <v>5700000000</v>
      </c>
      <c r="G50" s="33">
        <f>H50+H51</f>
        <v>29.37</v>
      </c>
      <c r="H50" s="33">
        <v>26.37</v>
      </c>
      <c r="I50" s="32">
        <v>3</v>
      </c>
      <c r="J50" s="32">
        <v>506</v>
      </c>
      <c r="K50" s="32">
        <v>3</v>
      </c>
      <c r="L50" s="40" t="s">
        <v>59</v>
      </c>
      <c r="M50" s="40" t="s">
        <v>58</v>
      </c>
      <c r="N50" s="48">
        <v>30596</v>
      </c>
      <c r="O50" s="38">
        <v>52.1</v>
      </c>
      <c r="P50" s="93"/>
      <c r="Q50" s="181"/>
    </row>
    <row r="51" spans="1:17" ht="30" customHeight="1" thickBot="1" x14ac:dyDescent="0.25">
      <c r="A51" s="85" t="s">
        <v>33</v>
      </c>
      <c r="B51" s="47"/>
      <c r="C51" s="46"/>
      <c r="D51" s="45">
        <v>19</v>
      </c>
      <c r="E51" s="44"/>
      <c r="F51" s="28">
        <f>F50/E50</f>
        <v>10713.866826259424</v>
      </c>
      <c r="G51" s="44"/>
      <c r="H51" s="29">
        <v>3</v>
      </c>
      <c r="I51" s="29">
        <v>15973.77</v>
      </c>
      <c r="J51" s="28">
        <v>12</v>
      </c>
      <c r="K51" s="28">
        <v>49</v>
      </c>
      <c r="L51" s="37" t="s">
        <v>57</v>
      </c>
      <c r="M51" s="37" t="s">
        <v>56</v>
      </c>
      <c r="N51" s="36">
        <v>32007</v>
      </c>
      <c r="O51" s="43">
        <v>53.2</v>
      </c>
      <c r="P51" s="94" t="s">
        <v>55</v>
      </c>
      <c r="Q51" s="181"/>
    </row>
    <row r="52" spans="1:17" ht="30" customHeight="1" thickTop="1" x14ac:dyDescent="0.2">
      <c r="A52" s="87" t="s">
        <v>54</v>
      </c>
      <c r="B52" s="34" t="s">
        <v>53</v>
      </c>
      <c r="C52" s="40" t="s">
        <v>52</v>
      </c>
      <c r="D52" s="34" t="s">
        <v>51</v>
      </c>
      <c r="E52" s="33">
        <v>90403.18</v>
      </c>
      <c r="F52" s="32">
        <v>3350000000</v>
      </c>
      <c r="G52" s="33">
        <f>H52+H53</f>
        <v>29.31</v>
      </c>
      <c r="H52" s="33">
        <v>26.45</v>
      </c>
      <c r="I52" s="32">
        <v>1</v>
      </c>
      <c r="J52" s="32" t="s">
        <v>47</v>
      </c>
      <c r="K52" s="32" t="s">
        <v>47</v>
      </c>
      <c r="L52" s="40" t="s">
        <v>50</v>
      </c>
      <c r="M52" s="40" t="s">
        <v>49</v>
      </c>
      <c r="N52" s="48">
        <v>32959</v>
      </c>
      <c r="O52" s="38">
        <v>9</v>
      </c>
      <c r="P52" s="93"/>
      <c r="Q52" s="181"/>
    </row>
    <row r="53" spans="1:17" ht="30" customHeight="1" thickBot="1" x14ac:dyDescent="0.25">
      <c r="A53" s="85" t="s">
        <v>33</v>
      </c>
      <c r="B53" s="47"/>
      <c r="C53" s="46"/>
      <c r="D53" s="45">
        <v>12</v>
      </c>
      <c r="E53" s="44"/>
      <c r="F53" s="28">
        <f>F52/E52</f>
        <v>37056.218597620129</v>
      </c>
      <c r="G53" s="44"/>
      <c r="H53" s="29">
        <v>2.86</v>
      </c>
      <c r="I53" s="29">
        <v>2716.01</v>
      </c>
      <c r="J53" s="28" t="s">
        <v>47</v>
      </c>
      <c r="K53" s="28" t="s">
        <v>47</v>
      </c>
      <c r="L53" s="37" t="s">
        <v>48</v>
      </c>
      <c r="M53" s="37" t="s">
        <v>47</v>
      </c>
      <c r="N53" s="36"/>
      <c r="O53" s="43"/>
      <c r="P53" s="94" t="s">
        <v>39</v>
      </c>
      <c r="Q53" s="181"/>
    </row>
    <row r="54" spans="1:17" ht="30" customHeight="1" thickTop="1" x14ac:dyDescent="0.15">
      <c r="A54" s="87" t="s">
        <v>46</v>
      </c>
      <c r="B54" s="34" t="s">
        <v>9</v>
      </c>
      <c r="C54" s="40" t="s">
        <v>45</v>
      </c>
      <c r="D54" s="34" t="s">
        <v>44</v>
      </c>
      <c r="E54" s="33">
        <v>258414.25</v>
      </c>
      <c r="F54" s="32">
        <v>3431000000</v>
      </c>
      <c r="G54" s="33">
        <f>H54+H55</f>
        <v>28.41</v>
      </c>
      <c r="H54" s="33">
        <v>24.07</v>
      </c>
      <c r="I54" s="32">
        <v>3</v>
      </c>
      <c r="J54" s="32">
        <v>254</v>
      </c>
      <c r="K54" s="32">
        <v>3</v>
      </c>
      <c r="L54" s="40" t="s">
        <v>43</v>
      </c>
      <c r="M54" s="40" t="s">
        <v>42</v>
      </c>
      <c r="N54" s="48">
        <v>33319</v>
      </c>
      <c r="O54" s="38">
        <v>25.4</v>
      </c>
      <c r="P54" s="93"/>
      <c r="Q54" s="27"/>
    </row>
    <row r="55" spans="1:17" ht="30" customHeight="1" thickBot="1" x14ac:dyDescent="0.25">
      <c r="A55" s="85" t="s">
        <v>33</v>
      </c>
      <c r="B55" s="47"/>
      <c r="C55" s="46"/>
      <c r="D55" s="45">
        <v>11</v>
      </c>
      <c r="E55" s="44"/>
      <c r="F55" s="28">
        <f>F54/E54</f>
        <v>13277.131582333404</v>
      </c>
      <c r="G55" s="44"/>
      <c r="H55" s="29">
        <v>4.34</v>
      </c>
      <c r="I55" s="29">
        <v>8145.52</v>
      </c>
      <c r="J55" s="28">
        <v>13</v>
      </c>
      <c r="K55" s="28">
        <v>29</v>
      </c>
      <c r="L55" s="37" t="s">
        <v>41</v>
      </c>
      <c r="M55" s="37" t="s">
        <v>40</v>
      </c>
      <c r="N55" s="36">
        <v>33802</v>
      </c>
      <c r="O55" s="43">
        <v>25.8</v>
      </c>
      <c r="P55" s="94" t="s">
        <v>39</v>
      </c>
      <c r="Q55" s="181"/>
    </row>
    <row r="56" spans="1:17" ht="30" customHeight="1" thickTop="1" x14ac:dyDescent="0.15">
      <c r="A56" s="87" t="s">
        <v>38</v>
      </c>
      <c r="B56" s="34" t="s">
        <v>9</v>
      </c>
      <c r="C56" s="40" t="s">
        <v>37</v>
      </c>
      <c r="D56" s="34" t="s">
        <v>36</v>
      </c>
      <c r="E56" s="33">
        <v>150467.31</v>
      </c>
      <c r="F56" s="32">
        <v>1986702000</v>
      </c>
      <c r="G56" s="33">
        <v>24.34</v>
      </c>
      <c r="H56" s="33">
        <v>18.64</v>
      </c>
      <c r="I56" s="32">
        <v>2</v>
      </c>
      <c r="J56" s="32">
        <v>181</v>
      </c>
      <c r="K56" s="32">
        <v>3</v>
      </c>
      <c r="L56" s="40" t="s">
        <v>35</v>
      </c>
      <c r="M56" s="40" t="s">
        <v>34</v>
      </c>
      <c r="N56" s="48">
        <v>33526</v>
      </c>
      <c r="O56" s="38">
        <v>15</v>
      </c>
      <c r="P56" s="93"/>
      <c r="Q56" s="27"/>
    </row>
    <row r="57" spans="1:17" ht="30" customHeight="1" thickBot="1" x14ac:dyDescent="0.2">
      <c r="A57" s="85" t="s">
        <v>33</v>
      </c>
      <c r="B57" s="47"/>
      <c r="C57" s="46"/>
      <c r="D57" s="45">
        <v>13</v>
      </c>
      <c r="E57" s="44"/>
      <c r="F57" s="28">
        <f>F56/E56</f>
        <v>13203.545673807819</v>
      </c>
      <c r="G57" s="44"/>
      <c r="H57" s="29">
        <f>+G56-H56</f>
        <v>5.6999999999999993</v>
      </c>
      <c r="I57" s="29">
        <v>4531.57</v>
      </c>
      <c r="J57" s="28">
        <v>12</v>
      </c>
      <c r="K57" s="28">
        <v>20</v>
      </c>
      <c r="L57" s="37" t="s">
        <v>274</v>
      </c>
      <c r="M57" s="37" t="s">
        <v>275</v>
      </c>
      <c r="N57" s="36"/>
      <c r="O57" s="43"/>
      <c r="P57" s="94" t="s">
        <v>32</v>
      </c>
      <c r="Q57" s="27"/>
    </row>
    <row r="58" spans="1:17" ht="30" customHeight="1" thickTop="1" x14ac:dyDescent="0.15">
      <c r="A58" s="95" t="s">
        <v>31</v>
      </c>
      <c r="B58" s="34" t="s">
        <v>9</v>
      </c>
      <c r="C58" s="42">
        <v>27236</v>
      </c>
      <c r="D58" s="34" t="s">
        <v>30</v>
      </c>
      <c r="E58" s="33">
        <v>440107.74</v>
      </c>
      <c r="F58" s="32">
        <v>1391000000</v>
      </c>
      <c r="G58" s="33">
        <v>17.57</v>
      </c>
      <c r="H58" s="33">
        <v>14.77</v>
      </c>
      <c r="I58" s="32">
        <v>4</v>
      </c>
      <c r="J58" s="32">
        <v>401</v>
      </c>
      <c r="K58" s="32">
        <v>3</v>
      </c>
      <c r="L58" s="41" t="s">
        <v>29</v>
      </c>
      <c r="M58" s="40" t="s">
        <v>28</v>
      </c>
      <c r="N58" s="39">
        <v>27142</v>
      </c>
      <c r="O58" s="38">
        <v>43.8</v>
      </c>
      <c r="P58" s="96"/>
      <c r="Q58" s="27"/>
    </row>
    <row r="59" spans="1:17" ht="30" customHeight="1" thickBot="1" x14ac:dyDescent="0.2">
      <c r="A59" s="97" t="s">
        <v>20</v>
      </c>
      <c r="B59" s="31"/>
      <c r="C59" s="74"/>
      <c r="D59" s="30">
        <v>32</v>
      </c>
      <c r="E59" s="4"/>
      <c r="F59" s="28">
        <f>F58/E58</f>
        <v>3160.5897228710405</v>
      </c>
      <c r="G59" s="4"/>
      <c r="H59" s="29">
        <f>+G58-H58</f>
        <v>2.8000000000000007</v>
      </c>
      <c r="I59" s="29">
        <v>13818.06</v>
      </c>
      <c r="J59" s="28">
        <v>13</v>
      </c>
      <c r="K59" s="28">
        <v>42</v>
      </c>
      <c r="L59" s="37" t="s">
        <v>27</v>
      </c>
      <c r="M59" s="37" t="s">
        <v>26</v>
      </c>
      <c r="N59" s="36">
        <v>27887</v>
      </c>
      <c r="O59" s="35">
        <v>44</v>
      </c>
      <c r="P59" s="98" t="s">
        <v>25</v>
      </c>
      <c r="Q59" s="27"/>
    </row>
    <row r="60" spans="1:17" ht="30" customHeight="1" thickTop="1" x14ac:dyDescent="0.15">
      <c r="A60" s="95" t="s">
        <v>24</v>
      </c>
      <c r="B60" s="34" t="s">
        <v>9</v>
      </c>
      <c r="C60" s="73">
        <v>35390</v>
      </c>
      <c r="D60" s="34" t="s">
        <v>23</v>
      </c>
      <c r="E60" s="33">
        <v>235276.14</v>
      </c>
      <c r="F60" s="32">
        <v>3543575000</v>
      </c>
      <c r="G60" s="33">
        <v>27.67</v>
      </c>
      <c r="H60" s="33">
        <v>25.19</v>
      </c>
      <c r="I60" s="32">
        <v>2</v>
      </c>
      <c r="J60" s="32">
        <v>212</v>
      </c>
      <c r="K60" s="32">
        <v>3</v>
      </c>
      <c r="L60" s="23" t="s">
        <v>22</v>
      </c>
      <c r="M60" s="22" t="s">
        <v>21</v>
      </c>
      <c r="N60" s="21">
        <v>35213</v>
      </c>
      <c r="O60" s="20">
        <v>23.5</v>
      </c>
      <c r="P60" s="99"/>
      <c r="Q60" s="27"/>
    </row>
    <row r="61" spans="1:17" ht="30" customHeight="1" thickBot="1" x14ac:dyDescent="0.2">
      <c r="A61" s="97" t="s">
        <v>20</v>
      </c>
      <c r="B61" s="31"/>
      <c r="C61" s="74"/>
      <c r="D61" s="30">
        <v>13</v>
      </c>
      <c r="E61" s="4"/>
      <c r="F61" s="28">
        <f>F60/E60</f>
        <v>15061.344512027441</v>
      </c>
      <c r="G61" s="4"/>
      <c r="H61" s="29">
        <f>+G60-H60</f>
        <v>2.4800000000000004</v>
      </c>
      <c r="I61" s="29">
        <v>7067.94</v>
      </c>
      <c r="J61" s="28">
        <v>12</v>
      </c>
      <c r="K61" s="28">
        <v>25</v>
      </c>
      <c r="L61" s="14" t="s">
        <v>19</v>
      </c>
      <c r="M61" s="13" t="s">
        <v>18</v>
      </c>
      <c r="N61" s="12"/>
      <c r="O61" s="11"/>
      <c r="P61" s="100" t="s">
        <v>17</v>
      </c>
      <c r="Q61" s="27"/>
    </row>
    <row r="62" spans="1:17" s="9" customFormat="1" ht="30" customHeight="1" thickTop="1" x14ac:dyDescent="0.15">
      <c r="A62" s="101" t="s">
        <v>16</v>
      </c>
      <c r="B62" s="26" t="s">
        <v>9</v>
      </c>
      <c r="C62" s="75">
        <v>36951</v>
      </c>
      <c r="D62" s="26" t="s">
        <v>15</v>
      </c>
      <c r="E62" s="25">
        <v>93269.45</v>
      </c>
      <c r="F62" s="24">
        <v>1128600000</v>
      </c>
      <c r="G62" s="25">
        <v>27.14</v>
      </c>
      <c r="H62" s="25">
        <v>16.62</v>
      </c>
      <c r="I62" s="24">
        <v>2</v>
      </c>
      <c r="J62" s="24">
        <v>139</v>
      </c>
      <c r="K62" s="24">
        <v>3</v>
      </c>
      <c r="L62" s="23" t="s">
        <v>14</v>
      </c>
      <c r="M62" s="22" t="s">
        <v>13</v>
      </c>
      <c r="N62" s="21"/>
      <c r="O62" s="20"/>
      <c r="P62" s="99"/>
      <c r="Q62" s="10"/>
    </row>
    <row r="63" spans="1:17" s="9" customFormat="1" ht="30" customHeight="1" thickBot="1" x14ac:dyDescent="0.2">
      <c r="A63" s="102"/>
      <c r="B63" s="19"/>
      <c r="C63" s="76"/>
      <c r="D63" s="18">
        <v>11</v>
      </c>
      <c r="E63" s="17"/>
      <c r="F63" s="15">
        <f>F62/E62</f>
        <v>12100.425166010951</v>
      </c>
      <c r="G63" s="17"/>
      <c r="H63" s="16">
        <f>+G62-H62</f>
        <v>10.52</v>
      </c>
      <c r="I63" s="16">
        <v>2852.3</v>
      </c>
      <c r="J63" s="15">
        <v>7</v>
      </c>
      <c r="K63" s="15">
        <v>15</v>
      </c>
      <c r="L63" s="14" t="s">
        <v>12</v>
      </c>
      <c r="M63" s="13" t="s">
        <v>11</v>
      </c>
      <c r="N63" s="12"/>
      <c r="O63" s="11"/>
      <c r="P63" s="100" t="s">
        <v>2</v>
      </c>
      <c r="Q63" s="10"/>
    </row>
    <row r="64" spans="1:17" s="9" customFormat="1" ht="30" customHeight="1" thickTop="1" x14ac:dyDescent="0.15">
      <c r="A64" s="101" t="s">
        <v>10</v>
      </c>
      <c r="B64" s="26" t="s">
        <v>9</v>
      </c>
      <c r="C64" s="75">
        <v>39877</v>
      </c>
      <c r="D64" s="26" t="s">
        <v>8</v>
      </c>
      <c r="E64" s="25">
        <v>21317.02</v>
      </c>
      <c r="F64" s="24">
        <v>190045000</v>
      </c>
      <c r="G64" s="25">
        <v>39.54</v>
      </c>
      <c r="H64" s="25">
        <v>24.71</v>
      </c>
      <c r="I64" s="24">
        <v>0</v>
      </c>
      <c r="J64" s="24">
        <v>13</v>
      </c>
      <c r="K64" s="24">
        <v>2</v>
      </c>
      <c r="L64" s="23" t="s">
        <v>7</v>
      </c>
      <c r="M64" s="22" t="s">
        <v>6</v>
      </c>
      <c r="N64" s="21"/>
      <c r="O64" s="20"/>
      <c r="P64" s="99"/>
      <c r="Q64" s="10"/>
    </row>
    <row r="65" spans="1:17" s="9" customFormat="1" ht="30" customHeight="1" thickBot="1" x14ac:dyDescent="0.2">
      <c r="A65" s="103"/>
      <c r="B65" s="104"/>
      <c r="C65" s="105"/>
      <c r="D65" s="106">
        <v>2</v>
      </c>
      <c r="E65" s="107"/>
      <c r="F65" s="108">
        <f>F64/E64</f>
        <v>8915.1766991821551</v>
      </c>
      <c r="G65" s="107"/>
      <c r="H65" s="109">
        <f>+G64-H64</f>
        <v>14.829999999999998</v>
      </c>
      <c r="I65" s="109">
        <v>0</v>
      </c>
      <c r="J65" s="108">
        <v>11</v>
      </c>
      <c r="K65" s="110" t="s">
        <v>5</v>
      </c>
      <c r="L65" s="111" t="s">
        <v>4</v>
      </c>
      <c r="M65" s="112" t="s">
        <v>3</v>
      </c>
      <c r="N65" s="113"/>
      <c r="O65" s="114"/>
      <c r="P65" s="115" t="s">
        <v>2</v>
      </c>
      <c r="Q65" s="10"/>
    </row>
    <row r="66" spans="1:17" s="9" customFormat="1" ht="30" customHeight="1" x14ac:dyDescent="0.15">
      <c r="A66" s="137" t="s">
        <v>237</v>
      </c>
      <c r="B66" s="117" t="s">
        <v>9</v>
      </c>
      <c r="C66" s="116" t="s">
        <v>238</v>
      </c>
      <c r="D66" s="117" t="s">
        <v>239</v>
      </c>
      <c r="E66" s="121">
        <v>293125.49</v>
      </c>
      <c r="F66" s="123">
        <v>5341000000</v>
      </c>
      <c r="G66" s="121">
        <v>27.85</v>
      </c>
      <c r="H66" s="121">
        <v>18.68</v>
      </c>
      <c r="I66" s="123">
        <v>4</v>
      </c>
      <c r="J66" s="123">
        <v>360</v>
      </c>
      <c r="K66" s="123">
        <v>3</v>
      </c>
      <c r="L66" s="129" t="s">
        <v>240</v>
      </c>
      <c r="M66" s="116" t="s">
        <v>241</v>
      </c>
      <c r="N66" s="133">
        <v>35755</v>
      </c>
      <c r="O66" s="135">
        <v>29.3</v>
      </c>
      <c r="P66" s="185"/>
      <c r="Q66" s="10"/>
    </row>
    <row r="67" spans="1:17" s="9" customFormat="1" ht="30" customHeight="1" thickBot="1" x14ac:dyDescent="0.2">
      <c r="A67" s="138" t="s">
        <v>33</v>
      </c>
      <c r="B67" s="117"/>
      <c r="C67" s="129"/>
      <c r="D67" s="118">
        <v>17</v>
      </c>
      <c r="E67" s="121"/>
      <c r="F67" s="124">
        <f t="shared" ref="F67" si="0">F66/E66</f>
        <v>18220.865063628549</v>
      </c>
      <c r="G67" s="121"/>
      <c r="H67" s="127">
        <f>+G66-H66</f>
        <v>9.1700000000000017</v>
      </c>
      <c r="I67" s="127">
        <v>8900.27</v>
      </c>
      <c r="J67" s="124">
        <v>12</v>
      </c>
      <c r="K67" s="124">
        <v>35</v>
      </c>
      <c r="L67" s="130" t="s">
        <v>242</v>
      </c>
      <c r="M67" s="130" t="s">
        <v>243</v>
      </c>
      <c r="N67" s="133"/>
      <c r="O67" s="43"/>
      <c r="P67" s="115" t="s">
        <v>281</v>
      </c>
      <c r="Q67" s="10"/>
    </row>
    <row r="68" spans="1:17" s="9" customFormat="1" ht="30" customHeight="1" thickTop="1" x14ac:dyDescent="0.15">
      <c r="A68" s="139" t="s">
        <v>244</v>
      </c>
      <c r="B68" s="119" t="s">
        <v>9</v>
      </c>
      <c r="C68" s="120" t="s">
        <v>245</v>
      </c>
      <c r="D68" s="119" t="s">
        <v>246</v>
      </c>
      <c r="E68" s="122">
        <v>183335.24</v>
      </c>
      <c r="F68" s="125">
        <v>3296000000</v>
      </c>
      <c r="G68" s="122">
        <v>27.81</v>
      </c>
      <c r="H68" s="122">
        <v>23.49</v>
      </c>
      <c r="I68" s="125">
        <v>3</v>
      </c>
      <c r="J68" s="125">
        <v>295</v>
      </c>
      <c r="K68" s="125">
        <v>3</v>
      </c>
      <c r="L68" s="131" t="s">
        <v>247</v>
      </c>
      <c r="M68" s="132" t="s">
        <v>248</v>
      </c>
      <c r="N68" s="134">
        <v>36034</v>
      </c>
      <c r="O68" s="136">
        <v>18.3</v>
      </c>
      <c r="P68" s="186"/>
      <c r="Q68" s="10"/>
    </row>
    <row r="69" spans="1:17" s="9" customFormat="1" ht="30" customHeight="1" thickBot="1" x14ac:dyDescent="0.2">
      <c r="A69" s="138" t="s">
        <v>33</v>
      </c>
      <c r="B69" s="117"/>
      <c r="C69" s="129"/>
      <c r="D69" s="140">
        <v>16</v>
      </c>
      <c r="E69" s="121"/>
      <c r="F69" s="124">
        <f t="shared" ref="F69" si="1">F68/E68</f>
        <v>17977.99484703541</v>
      </c>
      <c r="G69" s="121"/>
      <c r="H69" s="127">
        <f>+G68-H68</f>
        <v>4.32</v>
      </c>
      <c r="I69" s="127">
        <v>5516.75</v>
      </c>
      <c r="J69" s="124">
        <v>12</v>
      </c>
      <c r="K69" s="124">
        <v>32</v>
      </c>
      <c r="L69" s="130" t="s">
        <v>249</v>
      </c>
      <c r="M69" s="130" t="s">
        <v>250</v>
      </c>
      <c r="N69" s="133"/>
      <c r="O69" s="43"/>
      <c r="P69" s="166"/>
      <c r="Q69" s="10"/>
    </row>
    <row r="70" spans="1:17" s="9" customFormat="1" ht="30" customHeight="1" thickTop="1" x14ac:dyDescent="0.15">
      <c r="A70" s="139" t="s">
        <v>253</v>
      </c>
      <c r="B70" s="119" t="s">
        <v>256</v>
      </c>
      <c r="C70" s="120" t="s">
        <v>254</v>
      </c>
      <c r="D70" s="119" t="s">
        <v>255</v>
      </c>
      <c r="E70" s="122">
        <v>62171.53</v>
      </c>
      <c r="F70" s="125">
        <v>8211934000</v>
      </c>
      <c r="G70" s="122">
        <v>22.83</v>
      </c>
      <c r="H70" s="122">
        <v>22.83</v>
      </c>
      <c r="I70" s="125">
        <v>0</v>
      </c>
      <c r="J70" s="125"/>
      <c r="K70" s="125"/>
      <c r="L70" s="131" t="s">
        <v>258</v>
      </c>
      <c r="M70" s="132" t="s">
        <v>259</v>
      </c>
      <c r="N70" s="134">
        <v>37572</v>
      </c>
      <c r="O70" s="136">
        <v>6.2</v>
      </c>
      <c r="P70" s="186"/>
      <c r="Q70" s="10"/>
    </row>
    <row r="71" spans="1:17" s="9" customFormat="1" ht="30" customHeight="1" thickBot="1" x14ac:dyDescent="0.2">
      <c r="A71" s="138" t="s">
        <v>33</v>
      </c>
      <c r="B71" s="117"/>
      <c r="C71" s="129"/>
      <c r="D71" s="157">
        <v>14</v>
      </c>
      <c r="E71" s="121"/>
      <c r="F71" s="124">
        <f>F70/E70</f>
        <v>132085.11998980885</v>
      </c>
      <c r="G71" s="121"/>
      <c r="H71" s="127">
        <f>+G70-H70</f>
        <v>0</v>
      </c>
      <c r="I71" s="127">
        <v>0</v>
      </c>
      <c r="J71" s="124"/>
      <c r="K71" s="124"/>
      <c r="L71" s="130" t="s">
        <v>257</v>
      </c>
      <c r="M71" s="142"/>
      <c r="N71" s="133"/>
      <c r="O71" s="43"/>
      <c r="P71" s="115" t="s">
        <v>282</v>
      </c>
      <c r="Q71" s="10"/>
    </row>
    <row r="72" spans="1:17" s="9" customFormat="1" ht="30" customHeight="1" thickTop="1" x14ac:dyDescent="0.15">
      <c r="A72" s="158" t="s">
        <v>268</v>
      </c>
      <c r="B72" s="119" t="s">
        <v>269</v>
      </c>
      <c r="C72" s="159">
        <v>42159</v>
      </c>
      <c r="D72" s="160" t="s">
        <v>270</v>
      </c>
      <c r="E72" s="161">
        <v>485.05</v>
      </c>
      <c r="F72" s="125">
        <v>104096000</v>
      </c>
      <c r="G72" s="122">
        <v>16.100000000000001</v>
      </c>
      <c r="H72" s="122">
        <v>16.100000000000001</v>
      </c>
      <c r="I72" s="122"/>
      <c r="J72" s="125"/>
      <c r="K72" s="125"/>
      <c r="L72" s="159">
        <v>43082</v>
      </c>
      <c r="M72" s="162">
        <v>43095</v>
      </c>
      <c r="N72" s="134"/>
      <c r="O72" s="163"/>
      <c r="P72" s="164"/>
      <c r="Q72" s="10"/>
    </row>
    <row r="73" spans="1:17" s="9" customFormat="1" ht="30" customHeight="1" thickBot="1" x14ac:dyDescent="0.2">
      <c r="A73" s="138"/>
      <c r="B73" s="117"/>
      <c r="C73" s="129"/>
      <c r="D73" s="157">
        <v>3</v>
      </c>
      <c r="E73" s="165"/>
      <c r="F73" s="192">
        <f>F72/E72</f>
        <v>214608.80321616327</v>
      </c>
      <c r="G73" s="121"/>
      <c r="H73" s="127"/>
      <c r="I73" s="127"/>
      <c r="J73" s="124"/>
      <c r="K73" s="124"/>
      <c r="L73" s="193">
        <v>43094</v>
      </c>
      <c r="M73" s="194"/>
      <c r="N73" s="133"/>
      <c r="O73" s="43"/>
      <c r="P73" s="166"/>
      <c r="Q73" s="10"/>
    </row>
    <row r="74" spans="1:17" s="9" customFormat="1" ht="30" customHeight="1" thickTop="1" x14ac:dyDescent="0.15">
      <c r="A74" s="139" t="s">
        <v>276</v>
      </c>
      <c r="B74" s="119" t="s">
        <v>277</v>
      </c>
      <c r="C74" s="159">
        <v>36538</v>
      </c>
      <c r="D74" s="160" t="s">
        <v>278</v>
      </c>
      <c r="E74" s="161">
        <v>356664.3</v>
      </c>
      <c r="F74" s="197">
        <v>7852027000</v>
      </c>
      <c r="G74" s="122">
        <v>31.88</v>
      </c>
      <c r="H74" s="198">
        <v>22.82</v>
      </c>
      <c r="I74" s="199">
        <v>5</v>
      </c>
      <c r="J74" s="199">
        <v>583</v>
      </c>
      <c r="K74" s="199">
        <v>2</v>
      </c>
      <c r="L74" s="200">
        <v>43404</v>
      </c>
      <c r="M74" s="201">
        <v>43503</v>
      </c>
      <c r="N74" s="134">
        <v>36459</v>
      </c>
      <c r="O74" s="195">
        <v>35.700000000000003</v>
      </c>
      <c r="P74" s="164"/>
      <c r="Q74" s="10"/>
    </row>
    <row r="75" spans="1:17" s="9" customFormat="1" ht="30" customHeight="1" thickBot="1" x14ac:dyDescent="0.2">
      <c r="A75" s="138" t="s">
        <v>279</v>
      </c>
      <c r="B75" s="117"/>
      <c r="C75" s="129"/>
      <c r="D75" s="196">
        <v>22</v>
      </c>
      <c r="E75" s="165"/>
      <c r="F75" s="123"/>
      <c r="G75" s="121"/>
      <c r="H75" s="121">
        <v>9.06</v>
      </c>
      <c r="I75" s="123">
        <v>10746</v>
      </c>
      <c r="J75" s="123">
        <v>11</v>
      </c>
      <c r="K75" s="123">
        <v>51</v>
      </c>
      <c r="L75" s="191">
        <v>43476</v>
      </c>
      <c r="M75" s="202">
        <v>44286</v>
      </c>
      <c r="N75" s="133"/>
      <c r="O75" s="43"/>
      <c r="P75" s="166"/>
      <c r="Q75" s="10"/>
    </row>
    <row r="76" spans="1:17" ht="30" customHeight="1" x14ac:dyDescent="0.2">
      <c r="A76" s="8" t="s">
        <v>1</v>
      </c>
      <c r="B76" s="167"/>
      <c r="C76" s="168"/>
      <c r="D76" s="169"/>
      <c r="E76" s="170">
        <f>SUM(E4:E75)</f>
        <v>17581092.699999999</v>
      </c>
      <c r="F76" s="126">
        <f>F4+F6+F8+F10+F12+F14+F16+F18+F20+F22+F24+F26+F28+F30+F32+F34+F36+F38+F40+F42+F44+F46+F48+F50+F52+F54+F56+F58+F60+F62+F64+F66+F68+F70+F72+F74</f>
        <v>83204393000</v>
      </c>
      <c r="G76" s="7"/>
      <c r="H76" s="171"/>
      <c r="I76" s="126">
        <f>I4+I6+I8+I10+I12+I14+I16+I18+I20+I22+I24+I26+I28+I30+I32+I34+I36+I38+I40+I42+I44+I46+I48+I50+I52+I54+I56+I58+I60+I62+I64+I66+I68+I74</f>
        <v>114</v>
      </c>
      <c r="J76" s="167"/>
      <c r="K76" s="167"/>
      <c r="L76" s="168"/>
      <c r="M76" s="168"/>
      <c r="N76" s="168"/>
      <c r="O76" s="172">
        <f>O64+O62+O60+O58+O56+O54+O52+O50+O48+O46+O42+O18+O12+O8+O4+O66+O68+O70+O72+O74</f>
        <v>1325.5</v>
      </c>
      <c r="P76" s="6" t="s">
        <v>0</v>
      </c>
      <c r="Q76" s="181"/>
    </row>
    <row r="77" spans="1:17" ht="30" customHeight="1" thickBot="1" x14ac:dyDescent="0.25">
      <c r="A77" s="5"/>
      <c r="B77" s="173"/>
      <c r="C77" s="174"/>
      <c r="D77" s="173"/>
      <c r="E77" s="175"/>
      <c r="F77" s="176"/>
      <c r="G77" s="4"/>
      <c r="H77" s="177"/>
      <c r="I77" s="128">
        <f>SUM(I69+I67+I65+I63+I61+I59+I57+I55+I53+I51+I49+I47+I45+I43+I41+I39+I37+I35+I33+I31+I29+I27+I25+I23+I21+I19+I13+I11+I9+I5+I74)</f>
        <v>463863.34</v>
      </c>
      <c r="J77" s="176"/>
      <c r="K77" s="176"/>
      <c r="L77" s="178"/>
      <c r="M77" s="178"/>
      <c r="N77" s="178"/>
      <c r="O77" s="179">
        <f>O76+(O55-O54)+(O51-O50)+(O49-O48)+(O9-O8)+(O59-O58)</f>
        <v>1333.5000000000002</v>
      </c>
      <c r="P77" s="187">
        <f>+E76-62171.53</f>
        <v>17518921.169999998</v>
      </c>
      <c r="Q77" s="181"/>
    </row>
    <row r="78" spans="1:17" ht="15" x14ac:dyDescent="0.2">
      <c r="A78" s="188"/>
      <c r="B78" s="188"/>
      <c r="C78" s="188"/>
      <c r="D78" s="188"/>
      <c r="E78" s="189"/>
      <c r="F78" s="188"/>
      <c r="G78" s="189"/>
      <c r="H78" s="189"/>
      <c r="I78" s="189"/>
      <c r="J78" s="188"/>
      <c r="K78" s="188"/>
      <c r="L78" s="188"/>
      <c r="M78" s="188"/>
      <c r="N78" s="188"/>
      <c r="O78" s="188"/>
      <c r="P78" s="3"/>
    </row>
    <row r="79" spans="1:17" ht="15" x14ac:dyDescent="0.2">
      <c r="E79" s="190"/>
      <c r="G79" s="190"/>
      <c r="H79" s="190"/>
      <c r="I79" s="190"/>
    </row>
    <row r="80" spans="1:17" ht="18" thickBot="1" x14ac:dyDescent="0.25">
      <c r="C80" s="151" t="s">
        <v>260</v>
      </c>
      <c r="E80" s="155" t="s">
        <v>265</v>
      </c>
      <c r="G80" s="2"/>
      <c r="H80" s="2"/>
      <c r="I80" s="2"/>
      <c r="J80" s="143"/>
    </row>
    <row r="81" spans="1:15" ht="17.25" x14ac:dyDescent="0.2">
      <c r="A81" s="151"/>
      <c r="C81" s="144" t="s">
        <v>261</v>
      </c>
      <c r="D81" s="152"/>
      <c r="E81" s="144" t="s">
        <v>261</v>
      </c>
      <c r="G81" s="190"/>
      <c r="H81" s="190"/>
      <c r="I81" s="190"/>
    </row>
    <row r="82" spans="1:15" ht="17.25" x14ac:dyDescent="0.2">
      <c r="C82" s="145">
        <f>COUNTIF($B$4:$B$75,C81)</f>
        <v>28</v>
      </c>
      <c r="D82" s="152"/>
      <c r="E82" s="154">
        <f>SUMIFS($E$4:$E$75,$B$4:$B$75,E81)</f>
        <v>9389101.1900000032</v>
      </c>
      <c r="G82" s="2"/>
      <c r="H82" s="2"/>
      <c r="I82" s="2"/>
      <c r="J82" s="143"/>
    </row>
    <row r="83" spans="1:15" ht="17.25" x14ac:dyDescent="0.2">
      <c r="C83" s="146" t="s">
        <v>262</v>
      </c>
      <c r="D83" s="152"/>
      <c r="E83" s="153" t="s">
        <v>262</v>
      </c>
      <c r="G83" s="190"/>
      <c r="H83" s="190"/>
      <c r="I83" s="190"/>
    </row>
    <row r="84" spans="1:15" ht="17.25" x14ac:dyDescent="0.2">
      <c r="C84" s="145">
        <f>COUNTIF($B$4:$B$75,C83)</f>
        <v>3</v>
      </c>
      <c r="D84" s="152"/>
      <c r="E84" s="154">
        <f>SUMIFS($E$4:$E$75,$B$4:$B$75,E83)</f>
        <v>3354517.46</v>
      </c>
      <c r="G84" s="2"/>
      <c r="H84" s="2"/>
      <c r="I84" s="2"/>
      <c r="J84" s="143"/>
    </row>
    <row r="85" spans="1:15" ht="17.25" x14ac:dyDescent="0.2">
      <c r="C85" s="146" t="s">
        <v>267</v>
      </c>
      <c r="D85" s="152"/>
      <c r="E85" s="146" t="s">
        <v>267</v>
      </c>
      <c r="G85" s="190"/>
      <c r="H85" s="190"/>
      <c r="I85" s="190"/>
    </row>
    <row r="86" spans="1:15" ht="17.25" x14ac:dyDescent="0.2">
      <c r="C86" s="145">
        <f>SUM(COUNTIF($B$4:$B$75,"個人"),COUNTIF($B$4:$B$75,"共同"))</f>
        <v>4</v>
      </c>
      <c r="D86" s="152"/>
      <c r="E86" s="154">
        <f>SUM(SUMIFS($E$4:$E$75,$B$4:$B$75,"個人"),SUMIFS($E$4:$E$75,$B$4:$B$75,"共同"))</f>
        <v>73961.05</v>
      </c>
      <c r="G86" s="2"/>
      <c r="H86" s="2"/>
      <c r="I86" s="2"/>
      <c r="J86" s="143"/>
    </row>
    <row r="87" spans="1:15" ht="17.25" x14ac:dyDescent="0.2">
      <c r="A87" s="143"/>
      <c r="B87" s="143"/>
      <c r="C87" s="147" t="s">
        <v>263</v>
      </c>
      <c r="D87" s="152"/>
      <c r="E87" s="147" t="s">
        <v>263</v>
      </c>
      <c r="F87" s="143"/>
      <c r="G87" s="2"/>
      <c r="H87" s="2"/>
      <c r="I87" s="2"/>
      <c r="J87" s="143"/>
      <c r="K87" s="143"/>
      <c r="L87" s="143"/>
      <c r="M87" s="143"/>
      <c r="N87" s="143"/>
      <c r="O87" s="143"/>
    </row>
    <row r="88" spans="1:15" ht="18" thickBot="1" x14ac:dyDescent="0.25">
      <c r="A88" s="143"/>
      <c r="B88" s="143"/>
      <c r="C88" s="148">
        <f>COUNTIF($B$4:$B$75,C87)</f>
        <v>1</v>
      </c>
      <c r="D88" s="152"/>
      <c r="E88" s="154">
        <f>SUMIFS($E$4:$E$75,$B$4:$B$75,E87)</f>
        <v>4763513</v>
      </c>
      <c r="F88" s="143"/>
      <c r="G88" s="2"/>
      <c r="H88" s="2"/>
      <c r="I88" s="2"/>
      <c r="J88" s="143"/>
      <c r="K88" s="143"/>
      <c r="L88" s="143"/>
      <c r="M88" s="143"/>
      <c r="N88" s="143"/>
      <c r="O88" s="143"/>
    </row>
    <row r="89" spans="1:15" ht="17.25" x14ac:dyDescent="0.2">
      <c r="A89" s="143"/>
      <c r="B89" s="143"/>
      <c r="C89" s="149" t="s">
        <v>264</v>
      </c>
      <c r="D89" s="152"/>
      <c r="E89" s="149" t="s">
        <v>264</v>
      </c>
      <c r="F89" s="143"/>
      <c r="G89" s="2"/>
      <c r="H89" s="2"/>
      <c r="I89" s="2"/>
      <c r="J89" s="143"/>
      <c r="K89" s="143"/>
      <c r="L89" s="143"/>
      <c r="M89" s="143"/>
      <c r="N89" s="143"/>
      <c r="O89" s="143"/>
    </row>
    <row r="90" spans="1:15" ht="18" thickBot="1" x14ac:dyDescent="0.25">
      <c r="A90" s="143"/>
      <c r="B90" s="143"/>
      <c r="C90" s="150">
        <f>SUM(C82,C84,C86,C88)</f>
        <v>36</v>
      </c>
      <c r="D90" s="152"/>
      <c r="E90" s="150">
        <f>SUM(E82,E84,E86,E88)</f>
        <v>17581092.700000003</v>
      </c>
      <c r="F90" s="143"/>
      <c r="G90" s="2"/>
      <c r="H90" s="2"/>
      <c r="I90" s="2"/>
      <c r="J90" s="143"/>
      <c r="K90" s="143"/>
      <c r="L90" s="143"/>
      <c r="M90" s="143"/>
      <c r="N90" s="143"/>
      <c r="O90" s="143"/>
    </row>
    <row r="91" spans="1:15" ht="17.25" x14ac:dyDescent="0.2">
      <c r="A91" s="143"/>
      <c r="B91" s="143"/>
      <c r="C91" s="149" t="s">
        <v>266</v>
      </c>
      <c r="D91" s="143"/>
      <c r="E91" s="149" t="s">
        <v>266</v>
      </c>
      <c r="F91" s="143"/>
      <c r="G91" s="2"/>
      <c r="H91" s="2"/>
      <c r="I91" s="2"/>
      <c r="J91" s="143"/>
      <c r="K91" s="143"/>
      <c r="L91" s="143"/>
      <c r="M91" s="143"/>
      <c r="N91" s="143"/>
      <c r="O91" s="143"/>
    </row>
    <row r="92" spans="1:15" ht="18" thickBot="1" x14ac:dyDescent="0.25">
      <c r="A92" s="143"/>
      <c r="B92" s="143"/>
      <c r="C92" s="150">
        <f>SUM(C82,C84,C86,)</f>
        <v>35</v>
      </c>
      <c r="D92" s="143"/>
      <c r="E92" s="150">
        <f>SUM(E82,E84,E86)</f>
        <v>12817579.700000003</v>
      </c>
      <c r="F92" s="143"/>
      <c r="G92" s="2"/>
      <c r="H92" s="2"/>
      <c r="I92" s="2"/>
      <c r="J92" s="143"/>
      <c r="K92" s="143"/>
      <c r="L92" s="143"/>
      <c r="M92" s="143"/>
      <c r="N92" s="143"/>
      <c r="O92" s="143"/>
    </row>
    <row r="93" spans="1:15" x14ac:dyDescent="0.15">
      <c r="A93" s="143"/>
      <c r="B93" s="143"/>
      <c r="C93" s="143"/>
      <c r="D93" s="143"/>
      <c r="E93" s="2"/>
      <c r="F93" s="143"/>
      <c r="G93" s="2"/>
      <c r="H93" s="2"/>
      <c r="I93" s="2"/>
      <c r="J93" s="143"/>
      <c r="K93" s="143"/>
      <c r="L93" s="143"/>
      <c r="M93" s="143"/>
      <c r="N93" s="143"/>
      <c r="O93" s="143"/>
    </row>
    <row r="94" spans="1:15" x14ac:dyDescent="0.15">
      <c r="A94" s="143"/>
      <c r="B94" s="143"/>
      <c r="C94" s="143"/>
      <c r="D94" s="143"/>
      <c r="E94" s="2"/>
      <c r="F94" s="143"/>
      <c r="G94" s="2"/>
      <c r="H94" s="2"/>
      <c r="I94" s="2"/>
      <c r="J94" s="143"/>
      <c r="K94" s="143"/>
      <c r="L94" s="143"/>
      <c r="M94" s="143"/>
      <c r="N94" s="143"/>
      <c r="O94" s="143"/>
    </row>
    <row r="95" spans="1:15" x14ac:dyDescent="0.15">
      <c r="A95" s="143"/>
      <c r="B95" s="143"/>
      <c r="C95" s="143"/>
      <c r="D95" s="143"/>
      <c r="E95" s="2"/>
      <c r="F95" s="143"/>
      <c r="G95" s="2"/>
      <c r="H95" s="2"/>
      <c r="I95" s="2"/>
      <c r="J95" s="143"/>
      <c r="K95" s="143"/>
      <c r="L95" s="143"/>
      <c r="M95" s="143"/>
      <c r="N95" s="143"/>
      <c r="O95" s="143"/>
    </row>
    <row r="96" spans="1:15" x14ac:dyDescent="0.15">
      <c r="A96" s="143"/>
      <c r="B96" s="143"/>
      <c r="C96" s="143"/>
      <c r="D96" s="143"/>
      <c r="E96" s="2"/>
      <c r="F96" s="143"/>
      <c r="G96" s="2"/>
      <c r="H96" s="2"/>
      <c r="I96" s="2"/>
      <c r="J96" s="143"/>
      <c r="K96" s="143"/>
      <c r="L96" s="143"/>
      <c r="M96" s="143"/>
      <c r="N96" s="143"/>
      <c r="O96" s="143"/>
    </row>
    <row r="97" spans="1:15" x14ac:dyDescent="0.15">
      <c r="A97" s="143"/>
      <c r="B97" s="143"/>
      <c r="C97" s="143"/>
      <c r="D97" s="143"/>
      <c r="E97" s="2"/>
      <c r="F97" s="143"/>
      <c r="G97" s="2"/>
      <c r="H97" s="2"/>
      <c r="I97" s="2"/>
      <c r="J97" s="143"/>
      <c r="K97" s="143"/>
      <c r="L97" s="143"/>
      <c r="M97" s="143"/>
      <c r="N97" s="143"/>
      <c r="O97" s="143"/>
    </row>
    <row r="98" spans="1:15" x14ac:dyDescent="0.15">
      <c r="A98" s="143"/>
      <c r="B98" s="143"/>
      <c r="C98" s="143"/>
      <c r="D98" s="143"/>
      <c r="E98" s="2"/>
      <c r="F98" s="143"/>
      <c r="G98" s="2"/>
      <c r="H98" s="2"/>
      <c r="I98" s="2"/>
      <c r="J98" s="143"/>
      <c r="K98" s="143"/>
      <c r="L98" s="143"/>
      <c r="M98" s="143"/>
      <c r="N98" s="143"/>
      <c r="O98" s="143"/>
    </row>
    <row r="99" spans="1:15" x14ac:dyDescent="0.15">
      <c r="A99" s="143"/>
      <c r="B99" s="143"/>
      <c r="C99" s="143"/>
      <c r="D99" s="143"/>
      <c r="E99" s="2"/>
      <c r="F99" s="143"/>
      <c r="G99" s="2"/>
      <c r="H99" s="2"/>
      <c r="I99" s="2"/>
      <c r="J99" s="143"/>
      <c r="K99" s="143"/>
      <c r="L99" s="143"/>
      <c r="M99" s="143"/>
      <c r="N99" s="143"/>
      <c r="O99" s="143"/>
    </row>
    <row r="100" spans="1:15" x14ac:dyDescent="0.15">
      <c r="A100" s="143"/>
      <c r="B100" s="143"/>
      <c r="C100" s="143"/>
      <c r="D100" s="143"/>
      <c r="E100" s="2"/>
      <c r="F100" s="143"/>
      <c r="G100" s="2"/>
      <c r="H100" s="2"/>
      <c r="I100" s="2"/>
      <c r="J100" s="143"/>
      <c r="K100" s="143"/>
      <c r="L100" s="143"/>
      <c r="M100" s="143"/>
      <c r="N100" s="143"/>
      <c r="O100" s="143"/>
    </row>
    <row r="101" spans="1:15" x14ac:dyDescent="0.15">
      <c r="A101" s="143"/>
      <c r="B101" s="143"/>
      <c r="C101" s="143"/>
      <c r="D101" s="143"/>
      <c r="E101" s="2"/>
      <c r="F101" s="143"/>
      <c r="G101" s="2"/>
      <c r="H101" s="2"/>
      <c r="I101" s="2"/>
      <c r="J101" s="143"/>
      <c r="K101" s="143"/>
      <c r="L101" s="143"/>
      <c r="M101" s="143"/>
      <c r="N101" s="143"/>
      <c r="O101" s="143"/>
    </row>
    <row r="102" spans="1:15" x14ac:dyDescent="0.15">
      <c r="A102" s="143"/>
      <c r="B102" s="143"/>
      <c r="C102" s="143"/>
      <c r="D102" s="143"/>
      <c r="E102" s="2"/>
      <c r="F102" s="143"/>
      <c r="G102" s="2"/>
      <c r="H102" s="2"/>
      <c r="I102" s="2"/>
      <c r="J102" s="143"/>
      <c r="K102" s="143"/>
      <c r="L102" s="143"/>
      <c r="M102" s="143"/>
      <c r="N102" s="143"/>
      <c r="O102" s="143"/>
    </row>
    <row r="103" spans="1:15" x14ac:dyDescent="0.15">
      <c r="A103" s="143"/>
      <c r="B103" s="143"/>
      <c r="C103" s="143"/>
      <c r="D103" s="143"/>
      <c r="E103" s="2"/>
      <c r="F103" s="143"/>
      <c r="G103" s="2"/>
      <c r="H103" s="2"/>
      <c r="I103" s="2"/>
      <c r="J103" s="143"/>
      <c r="K103" s="143"/>
      <c r="L103" s="143"/>
      <c r="M103" s="143"/>
      <c r="N103" s="143"/>
      <c r="O103" s="143"/>
    </row>
    <row r="104" spans="1:15" x14ac:dyDescent="0.15">
      <c r="A104" s="143"/>
      <c r="B104" s="143"/>
      <c r="C104" s="143"/>
      <c r="D104" s="143"/>
      <c r="E104" s="2"/>
      <c r="F104" s="143"/>
      <c r="G104" s="2"/>
      <c r="H104" s="2"/>
      <c r="I104" s="2"/>
      <c r="J104" s="143"/>
      <c r="K104" s="143"/>
      <c r="L104" s="143"/>
      <c r="M104" s="143"/>
      <c r="N104" s="143"/>
      <c r="O104" s="143"/>
    </row>
    <row r="105" spans="1:15" x14ac:dyDescent="0.15">
      <c r="A105" s="143"/>
      <c r="B105" s="143"/>
      <c r="C105" s="143"/>
      <c r="D105" s="143"/>
      <c r="E105" s="2"/>
      <c r="F105" s="143"/>
      <c r="G105" s="2"/>
      <c r="H105" s="2"/>
      <c r="I105" s="2"/>
      <c r="J105" s="143"/>
      <c r="K105" s="143"/>
      <c r="L105" s="143"/>
      <c r="M105" s="143"/>
      <c r="N105" s="143"/>
      <c r="O105" s="143"/>
    </row>
    <row r="106" spans="1:15" x14ac:dyDescent="0.15">
      <c r="A106" s="143"/>
      <c r="B106" s="143"/>
      <c r="C106" s="143"/>
      <c r="D106" s="143"/>
      <c r="E106" s="2"/>
      <c r="F106" s="143"/>
      <c r="G106" s="2"/>
      <c r="H106" s="2"/>
      <c r="I106" s="2"/>
      <c r="J106" s="143"/>
      <c r="K106" s="143"/>
      <c r="L106" s="143"/>
      <c r="M106" s="143"/>
      <c r="N106" s="143"/>
      <c r="O106" s="143"/>
    </row>
    <row r="107" spans="1:15" x14ac:dyDescent="0.15">
      <c r="A107" s="143"/>
      <c r="B107" s="143"/>
      <c r="C107" s="143"/>
      <c r="D107" s="143"/>
      <c r="E107" s="2"/>
      <c r="F107" s="143"/>
      <c r="G107" s="2"/>
      <c r="H107" s="2"/>
      <c r="I107" s="2"/>
      <c r="J107" s="143"/>
      <c r="K107" s="143"/>
      <c r="L107" s="143"/>
      <c r="M107" s="143"/>
      <c r="N107" s="143"/>
      <c r="O107" s="143"/>
    </row>
    <row r="108" spans="1:15" x14ac:dyDescent="0.15">
      <c r="A108" s="143"/>
      <c r="B108" s="143"/>
      <c r="C108" s="143"/>
      <c r="D108" s="143"/>
      <c r="E108" s="2"/>
      <c r="F108" s="143"/>
      <c r="G108" s="2"/>
      <c r="H108" s="2"/>
      <c r="I108" s="2"/>
      <c r="J108" s="143"/>
      <c r="K108" s="143"/>
      <c r="L108" s="143"/>
      <c r="M108" s="143"/>
      <c r="N108" s="143"/>
      <c r="O108" s="143"/>
    </row>
    <row r="109" spans="1:15" x14ac:dyDescent="0.15">
      <c r="A109" s="143"/>
      <c r="B109" s="143"/>
      <c r="C109" s="143"/>
      <c r="D109" s="143"/>
      <c r="E109" s="2"/>
      <c r="F109" s="143"/>
      <c r="G109" s="2"/>
      <c r="H109" s="2"/>
      <c r="I109" s="2"/>
      <c r="J109" s="143"/>
      <c r="K109" s="143"/>
      <c r="L109" s="143"/>
      <c r="M109" s="143"/>
      <c r="N109" s="143"/>
      <c r="O109" s="143"/>
    </row>
    <row r="110" spans="1:15" x14ac:dyDescent="0.15">
      <c r="A110" s="143"/>
      <c r="B110" s="143"/>
      <c r="C110" s="143"/>
      <c r="D110" s="143"/>
      <c r="E110" s="2"/>
      <c r="F110" s="143"/>
      <c r="G110" s="2"/>
      <c r="H110" s="2"/>
      <c r="I110" s="2"/>
      <c r="J110" s="143"/>
      <c r="K110" s="143"/>
      <c r="L110" s="143"/>
      <c r="M110" s="143"/>
      <c r="N110" s="143"/>
      <c r="O110" s="143"/>
    </row>
    <row r="111" spans="1:15" x14ac:dyDescent="0.15">
      <c r="A111" s="143"/>
      <c r="B111" s="143"/>
      <c r="C111" s="143"/>
      <c r="D111" s="143"/>
      <c r="E111" s="2"/>
      <c r="F111" s="143"/>
      <c r="G111" s="2"/>
      <c r="H111" s="2"/>
      <c r="I111" s="2"/>
      <c r="J111" s="143"/>
      <c r="K111" s="143"/>
      <c r="L111" s="143"/>
      <c r="M111" s="143"/>
      <c r="N111" s="143"/>
      <c r="O111" s="143"/>
    </row>
    <row r="112" spans="1:15" x14ac:dyDescent="0.15">
      <c r="A112" s="143"/>
      <c r="B112" s="143"/>
      <c r="C112" s="143"/>
      <c r="D112" s="143"/>
      <c r="E112" s="2"/>
      <c r="F112" s="143"/>
      <c r="G112" s="2"/>
      <c r="H112" s="2"/>
      <c r="I112" s="2"/>
      <c r="J112" s="143"/>
      <c r="K112" s="143"/>
      <c r="L112" s="143"/>
      <c r="M112" s="143"/>
      <c r="N112" s="143"/>
      <c r="O112" s="143"/>
    </row>
    <row r="113" spans="1:15" x14ac:dyDescent="0.15">
      <c r="A113" s="143"/>
      <c r="B113" s="143"/>
      <c r="C113" s="143"/>
      <c r="D113" s="143"/>
      <c r="E113" s="2"/>
      <c r="F113" s="143"/>
      <c r="G113" s="2"/>
      <c r="H113" s="2"/>
      <c r="I113" s="2"/>
      <c r="J113" s="143"/>
      <c r="K113" s="143"/>
      <c r="L113" s="143"/>
      <c r="M113" s="143"/>
      <c r="N113" s="143"/>
      <c r="O113" s="143"/>
    </row>
    <row r="114" spans="1:15" x14ac:dyDescent="0.15">
      <c r="A114" s="143"/>
      <c r="B114" s="143"/>
      <c r="C114" s="143"/>
      <c r="D114" s="143"/>
      <c r="E114" s="2"/>
      <c r="F114" s="143"/>
      <c r="G114" s="2"/>
      <c r="H114" s="2"/>
      <c r="I114" s="2"/>
      <c r="J114" s="143"/>
      <c r="K114" s="143"/>
      <c r="L114" s="143"/>
      <c r="M114" s="143"/>
      <c r="N114" s="143"/>
      <c r="O114" s="143"/>
    </row>
    <row r="115" spans="1:15" x14ac:dyDescent="0.15">
      <c r="A115" s="143"/>
      <c r="B115" s="143"/>
      <c r="C115" s="143"/>
      <c r="D115" s="143"/>
      <c r="E115" s="2"/>
      <c r="F115" s="143"/>
      <c r="G115" s="2"/>
      <c r="H115" s="2"/>
      <c r="I115" s="2"/>
      <c r="J115" s="143"/>
      <c r="K115" s="143"/>
      <c r="L115" s="143"/>
      <c r="M115" s="143"/>
      <c r="N115" s="143"/>
      <c r="O115" s="143"/>
    </row>
    <row r="116" spans="1:15" x14ac:dyDescent="0.15">
      <c r="A116" s="143"/>
      <c r="B116" s="143"/>
      <c r="C116" s="143"/>
      <c r="D116" s="143"/>
      <c r="E116" s="2"/>
      <c r="F116" s="143"/>
      <c r="G116" s="2"/>
      <c r="H116" s="2"/>
      <c r="I116" s="2"/>
      <c r="J116" s="143"/>
      <c r="K116" s="143"/>
      <c r="L116" s="143"/>
      <c r="M116" s="143"/>
      <c r="N116" s="143"/>
      <c r="O116" s="143"/>
    </row>
    <row r="117" spans="1:15" x14ac:dyDescent="0.15">
      <c r="A117" s="143"/>
      <c r="B117" s="143"/>
      <c r="C117" s="143"/>
      <c r="D117" s="143"/>
      <c r="E117" s="2"/>
      <c r="F117" s="143"/>
      <c r="G117" s="2"/>
      <c r="H117" s="2"/>
      <c r="I117" s="2"/>
      <c r="J117" s="143"/>
      <c r="K117" s="143"/>
      <c r="L117" s="143"/>
      <c r="M117" s="143"/>
      <c r="N117" s="143"/>
      <c r="O117" s="143"/>
    </row>
    <row r="118" spans="1:15" x14ac:dyDescent="0.15">
      <c r="A118" s="143"/>
      <c r="B118" s="143"/>
      <c r="C118" s="143"/>
      <c r="D118" s="143"/>
      <c r="E118" s="2"/>
      <c r="F118" s="143"/>
      <c r="G118" s="2"/>
      <c r="H118" s="2"/>
      <c r="I118" s="2"/>
      <c r="J118" s="143"/>
      <c r="K118" s="143"/>
      <c r="L118" s="143"/>
      <c r="M118" s="143"/>
      <c r="N118" s="143"/>
      <c r="O118" s="143"/>
    </row>
    <row r="119" spans="1:15" x14ac:dyDescent="0.15">
      <c r="A119" s="143"/>
      <c r="B119" s="143"/>
      <c r="C119" s="143"/>
      <c r="D119" s="143"/>
      <c r="E119" s="2"/>
      <c r="F119" s="143"/>
      <c r="G119" s="2"/>
      <c r="H119" s="2"/>
      <c r="I119" s="2"/>
      <c r="J119" s="143"/>
      <c r="K119" s="143"/>
      <c r="L119" s="143"/>
      <c r="M119" s="143"/>
      <c r="N119" s="143"/>
      <c r="O119" s="143"/>
    </row>
    <row r="120" spans="1:15" x14ac:dyDescent="0.15">
      <c r="A120" s="143"/>
      <c r="B120" s="143"/>
      <c r="C120" s="143"/>
      <c r="D120" s="143"/>
      <c r="E120" s="2"/>
      <c r="F120" s="143"/>
      <c r="G120" s="2"/>
      <c r="H120" s="2"/>
      <c r="I120" s="2"/>
      <c r="J120" s="143"/>
      <c r="K120" s="143"/>
      <c r="L120" s="143"/>
      <c r="M120" s="143"/>
      <c r="N120" s="143"/>
      <c r="O120" s="143"/>
    </row>
    <row r="121" spans="1:15" x14ac:dyDescent="0.15">
      <c r="A121" s="143"/>
      <c r="B121" s="143"/>
      <c r="C121" s="143"/>
      <c r="D121" s="143"/>
      <c r="E121" s="2"/>
      <c r="F121" s="143"/>
      <c r="G121" s="2"/>
      <c r="H121" s="2"/>
      <c r="I121" s="2"/>
      <c r="J121" s="143"/>
      <c r="K121" s="143"/>
      <c r="L121" s="143"/>
      <c r="M121" s="143"/>
      <c r="N121" s="143"/>
      <c r="O121" s="143"/>
    </row>
    <row r="122" spans="1:15" x14ac:dyDescent="0.15">
      <c r="A122" s="143"/>
      <c r="B122" s="143"/>
      <c r="C122" s="143"/>
      <c r="D122" s="143"/>
      <c r="E122" s="2"/>
      <c r="F122" s="143"/>
      <c r="G122" s="2"/>
      <c r="H122" s="2"/>
      <c r="I122" s="2"/>
      <c r="J122" s="143"/>
      <c r="K122" s="143"/>
      <c r="L122" s="143"/>
      <c r="M122" s="143"/>
      <c r="N122" s="143"/>
      <c r="O122" s="143"/>
    </row>
    <row r="123" spans="1:15" x14ac:dyDescent="0.15">
      <c r="A123" s="143"/>
      <c r="B123" s="143"/>
      <c r="C123" s="143"/>
      <c r="D123" s="143"/>
      <c r="E123" s="2"/>
      <c r="F123" s="143"/>
      <c r="G123" s="2"/>
      <c r="H123" s="2"/>
      <c r="I123" s="2"/>
      <c r="J123" s="143"/>
      <c r="K123" s="143"/>
      <c r="L123" s="143"/>
      <c r="M123" s="143"/>
      <c r="N123" s="143"/>
      <c r="O123" s="143"/>
    </row>
    <row r="124" spans="1:15" x14ac:dyDescent="0.15">
      <c r="A124" s="143"/>
      <c r="B124" s="143"/>
      <c r="C124" s="143"/>
      <c r="D124" s="143"/>
      <c r="E124" s="2"/>
      <c r="F124" s="143"/>
      <c r="G124" s="2"/>
      <c r="H124" s="2"/>
      <c r="I124" s="2"/>
      <c r="J124" s="143"/>
      <c r="K124" s="143"/>
      <c r="L124" s="143"/>
      <c r="M124" s="143"/>
      <c r="N124" s="143"/>
      <c r="O124" s="143"/>
    </row>
    <row r="125" spans="1:15" x14ac:dyDescent="0.15">
      <c r="A125" s="143"/>
      <c r="B125" s="143"/>
      <c r="C125" s="143"/>
      <c r="D125" s="143"/>
      <c r="E125" s="2"/>
      <c r="F125" s="143"/>
      <c r="G125" s="2"/>
      <c r="H125" s="2"/>
      <c r="I125" s="2"/>
      <c r="J125" s="143"/>
      <c r="K125" s="143"/>
      <c r="L125" s="143"/>
      <c r="M125" s="143"/>
      <c r="N125" s="143"/>
      <c r="O125" s="143"/>
    </row>
    <row r="126" spans="1:15" x14ac:dyDescent="0.15">
      <c r="A126" s="143"/>
      <c r="B126" s="143"/>
      <c r="C126" s="143"/>
      <c r="D126" s="143"/>
      <c r="E126" s="2"/>
      <c r="F126" s="143"/>
      <c r="G126" s="2"/>
      <c r="H126" s="2"/>
      <c r="I126" s="2"/>
      <c r="J126" s="143"/>
      <c r="K126" s="143"/>
      <c r="L126" s="143"/>
      <c r="M126" s="143"/>
      <c r="N126" s="143"/>
      <c r="O126" s="143"/>
    </row>
  </sheetData>
  <mergeCells count="11">
    <mergeCell ref="O2:O3"/>
    <mergeCell ref="P2:P3"/>
    <mergeCell ref="N42:N43"/>
    <mergeCell ref="O42:O43"/>
    <mergeCell ref="N44:N45"/>
    <mergeCell ref="O44:O45"/>
    <mergeCell ref="A2:A3"/>
    <mergeCell ref="C2:C3"/>
    <mergeCell ref="E2:E3"/>
    <mergeCell ref="G2:G3"/>
    <mergeCell ref="N2:N3"/>
  </mergeCells>
  <phoneticPr fontId="2"/>
  <pageMargins left="0.78740157480314965" right="0.78740157480314965" top="0.59055118110236227" bottom="0" header="0" footer="0"/>
  <pageSetup paperSize="9" scale="49" fitToHeight="0" orientation="landscape" r:id="rId1"/>
  <headerFooter alignWithMargins="0"/>
  <rowBreaks count="2" manualBreakCount="2">
    <brk id="35" max="15" man="1"/>
    <brk id="6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戦後完了済</vt:lpstr>
      <vt:lpstr>戦後完了済!Print_Area</vt:lpstr>
      <vt:lpstr>戦後完了済!Print_Titles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区画整理課</dc:creator>
  <cp:lastModifiedBy>馬場　晴香</cp:lastModifiedBy>
  <cp:lastPrinted>2024-06-05T08:24:14Z</cp:lastPrinted>
  <dcterms:created xsi:type="dcterms:W3CDTF">2012-07-05T01:12:44Z</dcterms:created>
  <dcterms:modified xsi:type="dcterms:W3CDTF">2024-06-05T08:24:43Z</dcterms:modified>
</cp:coreProperties>
</file>